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hartEx1.xml" ContentType="application/vnd.ms-office.chartex+xml"/>
  <Override PartName="/xl/charts/chartEx2.xml" ContentType="application/vnd.ms-office.chartex+xml"/>
  <Override PartName="/xl/charts/chartEx3.xml" ContentType="application/vnd.ms-office.chartex+xml"/>
  <Override PartName="/xl/charts/chartEx4.xml" ContentType="application/vnd.ms-office.chartex+xml"/>
  <Override PartName="/xl/charts/chartEx5.xml" ContentType="application/vnd.ms-office.chartex+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updateLinks="always" codeName="ThisWorkbook"/>
  <bookViews>
    <workbookView xWindow="-108" yWindow="-108" windowWidth="19416" windowHeight="11496" tabRatio="778" firstSheet="3" activeTab="4"/>
  </bookViews>
  <sheets>
    <sheet name="IED Bogotá-Región" sheetId="20" r:id="rId1"/>
    <sheet name="Índice" sheetId="6" r:id="rId2"/>
    <sheet name="Resumen Ejecutivo" sheetId="12" r:id="rId3"/>
    <sheet name="1. Panorama mundial IED" sheetId="28" r:id="rId4"/>
    <sheet name="2. Montos de IED" sheetId="2" r:id="rId5"/>
    <sheet name="3. IED por municipio" sheetId="3" r:id="rId6"/>
    <sheet name="4. IED por país de origen" sheetId="18" r:id="rId7"/>
    <sheet name="5. IED por sector de destino" sheetId="5" r:id="rId8"/>
    <sheet name="6. IED por actividad" sheetId="26" r:id="rId9"/>
    <sheet name="7. Empresas nuevas" sheetId="2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#REF!</definedName>
    <definedName name="\A">#REF!</definedName>
    <definedName name="\B">#REF!</definedName>
    <definedName name="\M">#REF!</definedName>
    <definedName name="__pr1">'[1]Cifras 2005 - CCB'!$B$27:$J$38</definedName>
    <definedName name="_1">'[2]Legal framework'!#REF!</definedName>
    <definedName name="_Fill" hidden="1">#REF!</definedName>
    <definedName name="_xlnm._FilterDatabase" localSheetId="5" hidden="1">'3. IED por municipio'!$M$10:$P$10</definedName>
    <definedName name="_xlnm._FilterDatabase" localSheetId="7" hidden="1">'5. IED por sector de destino'!$L$58:$M$68</definedName>
    <definedName name="_xlnm._FilterDatabase" localSheetId="8" hidden="1">'6. IED por actividad'!$K$44:$L$54</definedName>
    <definedName name="_M">#REF!</definedName>
    <definedName name="_pr1">'[1]Cifras 2005 - CCB'!$B$27:$J$38</definedName>
    <definedName name="_xlchart.v1.0" hidden="1">'4. IED por país de origen'!$J$66:$J$76</definedName>
    <definedName name="_xlchart.v1.1" hidden="1">'4. IED por país de origen'!$K$66:$K$76</definedName>
    <definedName name="_xlchart.v1.2" hidden="1">'5. IED por sector de destino'!$K$13:$K$35</definedName>
    <definedName name="_xlchart.v1.3" hidden="1">'5. IED por sector de destino'!$M$13:$M$35</definedName>
    <definedName name="_xlchart.v1.4" hidden="1">'5. IED por sector de destino'!$K$57:$K$72</definedName>
    <definedName name="_xlchart.v1.5" hidden="1">'5. IED por sector de destino'!$M$57:$M$72</definedName>
    <definedName name="_xlchart.v1.6" hidden="1">'6. IED por actividad'!$J$13:$J$27</definedName>
    <definedName name="_xlchart.v1.7" hidden="1">'6. IED por actividad'!$L$13:$L$27</definedName>
    <definedName name="_xlchart.v1.8" hidden="1">'6. IED por actividad'!$J$43:$J$58</definedName>
    <definedName name="_xlchart.v1.9" hidden="1">'6. IED por actividad'!$L$43:$L$58</definedName>
    <definedName name="a">#REF!</definedName>
    <definedName name="A_impresión_IM">#REF!</definedName>
    <definedName name="BETO">[3]BETO!$A$15:$I$60134</definedName>
    <definedName name="CIIU">[4]!Tabla1[[CIIU2]:[Actividad]]</definedName>
    <definedName name="CIIU2">[4]!Tabla1[[Actividad]:[CIIU2]]</definedName>
    <definedName name="Condition">'[2]Legal framework'!#REF!</definedName>
    <definedName name="CONDITION2">'[2]Legal framework'!#REF!</definedName>
    <definedName name="CountryCond">'[2]Legal framework'!#REF!</definedName>
    <definedName name="CountryCondModified">'[2]Legal framework'!#REF!</definedName>
    <definedName name="CritereTitle">'[2]Legal framework'!#REF!</definedName>
    <definedName name="CriteriaRank">'[2]Legal framework'!#REF!</definedName>
    <definedName name="CriteriaUpdate">'[2]Legal framework'!#REF!</definedName>
    <definedName name="CriteriaYear">'[2]Legal framework'!#REF!</definedName>
    <definedName name="dd">#REF!</definedName>
    <definedName name="DeleteChart">'[2]Legal framework'!#REF!</definedName>
    <definedName name="DeleteExcel">[5]Sheet1!#REF!</definedName>
    <definedName name="DrillDowntitle">[5]Sheet1!#REF!</definedName>
    <definedName name="FactorTitle">'[2]Legal framework'!#REF!</definedName>
    <definedName name="Format">'[2]Legal framework'!#REF!</definedName>
    <definedName name="FormatNotes">'[2]Legal framework'!#REF!</definedName>
    <definedName name="Group_Title">'[2]Legal framework'!#REF!</definedName>
    <definedName name="H_Show_Hide">'[2]Legal framework'!#REF!</definedName>
    <definedName name="HasNotes">'[2]Legal framework'!#REF!</definedName>
    <definedName name="Indice">[6]Introducción!$A$28:$A$33</definedName>
    <definedName name="Infraestructura">#REF!</definedName>
    <definedName name="IsBack">'[2]Legal framework'!#REF!</definedName>
    <definedName name="IsRanging">'[2]Legal framework'!#REF!</definedName>
    <definedName name="ISSurvey">'[2]Legal framework'!#REF!</definedName>
    <definedName name="jlhkjhk">'[2]Legal framework'!#REF!</definedName>
    <definedName name="jsjs">#REF!</definedName>
    <definedName name="kjhkjh">#REF!</definedName>
    <definedName name="Level">'[2]Legal framework'!#REF!</definedName>
    <definedName name="nose">#REF!</definedName>
    <definedName name="Notes">'[2]Legal framework'!$I$20</definedName>
    <definedName name="nuevo">'[2]Legal framework'!#REF!</definedName>
    <definedName name="NumberFormat">[7]Sheet1!$F$29:$O$33</definedName>
    <definedName name="OverallTitle">'[2]Legal framework'!#REF!</definedName>
    <definedName name="PLANILLA">#REF!</definedName>
    <definedName name="RangeToPublish">'[2]Legal framework'!$A$2:$K$22</definedName>
    <definedName name="RangeToSort">'[2]Legal framework'!$B$8:$K$8</definedName>
    <definedName name="RankColumn">'[2]Legal framework'!#REF!</definedName>
    <definedName name="RankOrder">'[2]Legal framework'!#REF!</definedName>
    <definedName name="ReportTitle">'[2]Legal framework'!#REF!</definedName>
    <definedName name="SortRows">'[2]Legal framework'!#REF!</definedName>
    <definedName name="StartDrill">[5]Sheet1!#REF!</definedName>
    <definedName name="SubTitle">'[2]Legal framework'!#REF!</definedName>
    <definedName name="Table">'[2]Legal framework'!#REF!</definedName>
    <definedName name="Totaldepto">[8]G3!#REF!</definedName>
    <definedName name="trececiudades">'[9]13 áreas mensual'!$A$14</definedName>
    <definedName name="V_Show_Hide">'[2]Legal framework'!$A$8:$L$19</definedName>
    <definedName name="w" hidden="1">#REF!</definedName>
    <definedName name="ytfd">'[2]Legal framework'!#REF!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J14" i="5"/>
  <c r="I15" i="5"/>
  <c r="J15" i="5"/>
  <c r="I16" i="5"/>
  <c r="J16" i="5"/>
  <c r="I17" i="5"/>
  <c r="J17" i="5"/>
  <c r="I18" i="5"/>
  <c r="J18" i="5"/>
  <c r="I19" i="5"/>
  <c r="J19" i="5"/>
  <c r="I20" i="5"/>
  <c r="J20" i="5"/>
  <c r="I21" i="5"/>
  <c r="J21" i="5"/>
  <c r="I22" i="5"/>
  <c r="J22" i="5"/>
  <c r="I23" i="5"/>
  <c r="J23" i="5"/>
  <c r="I24" i="5"/>
  <c r="J24" i="5"/>
  <c r="J13" i="5"/>
  <c r="I13" i="5"/>
  <c r="C72" i="26" l="1"/>
  <c r="G72" i="26"/>
  <c r="E72" i="26"/>
  <c r="H29" i="26"/>
  <c r="H27" i="26"/>
  <c r="H25" i="26"/>
  <c r="H22" i="26"/>
  <c r="H21" i="26"/>
  <c r="H20" i="26"/>
  <c r="H18" i="26"/>
  <c r="H17" i="26"/>
  <c r="H16" i="26"/>
  <c r="H15" i="26"/>
  <c r="H14" i="26"/>
  <c r="H13" i="26"/>
  <c r="G30" i="26"/>
  <c r="F30" i="26"/>
  <c r="E14" i="26"/>
  <c r="E15" i="26"/>
  <c r="E16" i="26"/>
  <c r="E17" i="26"/>
  <c r="E18" i="26"/>
  <c r="E20" i="26"/>
  <c r="E21" i="26"/>
  <c r="E22" i="26"/>
  <c r="E25" i="26"/>
  <c r="E27" i="26"/>
  <c r="E29" i="26"/>
  <c r="D30" i="26"/>
  <c r="C30" i="26"/>
  <c r="H30" i="26" l="1"/>
  <c r="C96" i="5"/>
  <c r="D94" i="5" s="1"/>
  <c r="H33" i="5"/>
  <c r="H30" i="5"/>
  <c r="H29" i="5"/>
  <c r="H28" i="5"/>
  <c r="H27" i="5"/>
  <c r="H25" i="5"/>
  <c r="H24" i="5"/>
  <c r="H23" i="5"/>
  <c r="H22" i="5"/>
  <c r="H21" i="5"/>
  <c r="H20" i="5"/>
  <c r="H19" i="5"/>
  <c r="H18" i="5"/>
  <c r="H17" i="5"/>
  <c r="H16" i="5"/>
  <c r="H15" i="5"/>
  <c r="H14" i="5"/>
  <c r="H13" i="5"/>
  <c r="G44" i="5"/>
  <c r="E22" i="5"/>
  <c r="E23" i="5"/>
  <c r="E24" i="5"/>
  <c r="E25" i="5"/>
  <c r="E27" i="5"/>
  <c r="E28" i="5"/>
  <c r="E29" i="5"/>
  <c r="E30" i="5"/>
  <c r="E33" i="5"/>
  <c r="E14" i="5"/>
  <c r="E15" i="5"/>
  <c r="E16" i="5"/>
  <c r="E17" i="5"/>
  <c r="E18" i="5"/>
  <c r="E19" i="5"/>
  <c r="E20" i="5"/>
  <c r="E21" i="5"/>
  <c r="D44" i="5"/>
  <c r="C44" i="5"/>
  <c r="H110" i="18" l="1"/>
  <c r="H111" i="18"/>
  <c r="H112" i="18"/>
  <c r="G113" i="18"/>
  <c r="F111" i="18"/>
  <c r="F112" i="18"/>
  <c r="E113" i="18"/>
  <c r="D111" i="18"/>
  <c r="D112" i="18"/>
  <c r="D110" i="18"/>
  <c r="C113" i="18"/>
  <c r="I36" i="18"/>
  <c r="I35" i="18"/>
  <c r="I33" i="18"/>
  <c r="I32" i="18"/>
  <c r="I31" i="18"/>
  <c r="I29" i="18"/>
  <c r="I28" i="18"/>
  <c r="I27" i="18"/>
  <c r="I26" i="18"/>
  <c r="I25" i="18"/>
  <c r="I24" i="18"/>
  <c r="I23" i="18"/>
  <c r="I22" i="18"/>
  <c r="I20" i="18"/>
  <c r="I19" i="18"/>
  <c r="I18" i="18"/>
  <c r="I17" i="18"/>
  <c r="I16" i="18"/>
  <c r="I15" i="18"/>
  <c r="I14" i="18"/>
  <c r="E22" i="18"/>
  <c r="E23" i="18"/>
  <c r="E24" i="18"/>
  <c r="E25" i="18"/>
  <c r="E26" i="18"/>
  <c r="E27" i="18"/>
  <c r="E28" i="18"/>
  <c r="E29" i="18"/>
  <c r="E31" i="18"/>
  <c r="E32" i="18"/>
  <c r="E33" i="18"/>
  <c r="E35" i="18"/>
  <c r="E36" i="18"/>
  <c r="H53" i="18"/>
  <c r="G53" i="18"/>
  <c r="D53" i="18"/>
  <c r="C53" i="18"/>
  <c r="K20" i="3"/>
  <c r="H20" i="3"/>
  <c r="E20" i="3"/>
  <c r="J20" i="3"/>
  <c r="I20" i="3"/>
  <c r="G20" i="3"/>
  <c r="F20" i="3"/>
  <c r="D20" i="3"/>
  <c r="C20" i="3"/>
  <c r="C39" i="2"/>
  <c r="J47" i="18" l="1"/>
  <c r="J50" i="18"/>
  <c r="J52" i="18"/>
  <c r="J51" i="18"/>
  <c r="J48" i="18"/>
  <c r="J49" i="18"/>
  <c r="F52" i="18"/>
  <c r="F47" i="18"/>
  <c r="F48" i="18"/>
  <c r="F49" i="18"/>
  <c r="F50" i="18"/>
  <c r="F51" i="18"/>
  <c r="F44" i="5" l="1"/>
  <c r="F110" i="18" l="1"/>
  <c r="E20" i="18"/>
  <c r="E19" i="18"/>
  <c r="F44" i="18"/>
  <c r="E39" i="2"/>
  <c r="G39" i="2"/>
  <c r="E20" i="2"/>
  <c r="D20" i="2"/>
  <c r="C20" i="2"/>
  <c r="J42" i="18" l="1"/>
  <c r="J41" i="18"/>
  <c r="J44" i="18"/>
  <c r="J45" i="18"/>
  <c r="J46" i="18"/>
  <c r="F42" i="18"/>
  <c r="F41" i="18"/>
  <c r="F46" i="18"/>
  <c r="F45" i="18"/>
  <c r="F43" i="18"/>
  <c r="J43" i="18"/>
  <c r="D38" i="2" l="1"/>
  <c r="F60" i="26" l="1"/>
  <c r="K52" i="26"/>
  <c r="J52" i="26"/>
  <c r="K51" i="26"/>
  <c r="J51" i="26"/>
  <c r="K50" i="26"/>
  <c r="J50" i="26"/>
  <c r="K49" i="26"/>
  <c r="J49" i="26"/>
  <c r="K48" i="26"/>
  <c r="J48" i="26"/>
  <c r="K47" i="26"/>
  <c r="J47" i="26"/>
  <c r="K46" i="26"/>
  <c r="J46" i="26"/>
  <c r="K45" i="26"/>
  <c r="J45" i="26"/>
  <c r="K44" i="26"/>
  <c r="J44" i="26"/>
  <c r="K43" i="26"/>
  <c r="J43" i="26"/>
  <c r="K23" i="26"/>
  <c r="J23" i="26"/>
  <c r="K22" i="26"/>
  <c r="J22" i="26"/>
  <c r="K21" i="26"/>
  <c r="J21" i="26"/>
  <c r="K20" i="26"/>
  <c r="J20" i="26"/>
  <c r="K19" i="26"/>
  <c r="J19" i="26"/>
  <c r="K18" i="26"/>
  <c r="J18" i="26"/>
  <c r="K17" i="26"/>
  <c r="J17" i="26"/>
  <c r="K16" i="26"/>
  <c r="J16" i="26"/>
  <c r="K15" i="26"/>
  <c r="J15" i="26"/>
  <c r="K14" i="26"/>
  <c r="J14" i="26"/>
  <c r="K13" i="26"/>
  <c r="J13" i="26"/>
  <c r="E13" i="26"/>
  <c r="L46" i="26" l="1"/>
  <c r="D43" i="26"/>
  <c r="D55" i="26"/>
  <c r="D67" i="26"/>
  <c r="D44" i="26"/>
  <c r="D56" i="26"/>
  <c r="D68" i="26"/>
  <c r="D57" i="26"/>
  <c r="D69" i="26"/>
  <c r="D46" i="26"/>
  <c r="D58" i="26"/>
  <c r="D70" i="26"/>
  <c r="D47" i="26"/>
  <c r="D59" i="26"/>
  <c r="D71" i="26"/>
  <c r="D48" i="26"/>
  <c r="D60" i="26"/>
  <c r="D49" i="26"/>
  <c r="D61" i="26"/>
  <c r="D50" i="26"/>
  <c r="D62" i="26"/>
  <c r="D51" i="26"/>
  <c r="D63" i="26"/>
  <c r="D52" i="26"/>
  <c r="D64" i="26"/>
  <c r="D53" i="26"/>
  <c r="D65" i="26"/>
  <c r="D54" i="26"/>
  <c r="D66" i="26"/>
  <c r="D45" i="26"/>
  <c r="H72" i="26"/>
  <c r="L43" i="26"/>
  <c r="F71" i="26"/>
  <c r="F43" i="26"/>
  <c r="F46" i="26"/>
  <c r="F59" i="26"/>
  <c r="F63" i="26"/>
  <c r="F52" i="26"/>
  <c r="L13" i="26"/>
  <c r="F49" i="26"/>
  <c r="F64" i="26"/>
  <c r="F47" i="26"/>
  <c r="F67" i="26"/>
  <c r="F45" i="26"/>
  <c r="F68" i="26"/>
  <c r="D72" i="26"/>
  <c r="F55" i="26"/>
  <c r="F56" i="26"/>
  <c r="L49" i="26"/>
  <c r="F50" i="26"/>
  <c r="L44" i="26"/>
  <c r="L23" i="26"/>
  <c r="L19" i="26"/>
  <c r="H67" i="26"/>
  <c r="L21" i="26"/>
  <c r="H50" i="26"/>
  <c r="H56" i="26"/>
  <c r="H64" i="26"/>
  <c r="H43" i="26"/>
  <c r="L45" i="26"/>
  <c r="F48" i="26"/>
  <c r="H63" i="26"/>
  <c r="L52" i="26"/>
  <c r="H60" i="26"/>
  <c r="H68" i="26"/>
  <c r="L15" i="26"/>
  <c r="L18" i="26"/>
  <c r="H48" i="26"/>
  <c r="L50" i="26"/>
  <c r="F53" i="26"/>
  <c r="F57" i="26"/>
  <c r="F61" i="26"/>
  <c r="F65" i="26"/>
  <c r="F69" i="26"/>
  <c r="H55" i="26"/>
  <c r="H59" i="26"/>
  <c r="L14" i="26"/>
  <c r="L20" i="26"/>
  <c r="H52" i="26"/>
  <c r="H45" i="26"/>
  <c r="L47" i="26"/>
  <c r="H53" i="26"/>
  <c r="H57" i="26"/>
  <c r="H61" i="26"/>
  <c r="H65" i="26"/>
  <c r="H69" i="26"/>
  <c r="H46" i="26"/>
  <c r="L48" i="26"/>
  <c r="F51" i="26"/>
  <c r="F44" i="26"/>
  <c r="H51" i="26"/>
  <c r="F54" i="26"/>
  <c r="F58" i="26"/>
  <c r="F62" i="26"/>
  <c r="F66" i="26"/>
  <c r="F70" i="26"/>
  <c r="H47" i="26"/>
  <c r="H71" i="26"/>
  <c r="H54" i="26"/>
  <c r="H62" i="26"/>
  <c r="H66" i="26"/>
  <c r="H70" i="26"/>
  <c r="H44" i="26"/>
  <c r="H58" i="26"/>
  <c r="H49" i="26"/>
  <c r="L51" i="26"/>
  <c r="L16" i="26"/>
  <c r="L22" i="26"/>
  <c r="E30" i="26"/>
  <c r="L17" i="26"/>
  <c r="F72" i="26"/>
  <c r="L58" i="26" l="1"/>
  <c r="K23" i="5"/>
  <c r="L23" i="5"/>
  <c r="K24" i="5"/>
  <c r="L24" i="5"/>
  <c r="L22" i="5"/>
  <c r="F23" i="18"/>
  <c r="E15" i="18"/>
  <c r="E16" i="18"/>
  <c r="E17" i="18"/>
  <c r="E18" i="18"/>
  <c r="N26" i="3"/>
  <c r="O26" i="3"/>
  <c r="P26" i="3"/>
  <c r="H38" i="2"/>
  <c r="C65" i="2"/>
  <c r="F25" i="18" l="1"/>
  <c r="F24" i="18"/>
  <c r="F35" i="18"/>
  <c r="F34" i="18"/>
  <c r="F20" i="18"/>
  <c r="F19" i="18"/>
  <c r="F18" i="18"/>
  <c r="F17" i="18"/>
  <c r="F14" i="18"/>
  <c r="F29" i="18"/>
  <c r="F16" i="18"/>
  <c r="F39" i="18"/>
  <c r="F27" i="18"/>
  <c r="F38" i="18"/>
  <c r="F37" i="18"/>
  <c r="F36" i="18"/>
  <c r="F22" i="18"/>
  <c r="F21" i="18"/>
  <c r="F33" i="18"/>
  <c r="F32" i="18"/>
  <c r="F31" i="18"/>
  <c r="F30" i="18"/>
  <c r="F40" i="18"/>
  <c r="F28" i="18"/>
  <c r="M23" i="5"/>
  <c r="M24" i="5"/>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14" i="18"/>
  <c r="F26" i="18"/>
  <c r="E53" i="18"/>
  <c r="F15" i="18"/>
  <c r="E14" i="18" l="1"/>
  <c r="K57" i="5" l="1"/>
  <c r="J75" i="18"/>
  <c r="J67" i="18"/>
  <c r="J68" i="18"/>
  <c r="J69" i="18"/>
  <c r="J70" i="18"/>
  <c r="J71" i="18"/>
  <c r="J72" i="18"/>
  <c r="J73" i="18"/>
  <c r="J74" i="18"/>
  <c r="J66" i="18"/>
  <c r="F38" i="2"/>
  <c r="G96" i="5" l="1"/>
  <c r="E96" i="5"/>
  <c r="D95" i="5"/>
  <c r="H109" i="18"/>
  <c r="F58" i="5" l="1"/>
  <c r="F95" i="5"/>
  <c r="F94" i="5"/>
  <c r="H94" i="5"/>
  <c r="H95" i="5"/>
  <c r="F109" i="18"/>
  <c r="F65" i="18"/>
  <c r="F96" i="5"/>
  <c r="F93" i="5"/>
  <c r="D96" i="5"/>
  <c r="D93" i="5"/>
  <c r="H93" i="5"/>
  <c r="G65" i="2"/>
  <c r="H65" i="2" s="1"/>
  <c r="E65" i="2"/>
  <c r="F65" i="2" s="1"/>
  <c r="E64" i="2"/>
  <c r="D65" i="2"/>
  <c r="D90" i="5" l="1"/>
  <c r="C64" i="2"/>
  <c r="D64" i="2" s="1"/>
  <c r="L58" i="5"/>
  <c r="M58" i="5" s="1"/>
  <c r="L59" i="5"/>
  <c r="M59" i="5" s="1"/>
  <c r="L60" i="5"/>
  <c r="M60" i="5" s="1"/>
  <c r="L61" i="5"/>
  <c r="L62" i="5"/>
  <c r="L63" i="5"/>
  <c r="L64" i="5"/>
  <c r="L65" i="5"/>
  <c r="L66" i="5"/>
  <c r="M66" i="5" s="1"/>
  <c r="L57" i="5"/>
  <c r="M57" i="5" s="1"/>
  <c r="K66" i="5"/>
  <c r="K65" i="5"/>
  <c r="K64" i="5"/>
  <c r="K63" i="5"/>
  <c r="K62" i="5"/>
  <c r="K61" i="5"/>
  <c r="K60" i="5"/>
  <c r="K59" i="5"/>
  <c r="K58" i="5"/>
  <c r="K22" i="5"/>
  <c r="D92" i="5"/>
  <c r="D91" i="5"/>
  <c r="G61" i="2"/>
  <c r="H61" i="2" s="1"/>
  <c r="G62" i="2"/>
  <c r="H62" i="2" s="1"/>
  <c r="G63" i="2"/>
  <c r="H63" i="2" s="1"/>
  <c r="F64" i="2"/>
  <c r="E62" i="2"/>
  <c r="F62" i="2" s="1"/>
  <c r="C62" i="2"/>
  <c r="D62" i="2" s="1"/>
  <c r="C63" i="2"/>
  <c r="D63" i="2" s="1"/>
  <c r="D37" i="2"/>
  <c r="G64" i="2"/>
  <c r="H64" i="2" s="1"/>
  <c r="C61" i="2"/>
  <c r="D61" i="2" s="1"/>
  <c r="K13" i="5"/>
  <c r="L13" i="5"/>
  <c r="M13" i="5" s="1"/>
  <c r="K14" i="5"/>
  <c r="L14" i="5"/>
  <c r="K15" i="5"/>
  <c r="L15" i="5"/>
  <c r="M15" i="5" s="1"/>
  <c r="K16" i="5"/>
  <c r="L16" i="5"/>
  <c r="M16" i="5" s="1"/>
  <c r="K17" i="5"/>
  <c r="L17" i="5"/>
  <c r="M17" i="5" s="1"/>
  <c r="K18" i="5"/>
  <c r="L18" i="5"/>
  <c r="K19" i="5"/>
  <c r="L19" i="5"/>
  <c r="M19" i="5" s="1"/>
  <c r="K20" i="5"/>
  <c r="L20" i="5"/>
  <c r="K21" i="5"/>
  <c r="L21" i="5"/>
  <c r="M21" i="5" s="1"/>
  <c r="F108" i="18"/>
  <c r="F103" i="18"/>
  <c r="I53" i="18"/>
  <c r="F37" i="2"/>
  <c r="H105" i="18"/>
  <c r="F88" i="5"/>
  <c r="D85" i="5"/>
  <c r="D77" i="5"/>
  <c r="D84" i="5"/>
  <c r="D67" i="5"/>
  <c r="D59" i="5"/>
  <c r="F69" i="5"/>
  <c r="D82" i="5"/>
  <c r="D64" i="5"/>
  <c r="H92" i="5"/>
  <c r="E13" i="5"/>
  <c r="J53" i="18"/>
  <c r="H69" i="18"/>
  <c r="F84" i="18"/>
  <c r="F68" i="18"/>
  <c r="H73" i="18"/>
  <c r="H98" i="18"/>
  <c r="H90" i="18"/>
  <c r="H82" i="18"/>
  <c r="H75" i="18"/>
  <c r="H66" i="18"/>
  <c r="F91" i="18"/>
  <c r="H35" i="2"/>
  <c r="F35" i="2"/>
  <c r="D35" i="2"/>
  <c r="H37" i="2"/>
  <c r="H36" i="2"/>
  <c r="F36" i="2"/>
  <c r="D36" i="2"/>
  <c r="H44" i="5" l="1"/>
  <c r="H91" i="5"/>
  <c r="H60" i="5"/>
  <c r="H90" i="5"/>
  <c r="F77" i="5"/>
  <c r="F86" i="5"/>
  <c r="F66" i="5"/>
  <c r="F89" i="5"/>
  <c r="F57" i="5"/>
  <c r="F65" i="5"/>
  <c r="F61" i="5"/>
  <c r="F90" i="5"/>
  <c r="H86" i="5"/>
  <c r="F92" i="5"/>
  <c r="H87" i="5"/>
  <c r="D76" i="5"/>
  <c r="F91" i="5"/>
  <c r="H80" i="5"/>
  <c r="H96" i="5"/>
  <c r="D72" i="5"/>
  <c r="D61" i="5"/>
  <c r="H72" i="5"/>
  <c r="H59" i="5"/>
  <c r="D80" i="5"/>
  <c r="D69" i="5"/>
  <c r="D65" i="5"/>
  <c r="D62" i="5"/>
  <c r="D71" i="5"/>
  <c r="H68" i="5"/>
  <c r="H61" i="5"/>
  <c r="D79" i="5"/>
  <c r="D81" i="5"/>
  <c r="D57" i="5"/>
  <c r="D89" i="5"/>
  <c r="M65" i="5"/>
  <c r="D75" i="5"/>
  <c r="H73" i="5"/>
  <c r="H75" i="5"/>
  <c r="D73" i="5"/>
  <c r="D83" i="5"/>
  <c r="D78" i="5"/>
  <c r="H77" i="5"/>
  <c r="H62" i="5"/>
  <c r="D87" i="5"/>
  <c r="D58" i="5"/>
  <c r="D88" i="5"/>
  <c r="M64" i="5"/>
  <c r="H84" i="5"/>
  <c r="H78" i="5"/>
  <c r="H63" i="5"/>
  <c r="D70" i="5"/>
  <c r="D66" i="5"/>
  <c r="D60" i="5"/>
  <c r="D63" i="5"/>
  <c r="M63" i="5"/>
  <c r="H79" i="5"/>
  <c r="H83" i="5"/>
  <c r="D86" i="5"/>
  <c r="D74" i="5"/>
  <c r="D68" i="5"/>
  <c r="M62" i="5"/>
  <c r="M61" i="5"/>
  <c r="M14" i="5"/>
  <c r="M22" i="5"/>
  <c r="M20" i="5"/>
  <c r="M18" i="5"/>
  <c r="F74" i="5"/>
  <c r="F60" i="5"/>
  <c r="F76" i="5"/>
  <c r="F71" i="5"/>
  <c r="H67" i="5"/>
  <c r="H58" i="5"/>
  <c r="H70" i="5"/>
  <c r="F73" i="5"/>
  <c r="F84" i="5"/>
  <c r="F79" i="5"/>
  <c r="E44" i="5"/>
  <c r="F72" i="5"/>
  <c r="F80" i="5"/>
  <c r="F63" i="5"/>
  <c r="H88" i="5"/>
  <c r="F64" i="5"/>
  <c r="H57" i="5"/>
  <c r="H81" i="5"/>
  <c r="H71" i="5"/>
  <c r="F59" i="5"/>
  <c r="F87" i="5"/>
  <c r="F85" i="5"/>
  <c r="H69" i="5"/>
  <c r="H89" i="5"/>
  <c r="H64" i="5"/>
  <c r="F67" i="5"/>
  <c r="F62" i="5"/>
  <c r="H82" i="5"/>
  <c r="H76" i="5"/>
  <c r="H74" i="5"/>
  <c r="H66" i="5"/>
  <c r="F75" i="5"/>
  <c r="F70" i="5"/>
  <c r="F82" i="5"/>
  <c r="F68" i="5"/>
  <c r="F81" i="5"/>
  <c r="H85" i="5"/>
  <c r="H65" i="5"/>
  <c r="F83" i="5"/>
  <c r="F78" i="5"/>
  <c r="H107" i="18"/>
  <c r="H77" i="18"/>
  <c r="H84" i="18"/>
  <c r="H108" i="18"/>
  <c r="H70" i="18"/>
  <c r="H92" i="18"/>
  <c r="H81" i="18"/>
  <c r="H71" i="18"/>
  <c r="H101" i="18"/>
  <c r="H74" i="18"/>
  <c r="D103" i="18"/>
  <c r="D109" i="18"/>
  <c r="D65" i="18"/>
  <c r="K66" i="18" s="1"/>
  <c r="D108" i="18"/>
  <c r="F94" i="18"/>
  <c r="D75" i="18"/>
  <c r="D102" i="18"/>
  <c r="D66" i="18"/>
  <c r="K67" i="18" s="1"/>
  <c r="D84" i="18"/>
  <c r="D67" i="18"/>
  <c r="K68" i="18" s="1"/>
  <c r="D105" i="18"/>
  <c r="H85" i="18"/>
  <c r="H89" i="18"/>
  <c r="H83" i="18"/>
  <c r="F98" i="18"/>
  <c r="H93" i="18"/>
  <c r="H91" i="18"/>
  <c r="H102" i="18"/>
  <c r="F73" i="18"/>
  <c r="H100" i="18"/>
  <c r="D92" i="18"/>
  <c r="H97" i="18"/>
  <c r="F83" i="18"/>
  <c r="F69" i="18"/>
  <c r="H99" i="18"/>
  <c r="D82" i="18"/>
  <c r="D73" i="18"/>
  <c r="K74" i="18" s="1"/>
  <c r="D101" i="18"/>
  <c r="D99" i="18"/>
  <c r="D106" i="18"/>
  <c r="D90" i="18"/>
  <c r="D83" i="18"/>
  <c r="D72" i="18"/>
  <c r="K73" i="18" s="1"/>
  <c r="D107" i="18"/>
  <c r="D98" i="18"/>
  <c r="D91" i="18"/>
  <c r="D71" i="18"/>
  <c r="K72" i="18" s="1"/>
  <c r="D80" i="18"/>
  <c r="D74" i="18"/>
  <c r="K75" i="18" s="1"/>
  <c r="D81" i="18"/>
  <c r="D100" i="18"/>
  <c r="D79" i="18"/>
  <c r="D88" i="18"/>
  <c r="D104" i="18"/>
  <c r="D89" i="18"/>
  <c r="D70" i="18"/>
  <c r="K71" i="18" s="1"/>
  <c r="D87" i="18"/>
  <c r="D96" i="18"/>
  <c r="D97" i="18"/>
  <c r="H79" i="18"/>
  <c r="H80" i="18"/>
  <c r="D78" i="18"/>
  <c r="D95" i="18"/>
  <c r="F72" i="18"/>
  <c r="H78" i="18"/>
  <c r="H87" i="18"/>
  <c r="H88" i="18"/>
  <c r="D77" i="18"/>
  <c r="D86" i="18"/>
  <c r="H103" i="18"/>
  <c r="H86" i="18"/>
  <c r="H95" i="18"/>
  <c r="H96" i="18"/>
  <c r="D85" i="18"/>
  <c r="D94" i="18"/>
  <c r="H68" i="18"/>
  <c r="D68" i="18"/>
  <c r="K69" i="18" s="1"/>
  <c r="H104" i="18"/>
  <c r="D69" i="18"/>
  <c r="K70" i="18" s="1"/>
  <c r="H94" i="18"/>
  <c r="H65" i="18"/>
  <c r="H72" i="18"/>
  <c r="D93" i="18"/>
  <c r="H67" i="18"/>
  <c r="H76" i="18"/>
  <c r="D76" i="18"/>
  <c r="H106" i="18"/>
  <c r="F53" i="18"/>
  <c r="F67" i="18"/>
  <c r="F88" i="18"/>
  <c r="F106" i="18"/>
  <c r="F74" i="18"/>
  <c r="F100" i="18"/>
  <c r="F85" i="18"/>
  <c r="F90" i="18"/>
  <c r="F81" i="18"/>
  <c r="F93" i="18"/>
  <c r="F105" i="18"/>
  <c r="F102" i="18"/>
  <c r="F76" i="18"/>
  <c r="F80" i="18"/>
  <c r="F87" i="18"/>
  <c r="F97" i="18"/>
  <c r="F92" i="18"/>
  <c r="F86" i="18"/>
  <c r="F104" i="18"/>
  <c r="F77" i="18"/>
  <c r="F75" i="18"/>
  <c r="F101" i="18"/>
  <c r="F99" i="18"/>
  <c r="F66" i="18"/>
  <c r="F71" i="18"/>
  <c r="F70" i="18"/>
  <c r="F79" i="18"/>
  <c r="F89" i="18"/>
  <c r="F95" i="18"/>
  <c r="F96" i="18"/>
  <c r="F107" i="18"/>
  <c r="F78" i="18"/>
  <c r="F82" i="18"/>
  <c r="E61" i="2"/>
  <c r="F61" i="2" s="1"/>
  <c r="E63" i="2"/>
  <c r="F63" i="2" s="1"/>
  <c r="M72" i="5" l="1"/>
  <c r="F113" i="18"/>
  <c r="H113" i="18"/>
  <c r="D113" i="18"/>
  <c r="K76" i="18"/>
</calcChain>
</file>

<file path=xl/connections.xml><?xml version="1.0" encoding="utf-8"?>
<connections xmlns="http://schemas.openxmlformats.org/spreadsheetml/2006/main">
  <connection id="1"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<sst xmlns="http://schemas.openxmlformats.org/spreadsheetml/2006/main" count="636" uniqueCount="343">
  <si>
    <t>Inversión Extranjera Directa* en Bogotá-Región</t>
  </si>
  <si>
    <t>Periodo de análisis: 2024 -  2025</t>
  </si>
  <si>
    <t>Analítica de Datos</t>
  </si>
  <si>
    <t>Sección</t>
  </si>
  <si>
    <t xml:space="preserve">Contenido </t>
  </si>
  <si>
    <t>Panorma general de la IED nueva y de expansión</t>
  </si>
  <si>
    <t>1.1</t>
  </si>
  <si>
    <t>IED nueva y de expansión en el mundo por región y sectores</t>
  </si>
  <si>
    <t>1.2</t>
  </si>
  <si>
    <t>IED nueva y de expansión en América Latina por principales 10 países receptores, sectores y ciudades</t>
  </si>
  <si>
    <t>1.3</t>
  </si>
  <si>
    <t>IED nueva y de expansión en Colombia por principales sectores y ciudades receptoras.</t>
  </si>
  <si>
    <t>IED nueva y de expansión en Colombia y Bogotá-Región 2024-2025</t>
  </si>
  <si>
    <t>2.1</t>
  </si>
  <si>
    <t>IED nueva y de expansión anual en Bogotá-Región</t>
  </si>
  <si>
    <t>2.2</t>
  </si>
  <si>
    <t>Comparación IED nueva y de expansión (2021-2025)</t>
  </si>
  <si>
    <t>2.3</t>
  </si>
  <si>
    <t>Participación de la IED nueva y de expansión de Bogotá-Región en el total nacional</t>
  </si>
  <si>
    <t xml:space="preserve">IED nueva y de expansión por municipio </t>
  </si>
  <si>
    <t>3.1</t>
  </si>
  <si>
    <t>IED nueva y de expansión en Bogotá y por municipios de la región</t>
  </si>
  <si>
    <t>3.2</t>
  </si>
  <si>
    <t>IED nueva y de expansión en Bogotá y por municipios de la región (2021-2025)</t>
  </si>
  <si>
    <t xml:space="preserve">IED nueva y de expansión por país de origen </t>
  </si>
  <si>
    <t>4.1</t>
  </si>
  <si>
    <t>IED nueva y de expansión en Bogotá-Región por país de origen</t>
  </si>
  <si>
    <t>4.2</t>
  </si>
  <si>
    <t>IED nueva y de expansión en Bogotá-Región por país de origen (2021-2025)</t>
  </si>
  <si>
    <t>IED nueva y de expansión por sector de destino</t>
  </si>
  <si>
    <t>5.1</t>
  </si>
  <si>
    <t xml:space="preserve">IED nueva y de expansión en Bogotá-Región por sector </t>
  </si>
  <si>
    <t>5.2</t>
  </si>
  <si>
    <t>IED nueva y de expansión en Bogotá-Región por sector  (2021 - 2025)</t>
  </si>
  <si>
    <t>IED nueva y de expansión por actividad</t>
  </si>
  <si>
    <t>6.1</t>
  </si>
  <si>
    <t>IED nueva y de expansión en Bogotá-Región por actividad</t>
  </si>
  <si>
    <t>6.2</t>
  </si>
  <si>
    <t>IED nueva y de expansión en Bogotá-Región por actividad  (2021 - 2025)</t>
  </si>
  <si>
    <t>Empresas nuevas durante 2025</t>
  </si>
  <si>
    <t>* Corresponde a información estimada de proyectos de inversión extranjera directa, nueva y de expansión en Bogotá-Región</t>
  </si>
  <si>
    <t>Inversión Extranjera Directa* Nueva y de Expansión en Bogotá-Región</t>
  </si>
  <si>
    <t>Panorama general de la IED</t>
  </si>
  <si>
    <t>Periodo de análisis: 2024- 2025</t>
  </si>
  <si>
    <t>Marzo 2026</t>
  </si>
  <si>
    <t>Panorama Mundial</t>
  </si>
  <si>
    <t>Según las cifras de fDi markets durante 2025, el número de proyectos de inversión nueva y de expansión a nivel mundial disminuyó 17,2% en comparación con el año 2024. A nivel regional, 5 de las 7 regiones experimentaron una caída en términos de proyectos de inversión, por ejemplo, Europa Occidental que tuvo una participación de 25,7% en el total de proyectos, presentó una caída de 25,2%, explicada por la menor cantidad de proyectos asociados a servicios corporativos, software y TI, maquinaria industrial y energía renovable. 
Asía Pacífico, la segunda región con mayor cantidad de proyectos de IED en 2025, presentó una caída en el número de proyectos de inversión de 19,8%, principalmente en los sectores de servicios software y corporativos, transporte y almacenamiento, y actividades de retail de productos de consumo y textiles. 
En Norte América se presentó una caída en el número de proyectos de 14,2%; explicado por una dinámica negativa del sector retail textil y de productos de consumo y proyectos de energía renovable. 
Por su parte, América Latina y el Caribe mostró una contracción en el número de proyectos cercana al 25,1%, en donde los proyectos de actividades de retail tanto del sector textil como de productos de consumo, transporte y almacenamiento, equipo industrial y comunicaciones presentaron las caídas más marcadas. 
A pesar de la dinámica negativa en la mayoría de las regiones en cuanto a proyectos de inversión, se destaca un aumento en los montos de capital en Europa occidental, Norte América y Medio Oriente, en donde se está apostando por proyectos de mayor escala.</t>
  </si>
  <si>
    <t>A nivel global, los 8 de 10 principales sectores receptores de IED nueva y de expansión experimentaron una contracción en el número de proyectos de inversión. El sector con más proyectos de IED durante 2025 fue servicios de Software y TI, que presentó una disminución de 9,0% principalmente la dinámica del sector estuvo concentrada en Europa Occidental y Asia Pacífico. Los proyectos de servicios corporativos presentaron una caída de 13,2% mostrando una contracción en el número de proyectos en la mayoría de las regiones del mundo. 
Los proyectos asociados con equipo industrial mostraron una contracción de 10,4% mostrando una dinámica negativa en las principales regiones del mundo. Los proyectos asociados a Bienes Raíces cayeron a una tasa de 1,9% en 2025, mostrando una dinámica negativa en la mayoría de las regiones con excepción de Medio Oriente y América Latina y el Caribe.
Respecto a capital asociado a los proyectos de IED, los sectores de equipo industrial, y componentes electrónicos mostraron un incremento en las tasas de capital medio por proyectos, mostrando una mayor incidencia de proyectos de mayor escala principalmente en Estados Unidos, India, y Corea de Sur, que cuentan con inversiones significativamente altas en fabricación de equipos de transmisión de energía.</t>
  </si>
  <si>
    <t>En América Latina y el Caribe, durante 2025 los principales países mostraron una dinámica negativa en la cantidad de proyectos de inversión. Del top 3 de países lideres en cuanto a proyectos de IED, México y Colombia presentaron caídas en el número de proyectos de inversión y en el capital estimado asociado a estos proyectos, mientras que Brasil presentó un leve incremento en esta variable.
México presentó una variación de -16,1 % en la cantidad de proyectos, esta dinámica está explicada en los servicios corporativos, software y TI, y equipo industrial. Por su parte, Brasil presentó una variación de 3,6 % en el número de proyectos, no obstante, se presentan proyectos de menor tamaño en capital estimado respecto al 2024. Colombia registro una variación en el número de proyectos de IED de -21,9 % durante 2025. Se presentó una disminución significativa en proyectos de energía renovable, transporte y almacenamiento y servicios de comida y bebidas.</t>
  </si>
  <si>
    <t>Panorama Nacional</t>
  </si>
  <si>
    <t xml:space="preserve">Durante 2025, Colombia recibió 231 proyectos de inversión, lo que representó una caída del 1,3 % respecto al año anterior. Si bien se presentó una variación positiva en el número de proyectos de retail y Productos de consumo, y servicios tanto de software como corporativos, este comportamiento se vio contrarrestado por la dinámica negativa en sectores como comunicaciones, energía renovable, químicos y farmacéuticos. Por su parte, los montos de inversión estimados y los empleos nuevos asociados a los proyectos de IED cayeron en comparación con el 2024, con unas tasas de variación negativas de 51,5 % y 26,9 % respectivamente. </t>
  </si>
  <si>
    <t>Esta caída fue impulsada principalmente por la disminución en actividades de retail y productos de consumo, acentuada en Valle de Cauca y la ausencia de proyectos de energía renovable en la costa Atlántica que el año pasado atrajeron proyectos de gran escala al país. Respecto al origen de la inversión, durante 2025, Estados Unidos se consolidó como el principal país inversor en el país, con 61 proyectos de IED obtuvo una participación de 26,4 %, seguido por España y China con 8,2 % y 6,1 % respectivamente. Francia y Alemania con 5,6 % cada uno cerraron el top 5 de países inversores en Colombia.</t>
  </si>
  <si>
    <t>Panorama Regional</t>
  </si>
  <si>
    <t xml:space="preserve">Durante 2025, se registraron 119 proyectos de inversión nueva y de expansión en Bogotá-Región, lo que representa un crecimiento de 5,3 % respecto al mismo periodo del año anterior. En términos de inversión, el año cerró con una inversión estimada de USD 935 millones, es decir, una caída de 62,8 % frente a lo registrado en 2024. En términos de empleo, se estima que estos proyectos generaran más de 13.400 empleos nuevos, lo que representa una de 3,8 %. Los principales países inversionistas fueron Estados Unidos, con una participación de 27,7 %, seguido por España (8,4 %) y Alemania (6,7%). Por su parte, los sectores de retail, Software y Servicios TI y Servicios Corporativos concentraron el 69 % de los proyectos de IED que llegaron a la Bogotá Región en 2025. 
Analizando las actividades de estos proyectos de IED, se observa una marcada concentración en tres que representaron el 58,7 % del total de proyectos en Bogotá Región: actividades de consumo minorista, servicios empresariales y apertura de oficinas, marketing y soporte. Finalmente, 16 empresas realizaron inversiones por primera vez en Bogotá Región, registrando nuevas matriculas mercantiles. </t>
  </si>
  <si>
    <t>Inversión Extranjera Directa Nueva y de Expansión en Bogotá-Región - Información histórica de 2023-2025</t>
  </si>
  <si>
    <t>Anexo - Cifras de IED</t>
  </si>
  <si>
    <t>1.1. IED nueva y de expansión en el mundo por región y sectores</t>
  </si>
  <si>
    <t>Proyectos</t>
  </si>
  <si>
    <t>Ratio Montos por proyecto (USD Millones)</t>
  </si>
  <si>
    <t>Var</t>
  </si>
  <si>
    <t>Mundo</t>
  </si>
  <si>
    <t>Europa Occidental</t>
  </si>
  <si>
    <t>Asia-Pacifico</t>
  </si>
  <si>
    <t xml:space="preserve">América del Norte </t>
  </si>
  <si>
    <t>Medio Oriente</t>
  </si>
  <si>
    <t>América Latina y el Caribe</t>
  </si>
  <si>
    <t>Europa Emergente</t>
  </si>
  <si>
    <t>África</t>
  </si>
  <si>
    <t>Sectores</t>
  </si>
  <si>
    <t>Software y servicios de TI</t>
  </si>
  <si>
    <t>Servicios empresariales</t>
  </si>
  <si>
    <t>Equipamiento industrial</t>
  </si>
  <si>
    <t>Bienes raíces</t>
  </si>
  <si>
    <t>Transporte y almacenamiento</t>
  </si>
  <si>
    <t>Servicios financieros</t>
  </si>
  <si>
    <t>Comunicaciones</t>
  </si>
  <si>
    <t>Energía renovable</t>
  </si>
  <si>
    <t>Componentes electrónicos</t>
  </si>
  <si>
    <t>Alimentación y bebidas</t>
  </si>
  <si>
    <t>Otros</t>
  </si>
  <si>
    <t>Fuente: fDi Markets</t>
  </si>
  <si>
    <t xml:space="preserve"> </t>
  </si>
  <si>
    <t>1.2. IED nueva y de expansión en América Latina por principales 10 países receptores, sectores y ciudades.</t>
  </si>
  <si>
    <t>Países Receptores</t>
  </si>
  <si>
    <t>México</t>
  </si>
  <si>
    <t>Brasil</t>
  </si>
  <si>
    <t>Colombia</t>
  </si>
  <si>
    <t>Chile</t>
  </si>
  <si>
    <t>Costa Rica</t>
  </si>
  <si>
    <t>Argentina</t>
  </si>
  <si>
    <t>Perú</t>
  </si>
  <si>
    <t>Panamá</t>
  </si>
  <si>
    <t>Ecuador</t>
  </si>
  <si>
    <t>República Dominicana</t>
  </si>
  <si>
    <t xml:space="preserve">Principales sectores </t>
  </si>
  <si>
    <t>Componentes automotrices</t>
  </si>
  <si>
    <t xml:space="preserve">Ciudades </t>
  </si>
  <si>
    <t>Ciudad de México</t>
  </si>
  <si>
    <t>São Paulo</t>
  </si>
  <si>
    <t>Bogotá</t>
  </si>
  <si>
    <t>Querétaro</t>
  </si>
  <si>
    <t>Monterrey</t>
  </si>
  <si>
    <t>Buenos Aires</t>
  </si>
  <si>
    <t>Río de Janeiro</t>
  </si>
  <si>
    <t>Santiago</t>
  </si>
  <si>
    <t>Guadalajara</t>
  </si>
  <si>
    <t>Lima</t>
  </si>
  <si>
    <t>1.3. IED nueva y de expansión en Colombia por principales sectores y ciudades receptoras.</t>
  </si>
  <si>
    <t>Montos USD Millones</t>
  </si>
  <si>
    <t>Medellín</t>
  </si>
  <si>
    <t>Barranquilla</t>
  </si>
  <si>
    <t>Cartagena</t>
  </si>
  <si>
    <t>Cali</t>
  </si>
  <si>
    <t>Rionegro</t>
  </si>
  <si>
    <t>No especificado</t>
  </si>
  <si>
    <t>Pereira</t>
  </si>
  <si>
    <t>Armenia</t>
  </si>
  <si>
    <t>Bucaramanga</t>
  </si>
  <si>
    <t xml:space="preserve">Principales Sectores </t>
  </si>
  <si>
    <t>Retail &amp; Productos de Consumo</t>
  </si>
  <si>
    <t>Servicios Corporativos</t>
  </si>
  <si>
    <t>Software &amp; Servicios TI</t>
  </si>
  <si>
    <t>Hoteles &amp; Turismo</t>
  </si>
  <si>
    <t>Servicios Financieros</t>
  </si>
  <si>
    <t>Ocio &amp; Entretenimiento</t>
  </si>
  <si>
    <t>Bienes Raíces</t>
  </si>
  <si>
    <t>Energía Renovable</t>
  </si>
  <si>
    <t>Comida &amp; bebidas</t>
  </si>
  <si>
    <t>Fuente: Invest in Bogota con base en información de certificaciones de inversión de IIB, fDi Markets y Orbis Crossborder.</t>
  </si>
  <si>
    <t>Tenjo</t>
  </si>
  <si>
    <t>Cajicá</t>
  </si>
  <si>
    <t>Atención Médica</t>
  </si>
  <si>
    <t>Inversión Extranjera Directa Nueva y de Expansión en Bogotá-Región - Información histórica de 2021 a  2025</t>
  </si>
  <si>
    <t>Montos de IED 2021 - 2025</t>
  </si>
  <si>
    <t>Entre 2021 y 2025  Bogotá-Región alojó 572 proyectos de IED nueva y de expansión, valorados en USD 7.128 millones, y se estima que estos proyectos generaron más de 66.000 empleos.</t>
  </si>
  <si>
    <t>2.1 IED nueva y de expansión anual en Bogotá-Región (2021-2025)</t>
  </si>
  <si>
    <t>Año</t>
  </si>
  <si>
    <t>Número de proyectos</t>
  </si>
  <si>
    <t>Inversión de capital (USD millones)</t>
  </si>
  <si>
    <t>Empleos directos creados</t>
  </si>
  <si>
    <t>Total</t>
  </si>
  <si>
    <t>Durante 2025, se registraron 119 proyectos de inversión nueva y de expansión en Bogotá-Región, por una inversión estimada de USD 935 millones, y generando más de 13 mil  empleos nuevos. La ciudad región vio un incremento en proyectos de inversión del 5,3% respecto al mismo periodo de 2024, además, presentó una variación de -62,8% y -3,8% en montos de inversión y empleos creados respectivamente. La caída en los montos de inversión generó una disminución en los montos promedio de inversión, pasando de  USD 22,3 millones a USD 7,9 millones</t>
  </si>
  <si>
    <t>2.2 Comparación IED nueva y de expansión. Información acumulada (2021-2025)</t>
  </si>
  <si>
    <t xml:space="preserve">Inversión de capital </t>
  </si>
  <si>
    <t xml:space="preserve"> Empleos directos creados </t>
  </si>
  <si>
    <t xml:space="preserve">Proyectos </t>
  </si>
  <si>
    <t xml:space="preserve">Tasa de crecimiento anual </t>
  </si>
  <si>
    <t>Capex
USD millones</t>
  </si>
  <si>
    <t>Empleos</t>
  </si>
  <si>
    <t xml:space="preserve">Datos en millones de dólares con precios corrientes </t>
  </si>
  <si>
    <t xml:space="preserve">*Datos preliminares </t>
  </si>
  <si>
    <t>Fuente: Invest in Bogota con base en información de certificaciones de inversión de IIB, fDi Markets y Orbis Crossborder.  Los montos de inversión y empleos nuevos creados son valores estimados que realizan las fuentes de información usadas para este informe.</t>
  </si>
  <si>
    <t xml:space="preserve">Bogotá-Región concentró el 51,5% de los proyectos, siendo la tercera participación más alta en los ultimos 5 años. Por su parte, el 37,4% de los montos estimados de inversión tuvieron como destino Bogotá - Región, y el  64,7% de los empleos estimados creados por proyectos de inversión extranjera directa nueva y de expansión. Esta participación muestra el papel que desempeña la ciudad-región como motor de la economía colombiana. </t>
  </si>
  <si>
    <t>2.3 Participación de la IED nueva y de expansión de Bogotá-Región en el total nacional</t>
  </si>
  <si>
    <t>Inversión de capital</t>
  </si>
  <si>
    <t xml:space="preserve">Bogotá-Región </t>
  </si>
  <si>
    <t>Total nacional</t>
  </si>
  <si>
    <t xml:space="preserve">Datos en millones de dólares a precios corrientes </t>
  </si>
  <si>
    <t>Fuente: Invest in Bogota con base en información de certificaciones de inversión de IIB, fDi Markets y Orbis Crossborder. Los montos de inversión y empleos nuevos creados son valores estimados que realizan las fuentes de información usadas para este informe.</t>
  </si>
  <si>
    <t>Inversión Extranjera Directa Nueva y de Expansión en Bogotá-Región - Información histórica de 2021 a 2025</t>
  </si>
  <si>
    <t xml:space="preserve">IED por municipio </t>
  </si>
  <si>
    <t>3.1 IED nueva y de expansión en Bogotá y por municipios de la región (2024 - 2025)</t>
  </si>
  <si>
    <t>3.2 IED nueva y de expansión en Bogotá y por municipios de la región (2021 - 2025)</t>
  </si>
  <si>
    <t>Inversión de capital
USD millones</t>
  </si>
  <si>
    <t>Ciudad / Municipio</t>
  </si>
  <si>
    <t>Municipio</t>
  </si>
  <si>
    <t>Variación</t>
  </si>
  <si>
    <t>Mosquera</t>
  </si>
  <si>
    <t>Chía</t>
  </si>
  <si>
    <t>Tocancipá</t>
  </si>
  <si>
    <t>Cota</t>
  </si>
  <si>
    <t>El Rosal</t>
  </si>
  <si>
    <t>Funza</t>
  </si>
  <si>
    <t>Ubaté</t>
  </si>
  <si>
    <t>Fusagasugá</t>
  </si>
  <si>
    <t>Manta</t>
  </si>
  <si>
    <t>Soacha</t>
  </si>
  <si>
    <t>Sopó</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</si>
  <si>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</si>
  <si>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Zipaquirá</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</si>
  <si>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</si>
  <si>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Durante 2025, Bogotá recibió  113 de los 119 proyectos de inversión que llegaron a la ciudad-región, con unos montos estimados de USD 817 millones y cerca de 13 mil empleos generados. Además de Bogotá, los otros municipios que recibieron proyectos de IED fueron Ubaté, que atrajo un proyecto de la empresa Scania proveniente de Alemania la cual abrirá una nueva sede regional para el segmento de servicios corporativos con una inversión estimada de USD 64 millones; Cajicá con una oficina de ventas de maquinaria industrial de la empresa Manitowoc Company; Tenjo que será sede de un centro de logística y distribución de la compañia Pepsico; Funza donde Emergent Cold LatAm amplía su centro de distribución; Mosquera donde ARUMA hará presencia con una nueva tienda de cosméticos y Mosquera donde la empresa Sew Eurodrive anunciò la apertura de una nueva planta de ensamble para incrementar la capacidad de producción de equipos de mayor tamaño, optimizar la logística de exportación y mejorar la atención a los clientes.</t>
  </si>
  <si>
    <t xml:space="preserve">IED por país de origen </t>
  </si>
  <si>
    <t>4.1 IED nueva y de expansión en Bogotá-Región por país de origen (2024 - 2025)</t>
  </si>
  <si>
    <t xml:space="preserve">Inversión de capital Capex USD millones </t>
  </si>
  <si>
    <t xml:space="preserve">País </t>
  </si>
  <si>
    <t>Proporción del total (2025)</t>
  </si>
  <si>
    <t xml:space="preserve">Variación </t>
  </si>
  <si>
    <t>Estados Unidos</t>
  </si>
  <si>
    <t>España</t>
  </si>
  <si>
    <t>Alemania</t>
  </si>
  <si>
    <t>Suiza</t>
  </si>
  <si>
    <t>Reino Unido</t>
  </si>
  <si>
    <t>Francia</t>
  </si>
  <si>
    <t>Países Bajos</t>
  </si>
  <si>
    <t>Japón</t>
  </si>
  <si>
    <t>China</t>
  </si>
  <si>
    <t>Australia</t>
  </si>
  <si>
    <t>Canadá</t>
  </si>
  <si>
    <t>Irlanda</t>
  </si>
  <si>
    <t>India</t>
  </si>
  <si>
    <t>Israel</t>
  </si>
  <si>
    <t>Filipinas</t>
  </si>
  <si>
    <t>Líbano</t>
  </si>
  <si>
    <t>Luxemburgo</t>
  </si>
  <si>
    <t>Marruecos</t>
  </si>
  <si>
    <t>Hong Kong</t>
  </si>
  <si>
    <t>Austria</t>
  </si>
  <si>
    <t>Nueva Zelanda</t>
  </si>
  <si>
    <t>Indonesia</t>
  </si>
  <si>
    <t>Suecia</t>
  </si>
  <si>
    <t>Italia</t>
  </si>
  <si>
    <t>Tailandia</t>
  </si>
  <si>
    <t>Emiratos Árabes Unidos</t>
  </si>
  <si>
    <t>Rusia</t>
  </si>
  <si>
    <t>Bermudas</t>
  </si>
  <si>
    <t>Bolivia</t>
  </si>
  <si>
    <t>Trinidad y Tobago</t>
  </si>
  <si>
    <t>Portugal</t>
  </si>
  <si>
    <t>Dinamarca</t>
  </si>
  <si>
    <t>* Datos preliminares</t>
  </si>
  <si>
    <t xml:space="preserve">Porcentajes de aporte de cada país al total general </t>
  </si>
  <si>
    <t>Durante 2025, los proyectos de IED nueva y de expansión que se desarrollaron en Bogotá-Región provinieron de 28 países. Entre estos, destaca Estados Unidos con un 27,7% de participación, seguido por España (8,4%), Alemania (6,7%) y Suiza (5,0%). Además, Estados  Unidos mantiene su posición como principal país inversionista para la ciudad-región, debido a un incremento de 6,5% pasando de 31 a 33 proyectos de inversión respecto al  año anterior.</t>
  </si>
  <si>
    <t>4.2 IED nueva y de expansión en Bogotá-Región por país de origen (2021 - 2025)</t>
  </si>
  <si>
    <t xml:space="preserve"> Empleos directos creados</t>
  </si>
  <si>
    <t xml:space="preserve">Proporción del total </t>
  </si>
  <si>
    <t>Corea del Sur</t>
  </si>
  <si>
    <t>Bélgica</t>
  </si>
  <si>
    <t>Singapur</t>
  </si>
  <si>
    <t>Islas Caimán</t>
  </si>
  <si>
    <t>Nicaragua</t>
  </si>
  <si>
    <t>Uruguay</t>
  </si>
  <si>
    <t>Polonia</t>
  </si>
  <si>
    <t>Ucrania</t>
  </si>
  <si>
    <t>Vanuatu</t>
  </si>
  <si>
    <t xml:space="preserve">Estados Unidos se posicionó como el principal inversionista en Bogotá-Región, con el 27,6% de los proyectos de IED nueva y de expansión que se realizaron entre 2021 y  2025. Adicionalmente, resalta la alta participación de países latinoamericanos como México (7,0%), Brasil (5,1%), Argentina (3,8%) y Chile (3,8%).
Se destaca la participación de países europeos y asiáticos, como España (9,4%), China (4,2%), Francia (4,0%) y Alemania (3,7%), que ven Bogotá-Región como una ciudad ideal para expandir sus operaciones en América Latina. Durante los últimos años, 48 países diferentes invirtieron en Bogotá-Región, ratificando la confianza de los inversionistas para expandir sus operaciones en la ciudad-región.						</t>
  </si>
  <si>
    <t>IED por sector de destino</t>
  </si>
  <si>
    <t>5.1 IED nueva y de expansión en Bogotá-Región por sector (2024 - 2025)</t>
  </si>
  <si>
    <t xml:space="preserve">Inversión de capital
Capex USD millones </t>
  </si>
  <si>
    <t xml:space="preserve">Sector </t>
  </si>
  <si>
    <t>Maquinaria, Equipos &amp; Herramientas Industriales</t>
  </si>
  <si>
    <t>Componentes Electrónicos</t>
  </si>
  <si>
    <t>Papel, Impresión &amp; Embalaje</t>
  </si>
  <si>
    <t>Datacenter</t>
  </si>
  <si>
    <t>Farmacéuticos</t>
  </si>
  <si>
    <t>Químicos</t>
  </si>
  <si>
    <t>Aeroespacial</t>
  </si>
  <si>
    <t>Automotor OEM</t>
  </si>
  <si>
    <t>Motores &amp; Turbinas</t>
  </si>
  <si>
    <t>Dispositivos Médicos</t>
  </si>
  <si>
    <t>Industrias creativas</t>
  </si>
  <si>
    <t>Materiales de Construcción &amp; Edificios</t>
  </si>
  <si>
    <t>Manufacturas</t>
  </si>
  <si>
    <t>Productos Electrónicos</t>
  </si>
  <si>
    <t>Almacenes &amp; Depósitos</t>
  </si>
  <si>
    <t>Ciencias de la vida</t>
  </si>
  <si>
    <t>Vidrios &amp; Cerámicas</t>
  </si>
  <si>
    <t>Automotor</t>
  </si>
  <si>
    <t>Componentes de Automóvil</t>
  </si>
  <si>
    <t xml:space="preserve">Porcentajes de aporte de cada sector al total general </t>
  </si>
  <si>
    <t>*Datos preliminares</t>
  </si>
  <si>
    <t xml:space="preserve">Fuente: Invest in Bogota con base en información de certificaciones de inversión de IIB, fDi Markets y Orbis Crossborder. Los montos de inversión y empleos nuevos creados son valores estimados que realizan las fuentes de información usadas para este informe.			</t>
  </si>
  <si>
    <t>Los sectores de Retail &amp; Productos de Consumo, Servicios Corporativos y Software y Servicios TI,  lideraron la atracción de inversión en Bogotá-Región concentrando el 69% de los proyectos de IED que llegaron a la ciudad-región. 
Se dio principalmente a la llegada de proyectos de gran escala a los sectores de servicios corporativos y servicios de software y TI mostrando aumento en los montos promedio por proyecto, además de la llegada la multinacional Electronic Arts con una inversión de USD 120 millones,  un proyecto de la empresa Equinix del sector de datacenter por USD 28 millones y un proyecto de la empresa Zelestra para el sector de energía renovable por más de USD 20 millones explicaron la dinámica de los montos de IED en 2025</t>
  </si>
  <si>
    <t>5.2 IED nueva y de expansión en Bogotá-Región por sector (2021 - 2025)</t>
  </si>
  <si>
    <t>Biotecnología</t>
  </si>
  <si>
    <t>Caucho</t>
  </si>
  <si>
    <t>Servicios de Restaurantes</t>
  </si>
  <si>
    <t>Transporte No-Automotor OEM</t>
  </si>
  <si>
    <t>Equipos &amp; Máquinas Empresariales</t>
  </si>
  <si>
    <t>Metales</t>
  </si>
  <si>
    <t>Plásticos</t>
  </si>
  <si>
    <t>Carbón, Petróleo y Gas Natural</t>
  </si>
  <si>
    <t>Entre 2021 y septiembre de 2025, el sector de software y servicios de tecnología de la información (TI) ha sido el líder en la atracción de proyectos de inversión en Bogotá-Región, representando el 20,4% del total, seguido por servicios corporativos con un 17,8%, y Retail &amp; Productos de Consumo con un 16,6%. De manera similar, estos mismos sectores han generado el mayor número de empleos, sumando el 69,1% , del total durante el período mencionado.
Respecto al monto de inversión, gracias la la inversión de 1,3 billones de dólares de la empresa odata durante 2024, el sector datacenter cuenta con la mayor participación con 21,7%, seguido por Servicios de Software y TI con 13,7% y comunicaciones con 11,5%.</t>
  </si>
  <si>
    <t>6.1 IED nueva y de expansión en Bogotá-Región por actividad (2024 - 2025)</t>
  </si>
  <si>
    <t>Actividad</t>
  </si>
  <si>
    <t>Retail</t>
  </si>
  <si>
    <t>Oficina de Ventas, Marketing y Soporte</t>
  </si>
  <si>
    <t>Fabricación</t>
  </si>
  <si>
    <t>R&amp;D</t>
  </si>
  <si>
    <t>Centro de Servicios Compartidos</t>
  </si>
  <si>
    <t>Centro de soporte técnico</t>
  </si>
  <si>
    <t>No especificada</t>
  </si>
  <si>
    <t>Logística, Distribución y Transporte</t>
  </si>
  <si>
    <t>Sede regional</t>
  </si>
  <si>
    <t>Centro de atención al cliente</t>
  </si>
  <si>
    <t>Educación y formación</t>
  </si>
  <si>
    <t>Construcción</t>
  </si>
  <si>
    <t>Mantenimiento &amp; Revisión</t>
  </si>
  <si>
    <t>Centro de desarrollo de software</t>
  </si>
  <si>
    <t>Entretenimiento</t>
  </si>
  <si>
    <t>Infraestructura TIC e Internet</t>
  </si>
  <si>
    <t>Durante 2025 la actividad más desarrollada en los proyectos de IED fue el retail (32 de 119 proyectos), principalmente los proyectos de retail estuvieron enfocados en la venta de productos de consumo como articulos deportivos, prendas de vestir y joyería. 
Los servicios empresariales que fue la actividad desarrollada en 27 proyectos de IED en Bogotá Región, estuvo enfocada en los serctores de servicios corporativos y servicios de software y TI.
Finalmente la apertura de oficinas de ventas, marketing y soporte estuvo presente en 23 proyectos, teniendo una mayor participación el sector minorista así como software y servicios TI.</t>
  </si>
  <si>
    <t>6.2 IED nueva y de expansión en Bogotá-Región por actividad (2021 - 2025)</t>
  </si>
  <si>
    <t>Contact Center</t>
  </si>
  <si>
    <t>Casa Matriz</t>
  </si>
  <si>
    <t>Servicios de Salud</t>
  </si>
  <si>
    <t>Reciclaje</t>
  </si>
  <si>
    <t>Producción audiovisual</t>
  </si>
  <si>
    <t>Mobiliario</t>
  </si>
  <si>
    <t>Streaming</t>
  </si>
  <si>
    <t>Producción y Postproducción</t>
  </si>
  <si>
    <t>Videojuegos</t>
  </si>
  <si>
    <t>Salud</t>
  </si>
  <si>
    <t>Entrenamiento &amp; Educación</t>
  </si>
  <si>
    <t>Entre 2021 y  2025, tres actividades concentran más del 58% de los proyectos de IED que llegaron a Bogotá Región: Los servicios empresariales con un 22,9%, la apertura de oficinas de ventas, marketing y soporte con un 19,1%, y las actividades relacionadas con retail con un 16,8%.
Por su parte, las actividades con mayor inversión estimada asociadas con infraestructura TIC e internet con un 27,1% de participación particularmente vinculada a los sectores de datacenter y comunicaciones. Asimismo, los servicios empresariales concentraron el 17,0% de los montos estimados y las actividades de logística, distribución y transporte concentraron un 11,2%.
Finalmente, las actividades que concentraron mayor cantidad de empleo estimado fueron servicios empresariales (23,6%) y las actividades de contact center con 15,4%.</t>
  </si>
  <si>
    <t>Sector</t>
  </si>
  <si>
    <t>Inversión Extranjera Directa Nueva y de Expansión en Bogotá-Región - Información de 2025</t>
  </si>
  <si>
    <t>Apertura de nuevas matriculas mercantiles durante 2025</t>
  </si>
  <si>
    <t>Empresa Inversora</t>
  </si>
  <si>
    <t>Razón Social Colombia</t>
  </si>
  <si>
    <t>NIT</t>
  </si>
  <si>
    <t>Fecha de matricula RUES</t>
  </si>
  <si>
    <t>País casa matriz</t>
  </si>
  <si>
    <t>Revolut</t>
  </si>
  <si>
    <t>REVOLUT BANK COLOMBIA S.A.</t>
  </si>
  <si>
    <t>Savile Capital Group</t>
  </si>
  <si>
    <t>Savile Capital SAS</t>
  </si>
  <si>
    <t>Freyr</t>
  </si>
  <si>
    <t>FREYR COLOMBIA S.A.S</t>
  </si>
  <si>
    <t>Logic Finder</t>
  </si>
  <si>
    <t>LOGIC FINDER INC. SAS</t>
  </si>
  <si>
    <t>FutureLab Digital</t>
  </si>
  <si>
    <t>FUTURELAB DIGITAL SAS</t>
  </si>
  <si>
    <t>El Tizoncito SA de CV</t>
  </si>
  <si>
    <t>Inversiones El Tizoncito Colombia SAS</t>
  </si>
  <si>
    <t>J&amp;T Express</t>
  </si>
  <si>
    <t>J&amp;T Express Colombia S.A.S.</t>
  </si>
  <si>
    <t>Yves rocher international sarl</t>
  </si>
  <si>
    <t>TIENDA YVES ROCHER ANDINO</t>
  </si>
  <si>
    <t>Zhejiang geely holding group co., ltd</t>
  </si>
  <si>
    <t>MOBILITY IMPORT S.A.S.</t>
  </si>
  <si>
    <t>FinMont</t>
  </si>
  <si>
    <t>Finmont SAS</t>
  </si>
  <si>
    <t>Fr. Meyer's Sohn (FMS)</t>
  </si>
  <si>
    <t>FR MEYER'S SOHN S.A.S</t>
  </si>
  <si>
    <t>Hexaware Technologies</t>
  </si>
  <si>
    <t>HEXAWARE TECHNOLOGIES COLOMBIA S.A.S.</t>
  </si>
  <si>
    <t>UniTeller</t>
  </si>
  <si>
    <t>UNITELLER MORE COLOMBIA S.A.S.</t>
  </si>
  <si>
    <t>Avos Tech Colombia SAS</t>
  </si>
  <si>
    <t>Lamb Weston Colombia SAS</t>
  </si>
  <si>
    <t>Augusta Life Sciences Colombia SAS</t>
  </si>
  <si>
    <t>En 2025 se registraron 95 proyectos clasificados como “nuevos” hacia Bogotá, entendidos como nuevas operaciones (planta, sede regional, oficina comercial, entre otros). Las “expansiones” corresponden a inversiones o empleos adicionales en operaciones ya existentes.
De los 95 anuncios, 16 correspondieron efectivamente a nuevas matrículas mercantiles en 2025, verificadas en RUES.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</si>
</sst>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0.0%"/>
    <numFmt numFmtId="165" formatCode="_-* #,##0_-;\-* #,##0_-;_-* &quot;-&quot;??_-;_-@_-"/>
    <numFmt numFmtId="166" formatCode="_(&quot;$&quot;\ * #,##0.00_);_(&quot;$&quot;\ * \(#,##0.00\);_(&quot;$&quot;\ * &quot;-&quot;??_);_(@_)"/>
    <numFmt numFmtId="167" formatCode="_-* #,##0.0_-;\-* #,##0.0_-;_-* &quot;-&quot;??_-;_-@_-"/>
    <numFmt numFmtId="168" formatCode="_-* #,##0.000_-;\-* #,##0.000_-;_-* &quot;-&quot;??_-;_-@_-"/>
    <numFmt numFmtId="169" formatCode="#,##0.0"/>
    <numFmt numFmtId="170" formatCode="0.000"/>
  </numFmts>
  <fonts count="44">
    <font>
      <sz val="11"/>
      <color theme="1"/>
      <name val="Calibri"/>
      <family val="2"/>
      <scheme val="minor"/>
    </font>
    <font>
      <sz val="11"/>
      <color theme="1"/>
      <name val="Calibri"/>
      <family val="2"/>
      <scheme val="minor"/>
    </font>
    <font>
      <u/>
      <sz val="11"/>
      <color theme="10"/>
      <name val="Calibri"/>
      <family val="2"/>
      <scheme val="minor"/>
    </font>
    <font>
      <b/>
      <sz val="11"/>
      <color rgb="FF000000"/>
      <name val="Arial"/>
      <family val="2"/>
    </font>
    <font>
      <sz val="10"/>
      <name val="Arial"/>
      <family val="2"/>
    </font>
    <font>
      <b/>
      <sz val="16"/>
      <color rgb="FF000000"/>
      <name val="Arial"/>
      <family val="2"/>
    </font>
    <font>
      <sz val="12"/>
      <color rgb="FF000000"/>
      <name val="Arial"/>
      <family val="2"/>
    </font>
    <font>
      <sz val="8"/>
      <name val="Calibri"/>
      <family val="2"/>
      <scheme val="minor"/>
    </font>
    <font>
      <sz val="10"/>
      <color rgb="FF000000"/>
      <name val="Arial"/>
      <family val="2"/>
    </font>
    <font>
      <u/>
      <sz val="10"/>
      <color theme="10"/>
      <name val="Arial"/>
      <family val="2"/>
    </font>
    <font>
      <sz val="10"/>
      <color rgb="FF000000"/>
      <name val="Calibri"/>
      <family val="2"/>
      <scheme val="minor"/>
    </font>
    <font>
      <sz val="11"/>
      <color rgb="FF000000"/>
      <name val="Gabarito"/>
    </font>
    <font>
      <b/>
      <sz val="16"/>
      <color rgb="FF000000"/>
      <name val="Gabarito"/>
    </font>
    <font>
      <sz val="12"/>
      <color rgb="FF000000"/>
      <name val="Gabarito"/>
    </font>
    <font>
      <b/>
      <sz val="11"/>
      <color rgb="FF000000"/>
      <name val="Gabarito"/>
    </font>
    <font>
      <b/>
      <sz val="11"/>
      <color rgb="FFFFFFFF"/>
      <name val="Gabarito"/>
    </font>
    <font>
      <b/>
      <u/>
      <sz val="11"/>
      <color theme="0"/>
      <name val="Gabarito"/>
    </font>
    <font>
      <sz val="9"/>
      <color rgb="FF000000"/>
      <name val="Gabarito"/>
    </font>
    <font>
      <sz val="11"/>
      <color theme="1"/>
      <name val="Gabarito"/>
    </font>
    <font>
      <sz val="11"/>
      <color rgb="FF242424"/>
      <name val="Gabarito"/>
    </font>
    <font>
      <sz val="11"/>
      <name val="Gabarito"/>
    </font>
    <font>
      <b/>
      <sz val="11"/>
      <color theme="1"/>
      <name val="Gabarito"/>
    </font>
    <font>
      <sz val="10.5"/>
      <color rgb="FF242424"/>
      <name val="Gabarito"/>
    </font>
    <font>
      <b/>
      <sz val="11"/>
      <color theme="0"/>
      <name val="Gabarito"/>
    </font>
    <font>
      <u/>
      <sz val="11"/>
      <color theme="10"/>
      <name val="Gabarito"/>
    </font>
    <font>
      <sz val="11"/>
      <color theme="0"/>
      <name val="Gabarito"/>
    </font>
    <font>
      <sz val="11"/>
      <color theme="6" tint="-0.499984740745262"/>
      <name val="Gabarito"/>
    </font>
    <font>
      <b/>
      <sz val="11"/>
      <color theme="6" tint="-0.499984740745262"/>
      <name val="Gabarito"/>
    </font>
    <font>
      <sz val="8"/>
      <color rgb="FF000000"/>
      <name val="Gabarito"/>
    </font>
    <font>
      <sz val="11"/>
      <color theme="0" tint="-0.499984740745262"/>
      <name val="Gabarito"/>
    </font>
    <font>
      <sz val="11"/>
      <color rgb="FF198DAE"/>
      <name val="Gabarito"/>
    </font>
    <font>
      <b/>
      <sz val="11"/>
      <name val="Gabarito"/>
    </font>
    <font>
      <b/>
      <sz val="14"/>
      <color rgb="FF595959"/>
      <name val="Gabarito"/>
    </font>
    <font>
      <b/>
      <sz val="11"/>
      <color theme="9"/>
      <name val="Gabarito"/>
    </font>
    <font>
      <sz val="11"/>
      <color rgb="FF000000"/>
      <name val="Calibri"/>
      <family val="2"/>
      <scheme val="minor"/>
    </font>
    <font>
      <sz val="11"/>
      <color rgb="FFFF0000"/>
      <name val="Gabarito"/>
    </font>
    <font>
      <b/>
      <sz val="11"/>
      <color theme="5"/>
      <name val="Gabarito"/>
    </font>
    <font>
      <sz val="11"/>
      <color theme="5"/>
      <name val="Gabarito"/>
    </font>
    <font>
      <sz val="11"/>
      <color rgb="FF575555"/>
      <name val="Gabarito"/>
    </font>
    <font>
      <b/>
      <sz val="11"/>
      <color rgb="FF575555"/>
      <name val="Gabarito"/>
    </font>
    <font>
      <sz val="10.5"/>
      <color rgb="FF000000"/>
      <name val="Gabarito"/>
    </font>
    <font>
      <b/>
      <sz val="12"/>
      <color theme="0"/>
      <name val="Gabarito"/>
    </font>
    <font>
      <sz val="10"/>
      <color theme="1"/>
      <name val="Gabarito"/>
    </font>
    <font>
      <sz val="11"/>
      <color theme="0" tint="-4.9989318521683403E-2"/>
      <name val="Gabarito"/>
    </font>
  </fonts>
  <fills count="11">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FFFFFF"/>
        <bgColor rgb="FF000000"/>
      </patternFill>
    </fill>
    <fill>
      <patternFill patternType="solid">
        <fgColor rgb="FF05A34F"/>
        <bgColor rgb="FF000000"/>
      </patternFill>
    </fill>
    <fill>
      <patternFill patternType="solid">
        <fgColor rgb="FF83DDA9"/>
        <bgColor rgb="FF000000"/>
      </patternFill>
    </fill>
    <fill>
      <patternFill patternType="solid">
        <fgColor rgb="FF05A34F"/>
        <bgColor indexed="64"/>
      </patternFill>
    </fill>
    <fill>
      <patternFill patternType="solid">
        <fgColor rgb="FF5ED18D"/>
        <bgColor indexed="64"/>
      </patternFill>
    </fill>
    <fill>
      <patternFill patternType="solid">
        <fgColor rgb="FF5ED18D"/>
        <bgColor rgb="FF000000"/>
      </patternFill>
    </fill>
    <fill>
      <patternFill patternType="solid">
        <fgColor rgb="FFBBEACB"/>
        <bgColor indexed="64"/>
      </patternFill>
    </fill>
  </fills>
  <borders count="1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676767"/>
      </left>
      <right style="thin">
        <color rgb="FF676767"/>
      </right>
      <top style="thin">
        <color rgb="FF676767"/>
      </top>
      <bottom style="thin">
        <color rgb="FF676767"/>
      </bottom>
      <diagonal/>
    </border>
    <border>
      <left/>
      <right/>
      <top/>
      <bottom style="thin">
        <color rgb="FF676767"/>
      </bottom>
      <diagonal/>
    </border>
    <border>
      <left/>
      <right style="thin">
        <color rgb="FF676767"/>
      </right>
      <top/>
      <bottom style="thin">
        <color rgb="FF676767"/>
      </bottom>
      <diagonal/>
    </border>
    <border>
      <left style="thin">
        <color rgb="FF676767"/>
      </left>
      <right/>
      <top style="thin">
        <color rgb="FF676767"/>
      </top>
      <bottom style="thin">
        <color rgb="FF676767"/>
      </bottom>
      <diagonal/>
    </border>
    <border>
      <left/>
      <right/>
      <top style="thin">
        <color rgb="FF676767"/>
      </top>
      <bottom style="thin">
        <color rgb="FF676767"/>
      </bottom>
      <diagonal/>
    </border>
    <border>
      <left/>
      <right style="thin">
        <color rgb="FF676767"/>
      </right>
      <top style="thin">
        <color rgb="FF676767"/>
      </top>
      <bottom style="thin">
        <color rgb="FF676767"/>
      </bottom>
      <diagonal/>
    </border>
    <border>
      <left style="thin">
        <color rgb="FF676767"/>
      </left>
      <right/>
      <top/>
      <bottom style="thin">
        <color rgb="FF676767"/>
      </bottom>
      <diagonal/>
    </border>
    <border>
      <left style="thin">
        <color rgb="FF676767"/>
      </left>
      <right style="thin">
        <color rgb="FF676767"/>
      </right>
      <top/>
      <bottom style="thin">
        <color rgb="FF676767"/>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rgb="FF676767"/>
      </top>
      <bottom/>
      <diagonal/>
    </border>
    <border>
      <left style="thin">
        <color rgb="FF676767"/>
      </left>
      <right style="thin">
        <color rgb="FF676767"/>
      </right>
      <top style="thin">
        <color rgb="FF676767"/>
      </top>
      <bottom/>
      <diagonal/>
    </border>
    <border>
      <left/>
      <right style="thin">
        <color theme="0"/>
      </right>
      <top/>
      <bottom/>
      <diagonal/>
    </border>
    <border>
      <left style="thin">
        <color rgb="FF000000"/>
      </left>
      <right style="thin">
        <color rgb="FF000000"/>
      </right>
      <top style="thin">
        <color rgb="FF000000"/>
      </top>
      <bottom style="thin">
        <color rgb="FF000000"/>
      </bottom>
      <diagonal/>
    </border>
    <border>
      <left style="thin">
        <color theme="0"/>
      </left>
      <right/>
      <top style="thin">
        <color theme="0"/>
      </top>
      <bottom/>
      <diagonal/>
    </border>
    <border>
      <left/>
      <right/>
      <top style="thin">
        <color theme="0"/>
      </top>
      <bottom/>
      <diagonal/>
    </border>
  </borders>
  <cellStyleXfs count="2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8" fillId="0" borderId="0"/>
    <xf numFmtId="166" fontId="8" fillId="0" borderId="0" applyFont="0" applyFill="0" applyBorder="0" applyAlignment="0" applyProtection="0"/>
    <xf numFmtId="9" fontId="8" fillId="0" borderId="0" applyFont="0" applyFill="0" applyBorder="0" applyAlignment="0" applyProtection="0"/>
    <xf numFmtId="0" fontId="4" fillId="0" borderId="0"/>
    <xf numFmtId="0" fontId="8" fillId="0" borderId="0"/>
    <xf numFmtId="0" fontId="4" fillId="0" borderId="0"/>
    <xf numFmtId="0" fontId="1" fillId="0" borderId="0"/>
    <xf numFmtId="43" fontId="8" fillId="0" borderId="0" applyFont="0" applyFill="0" applyBorder="0" applyAlignment="0" applyProtection="0"/>
    <xf numFmtId="9" fontId="8" fillId="0" borderId="0" applyFont="0" applyFill="0" applyBorder="0" applyAlignment="0" applyProtection="0"/>
    <xf numFmtId="41" fontId="8"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43" fontId="8" fillId="0" borderId="0" applyFont="0" applyFill="0" applyBorder="0" applyAlignment="0" applyProtection="0"/>
    <xf numFmtId="0" fontId="10" fillId="0" borderId="0"/>
    <xf numFmtId="43" fontId="1" fillId="0" borderId="0" applyFont="0" applyFill="0" applyBorder="0" applyAlignment="0" applyProtection="0"/>
    <xf numFmtId="0" fontId="34" fillId="0" borderId="0"/>
  </cellStyleXfs>
  <cellXfs count="250">
    <xf numFmtId="0" fontId="0" fillId="0" borderId="0" xfId="0"/>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2" fillId="2" borderId="0" xfId="0" applyFont="1" applyFill="1" applyAlignment="1">
      <alignment horizontal="left" vertical="center"/>
    </xf>
    <xf numFmtId="0" fontId="13" fillId="0" borderId="0" xfId="0" applyFont="1"/>
    <xf numFmtId="0" fontId="14" fillId="2" borderId="0" xfId="0" applyFont="1" applyFill="1" applyAlignment="1">
      <alignment horizontal="left" vertical="center"/>
    </xf>
    <xf numFmtId="49" fontId="14" fillId="0" borderId="0" xfId="0" quotePrefix="1" applyNumberFormat="1" applyFont="1" applyAlignment="1">
      <alignment horizontal="left" vertical="center"/>
    </xf>
    <xf numFmtId="0" fontId="11" fillId="0" borderId="0" xfId="0" applyFont="1" applyAlignment="1">
      <alignment horizontal="left" vertical="center"/>
    </xf>
    <xf numFmtId="0" fontId="17" fillId="2" borderId="0" xfId="0" applyFont="1" applyFill="1" applyAlignment="1">
      <alignment vertical="top" wrapText="1"/>
    </xf>
    <xf numFmtId="0" fontId="18" fillId="0" borderId="0" xfId="0" applyFont="1"/>
    <xf numFmtId="0" fontId="12" fillId="0" borderId="0" xfId="0" applyFont="1" applyAlignment="1">
      <alignment horizontal="left" vertical="center"/>
    </xf>
    <xf numFmtId="49" fontId="14" fillId="0" borderId="0" xfId="0" applyNumberFormat="1" applyFont="1" applyAlignment="1">
      <alignment horizontal="left" vertical="center"/>
    </xf>
    <xf numFmtId="0" fontId="19" fillId="0" borderId="0" xfId="0" applyFont="1" applyAlignment="1">
      <alignment horizontal="justify" vertical="center"/>
    </xf>
    <xf numFmtId="0" fontId="20" fillId="0" borderId="0" xfId="0" applyFont="1" applyAlignment="1">
      <alignment horizontal="justify" vertical="center" wrapText="1"/>
    </xf>
    <xf numFmtId="164" fontId="18" fillId="0" borderId="0" xfId="1" applyNumberFormat="1" applyFont="1"/>
    <xf numFmtId="0" fontId="22" fillId="0" borderId="0" xfId="0" applyFont="1" applyAlignment="1">
      <alignment horizontal="justify" vertical="center"/>
    </xf>
    <xf numFmtId="0" fontId="18" fillId="2" borderId="0" xfId="0" applyFont="1" applyFill="1"/>
    <xf numFmtId="164" fontId="21" fillId="2" borderId="0" xfId="1" applyNumberFormat="1" applyFont="1" applyFill="1"/>
    <xf numFmtId="2" fontId="21" fillId="2" borderId="0" xfId="1" applyNumberFormat="1" applyFont="1" applyFill="1"/>
    <xf numFmtId="0" fontId="21" fillId="2" borderId="0" xfId="0" applyFont="1" applyFill="1"/>
    <xf numFmtId="165" fontId="18" fillId="2" borderId="0" xfId="0" applyNumberFormat="1" applyFont="1" applyFill="1"/>
    <xf numFmtId="165" fontId="18" fillId="2" borderId="0" xfId="4" applyNumberFormat="1" applyFont="1" applyFill="1"/>
    <xf numFmtId="164" fontId="18" fillId="2" borderId="0" xfId="1" applyNumberFormat="1" applyFont="1" applyFill="1"/>
    <xf numFmtId="168" fontId="18" fillId="2" borderId="0" xfId="0" applyNumberFormat="1" applyFont="1" applyFill="1"/>
    <xf numFmtId="0" fontId="21" fillId="3" borderId="0" xfId="0" applyFont="1" applyFill="1"/>
    <xf numFmtId="49" fontId="14" fillId="2" borderId="0" xfId="0" quotePrefix="1" applyNumberFormat="1" applyFont="1" applyFill="1" applyAlignment="1">
      <alignment horizontal="left" vertical="center"/>
    </xf>
    <xf numFmtId="0" fontId="24" fillId="2" borderId="0" xfId="2" applyFont="1" applyFill="1" applyAlignment="1">
      <alignment horizontal="left" vertical="center"/>
    </xf>
    <xf numFmtId="0" fontId="25" fillId="2" borderId="0" xfId="0" applyFont="1" applyFill="1" applyAlignment="1">
      <alignment horizontal="left" vertical="center"/>
    </xf>
    <xf numFmtId="0" fontId="23" fillId="2" borderId="0" xfId="3" applyFont="1" applyFill="1" applyAlignment="1">
      <alignment horizontal="center" vertical="center" wrapText="1"/>
    </xf>
    <xf numFmtId="164" fontId="11" fillId="2" borderId="0" xfId="1" applyNumberFormat="1" applyFont="1" applyFill="1" applyAlignment="1">
      <alignment horizontal="left" vertical="center"/>
    </xf>
    <xf numFmtId="0" fontId="28" fillId="2" borderId="0" xfId="0" applyFont="1" applyFill="1" applyAlignment="1">
      <alignment horizontal="left" vertical="center"/>
    </xf>
    <xf numFmtId="0" fontId="28" fillId="2" borderId="0" xfId="0" applyFont="1" applyFill="1" applyAlignment="1">
      <alignment horizontal="left" vertical="center" wrapText="1"/>
    </xf>
    <xf numFmtId="0" fontId="11" fillId="2" borderId="0" xfId="0" applyFont="1" applyFill="1" applyAlignment="1">
      <alignment horizontal="center" vertical="center" wrapText="1"/>
    </xf>
    <xf numFmtId="0" fontId="28" fillId="2" borderId="0" xfId="0" applyFont="1" applyFill="1" applyAlignment="1">
      <alignment horizontal="center" vertical="center" wrapText="1"/>
    </xf>
    <xf numFmtId="0" fontId="23" fillId="0" borderId="0" xfId="3" applyFont="1" applyAlignment="1">
      <alignment horizontal="center" vertical="center" wrapText="1"/>
    </xf>
    <xf numFmtId="0" fontId="29" fillId="2" borderId="0" xfId="0" applyFont="1" applyFill="1" applyAlignment="1">
      <alignment horizontal="left" vertical="center"/>
    </xf>
    <xf numFmtId="3" fontId="29" fillId="2" borderId="0" xfId="0" applyNumberFormat="1" applyFont="1" applyFill="1" applyAlignment="1">
      <alignment horizontal="left" vertical="center"/>
    </xf>
    <xf numFmtId="0" fontId="28" fillId="2" borderId="0" xfId="0" applyFont="1" applyFill="1" applyAlignment="1">
      <alignment vertical="center"/>
    </xf>
    <xf numFmtId="0" fontId="11" fillId="2" borderId="0" xfId="0" applyFont="1" applyFill="1" applyAlignment="1">
      <alignment vertical="center"/>
    </xf>
    <xf numFmtId="0" fontId="28" fillId="2" borderId="0" xfId="0" applyFont="1" applyFill="1" applyAlignment="1">
      <alignment vertical="center" wrapText="1"/>
    </xf>
    <xf numFmtId="0" fontId="28" fillId="2" borderId="0" xfId="0" applyFont="1" applyFill="1" applyAlignment="1">
      <alignment vertical="top" wrapText="1"/>
    </xf>
    <xf numFmtId="0" fontId="28" fillId="2" borderId="0" xfId="0" applyFont="1" applyFill="1" applyAlignment="1">
      <alignment horizontal="left" vertical="top" wrapText="1"/>
    </xf>
    <xf numFmtId="0" fontId="15" fillId="2" borderId="0" xfId="0" applyFont="1" applyFill="1" applyAlignment="1">
      <alignment horizontal="center" vertical="center" wrapText="1"/>
    </xf>
    <xf numFmtId="0" fontId="26" fillId="2" borderId="0" xfId="0" applyFont="1" applyFill="1" applyAlignment="1">
      <alignment horizontal="center" vertical="center" wrapText="1"/>
    </xf>
    <xf numFmtId="3" fontId="26" fillId="2" borderId="0" xfId="0" applyNumberFormat="1" applyFont="1" applyFill="1" applyAlignment="1">
      <alignment horizontal="center" vertical="center" wrapText="1"/>
    </xf>
    <xf numFmtId="0" fontId="27" fillId="2" borderId="0" xfId="0" applyFont="1" applyFill="1" applyAlignment="1">
      <alignment vertical="center" wrapText="1"/>
    </xf>
    <xf numFmtId="0" fontId="27" fillId="2" borderId="0" xfId="0" applyFont="1" applyFill="1" applyAlignment="1">
      <alignment horizontal="center" vertical="center" wrapText="1"/>
    </xf>
    <xf numFmtId="3" fontId="27" fillId="2" borderId="0" xfId="0" applyNumberFormat="1" applyFont="1" applyFill="1" applyAlignment="1">
      <alignment horizontal="center" vertical="center" wrapText="1"/>
    </xf>
    <xf numFmtId="2" fontId="11" fillId="2" borderId="0" xfId="1" applyNumberFormat="1" applyFont="1" applyFill="1" applyAlignment="1">
      <alignment horizontal="left" vertical="center"/>
    </xf>
    <xf numFmtId="0" fontId="28" fillId="2" borderId="0" xfId="0" applyFont="1" applyFill="1" applyAlignment="1">
      <alignment horizontal="left" vertical="top"/>
    </xf>
    <xf numFmtId="0" fontId="18" fillId="2" borderId="0" xfId="0" applyFont="1" applyFill="1" applyAlignment="1">
      <alignment horizontal="left" vertical="center"/>
    </xf>
    <xf numFmtId="0" fontId="27" fillId="2" borderId="0" xfId="0" applyFont="1" applyFill="1" applyAlignment="1">
      <alignment horizontal="left"/>
    </xf>
    <xf numFmtId="0" fontId="26" fillId="2" borderId="0" xfId="0" applyFont="1" applyFill="1" applyAlignment="1">
      <alignment horizontal="center"/>
    </xf>
    <xf numFmtId="9" fontId="26" fillId="2" borderId="0" xfId="1" applyFont="1" applyFill="1" applyBorder="1" applyAlignment="1">
      <alignment horizontal="center"/>
    </xf>
    <xf numFmtId="1" fontId="26" fillId="2" borderId="0" xfId="0" applyNumberFormat="1" applyFont="1" applyFill="1" applyAlignment="1">
      <alignment horizontal="center"/>
    </xf>
    <xf numFmtId="0" fontId="15" fillId="0" borderId="0" xfId="0" applyFont="1" applyAlignment="1">
      <alignment horizontal="center" vertical="center" wrapText="1"/>
    </xf>
    <xf numFmtId="0" fontId="28" fillId="2" borderId="0" xfId="0" applyFont="1" applyFill="1" applyAlignment="1">
      <alignment horizontal="left"/>
    </xf>
    <xf numFmtId="0" fontId="26" fillId="0" borderId="0" xfId="0" applyFont="1" applyAlignment="1">
      <alignment horizontal="center"/>
    </xf>
    <xf numFmtId="1" fontId="26" fillId="0" borderId="0" xfId="0" applyNumberFormat="1" applyFont="1" applyAlignment="1">
      <alignment horizontal="center"/>
    </xf>
    <xf numFmtId="9" fontId="26" fillId="0" borderId="0" xfId="0" applyNumberFormat="1" applyFont="1" applyAlignment="1">
      <alignment horizontal="center"/>
    </xf>
    <xf numFmtId="3" fontId="26" fillId="0" borderId="0" xfId="0" applyNumberFormat="1" applyFont="1" applyAlignment="1">
      <alignment horizontal="center"/>
    </xf>
    <xf numFmtId="164" fontId="26" fillId="0" borderId="0" xfId="1" applyNumberFormat="1" applyFont="1" applyBorder="1" applyAlignment="1">
      <alignment horizontal="center"/>
    </xf>
    <xf numFmtId="0" fontId="23" fillId="0" borderId="2" xfId="0" applyFont="1" applyBorder="1" applyAlignment="1">
      <alignment vertical="center" wrapText="1"/>
    </xf>
    <xf numFmtId="0" fontId="23" fillId="0" borderId="1" xfId="0" applyFont="1" applyBorder="1" applyAlignment="1">
      <alignment vertical="center" wrapText="1"/>
    </xf>
    <xf numFmtId="0" fontId="11" fillId="0" borderId="1" xfId="0" applyFont="1" applyBorder="1" applyAlignment="1">
      <alignment horizontal="left" vertical="center"/>
    </xf>
    <xf numFmtId="0" fontId="20" fillId="2" borderId="0" xfId="0" applyFont="1" applyFill="1" applyAlignment="1">
      <alignment horizontal="left" vertical="center"/>
    </xf>
    <xf numFmtId="1" fontId="20" fillId="2" borderId="0" xfId="0" applyNumberFormat="1" applyFont="1" applyFill="1" applyAlignment="1">
      <alignment horizontal="left" vertical="center"/>
    </xf>
    <xf numFmtId="164" fontId="20" fillId="2" borderId="0" xfId="1" applyNumberFormat="1" applyFont="1" applyFill="1" applyBorder="1" applyAlignment="1">
      <alignment horizontal="left" vertical="center"/>
    </xf>
    <xf numFmtId="0" fontId="31" fillId="2" borderId="0" xfId="0" applyFont="1" applyFill="1" applyAlignment="1">
      <alignment horizontal="left"/>
    </xf>
    <xf numFmtId="1" fontId="20" fillId="2" borderId="0" xfId="0" applyNumberFormat="1" applyFont="1" applyFill="1" applyAlignment="1">
      <alignment horizontal="center"/>
    </xf>
    <xf numFmtId="164" fontId="20" fillId="2" borderId="0" xfId="1" applyNumberFormat="1" applyFont="1" applyFill="1" applyBorder="1" applyAlignment="1">
      <alignment horizontal="center"/>
    </xf>
    <xf numFmtId="164" fontId="20" fillId="2" borderId="0" xfId="1" applyNumberFormat="1" applyFont="1" applyFill="1" applyAlignment="1">
      <alignment horizontal="center"/>
    </xf>
    <xf numFmtId="9" fontId="18" fillId="2" borderId="0" xfId="1" applyFont="1" applyFill="1" applyAlignment="1">
      <alignment horizontal="left" vertical="center"/>
    </xf>
    <xf numFmtId="164" fontId="20" fillId="2" borderId="0" xfId="1" applyNumberFormat="1" applyFont="1" applyFill="1" applyAlignment="1">
      <alignment horizontal="left" vertical="center"/>
    </xf>
    <xf numFmtId="0" fontId="27" fillId="3" borderId="0" xfId="0" applyFont="1" applyFill="1" applyAlignment="1">
      <alignment horizontal="right"/>
    </xf>
    <xf numFmtId="9" fontId="27" fillId="3" borderId="0" xfId="1" applyFont="1" applyFill="1" applyBorder="1" applyAlignment="1">
      <alignment horizontal="right"/>
    </xf>
    <xf numFmtId="165" fontId="27" fillId="3" borderId="0" xfId="4" applyNumberFormat="1" applyFont="1" applyFill="1" applyBorder="1" applyAlignment="1">
      <alignment horizontal="right"/>
    </xf>
    <xf numFmtId="0" fontId="27" fillId="3" borderId="0" xfId="0" applyFont="1" applyFill="1" applyAlignment="1">
      <alignment horizontal="left"/>
    </xf>
    <xf numFmtId="1" fontId="11" fillId="2" borderId="0" xfId="0" applyNumberFormat="1" applyFont="1" applyFill="1" applyAlignment="1">
      <alignment horizontal="left" vertical="center"/>
    </xf>
    <xf numFmtId="1" fontId="11" fillId="2" borderId="0" xfId="1" applyNumberFormat="1" applyFont="1" applyFill="1" applyAlignment="1">
      <alignment horizontal="left" vertical="center"/>
    </xf>
    <xf numFmtId="0" fontId="32" fillId="0" borderId="0" xfId="0" applyFont="1" applyAlignment="1">
      <alignment horizontal="center" vertical="center" readingOrder="1"/>
    </xf>
    <xf numFmtId="164" fontId="11" fillId="2" borderId="0" xfId="0" applyNumberFormat="1" applyFont="1" applyFill="1" applyAlignment="1">
      <alignment horizontal="center" vertical="center"/>
    </xf>
    <xf numFmtId="0" fontId="21" fillId="2" borderId="0" xfId="0" applyFont="1" applyFill="1" applyAlignment="1">
      <alignment vertical="center"/>
    </xf>
    <xf numFmtId="164" fontId="28" fillId="2" borderId="0" xfId="1" applyNumberFormat="1" applyFont="1" applyFill="1" applyAlignment="1">
      <alignment horizontal="left" vertical="center"/>
    </xf>
    <xf numFmtId="0" fontId="23" fillId="7" borderId="0" xfId="0" applyFont="1" applyFill="1" applyAlignment="1">
      <alignment horizontal="left" vertical="center"/>
    </xf>
    <xf numFmtId="0" fontId="18" fillId="7" borderId="0" xfId="0" applyFont="1" applyFill="1"/>
    <xf numFmtId="164" fontId="21" fillId="7" borderId="0" xfId="1" applyNumberFormat="1" applyFont="1" applyFill="1"/>
    <xf numFmtId="2" fontId="21" fillId="7" borderId="0" xfId="1" applyNumberFormat="1" applyFont="1" applyFill="1"/>
    <xf numFmtId="0" fontId="23" fillId="7" borderId="0" xfId="0" applyFont="1" applyFill="1" applyAlignment="1">
      <alignment horizontal="justify" vertical="center"/>
    </xf>
    <xf numFmtId="0" fontId="23" fillId="7" borderId="0" xfId="0" applyFont="1" applyFill="1"/>
    <xf numFmtId="49" fontId="23" fillId="7" borderId="0" xfId="0" applyNumberFormat="1" applyFont="1" applyFill="1" applyAlignment="1">
      <alignment horizontal="left" vertical="center"/>
    </xf>
    <xf numFmtId="0" fontId="11" fillId="7" borderId="0" xfId="0" applyFont="1" applyFill="1" applyAlignment="1">
      <alignment horizontal="left" vertical="center"/>
    </xf>
    <xf numFmtId="0" fontId="14" fillId="7" borderId="0" xfId="0" applyFont="1" applyFill="1" applyAlignment="1">
      <alignment horizontal="left" vertical="center"/>
    </xf>
    <xf numFmtId="0" fontId="33" fillId="7" borderId="0" xfId="0" applyFont="1" applyFill="1" applyAlignment="1">
      <alignment horizontal="left" vertical="center"/>
    </xf>
    <xf numFmtId="0" fontId="0" fillId="7" borderId="0" xfId="0" applyFill="1"/>
    <xf numFmtId="0" fontId="23" fillId="8" borderId="3" xfId="0" applyFont="1" applyFill="1" applyBorder="1" applyAlignment="1">
      <alignment horizontal="center"/>
    </xf>
    <xf numFmtId="164" fontId="23" fillId="8" borderId="3" xfId="1" applyNumberFormat="1" applyFont="1" applyFill="1" applyBorder="1" applyAlignment="1">
      <alignment horizontal="center"/>
    </xf>
    <xf numFmtId="2" fontId="23" fillId="8" borderId="3" xfId="1" applyNumberFormat="1" applyFont="1" applyFill="1" applyBorder="1" applyAlignment="1">
      <alignment horizontal="center"/>
    </xf>
    <xf numFmtId="165" fontId="21" fillId="0" borderId="3" xfId="4" applyNumberFormat="1" applyFont="1" applyFill="1" applyBorder="1" applyAlignment="1">
      <alignment horizontal="center"/>
    </xf>
    <xf numFmtId="164" fontId="21" fillId="0" borderId="3" xfId="1" applyNumberFormat="1" applyFont="1" applyFill="1" applyBorder="1" applyAlignment="1">
      <alignment horizontal="center"/>
    </xf>
    <xf numFmtId="167" fontId="21" fillId="0" borderId="3" xfId="4" applyNumberFormat="1" applyFont="1" applyFill="1" applyBorder="1" applyAlignment="1">
      <alignment horizontal="center"/>
    </xf>
    <xf numFmtId="165" fontId="18" fillId="0" borderId="3" xfId="4" applyNumberFormat="1" applyFont="1" applyFill="1" applyBorder="1" applyAlignment="1">
      <alignment horizontal="center"/>
    </xf>
    <xf numFmtId="167" fontId="18" fillId="0" borderId="3" xfId="4" applyNumberFormat="1" applyFont="1" applyFill="1" applyBorder="1" applyAlignment="1">
      <alignment horizontal="center"/>
    </xf>
    <xf numFmtId="0" fontId="21" fillId="0" borderId="3" xfId="0" applyFont="1" applyBorder="1"/>
    <xf numFmtId="0" fontId="18" fillId="0" borderId="3" xfId="0" applyFont="1" applyBorder="1"/>
    <xf numFmtId="165" fontId="21" fillId="0" borderId="3" xfId="4" applyNumberFormat="1" applyFont="1" applyFill="1" applyBorder="1"/>
    <xf numFmtId="165" fontId="18" fillId="0" borderId="3" xfId="4" applyNumberFormat="1" applyFont="1" applyFill="1" applyBorder="1"/>
    <xf numFmtId="165" fontId="18" fillId="0" borderId="3" xfId="0" applyNumberFormat="1" applyFont="1" applyBorder="1"/>
    <xf numFmtId="1" fontId="18" fillId="0" borderId="3" xfId="0" applyNumberFormat="1" applyFont="1" applyBorder="1"/>
    <xf numFmtId="0" fontId="18" fillId="0" borderId="3" xfId="0" applyFont="1" applyBorder="1" applyAlignment="1">
      <alignment horizontal="left"/>
    </xf>
    <xf numFmtId="0" fontId="20" fillId="0" borderId="3" xfId="0" applyFont="1" applyBorder="1" applyAlignment="1">
      <alignment horizontal="left"/>
    </xf>
    <xf numFmtId="0" fontId="15" fillId="5" borderId="3" xfId="0" applyFont="1" applyFill="1" applyBorder="1" applyAlignment="1">
      <alignment wrapText="1"/>
    </xf>
    <xf numFmtId="0" fontId="15" fillId="6" borderId="3" xfId="0" applyFont="1" applyFill="1" applyBorder="1" applyAlignment="1">
      <alignment horizontal="left"/>
    </xf>
    <xf numFmtId="0" fontId="16" fillId="6" borderId="3" xfId="2" applyFont="1" applyFill="1" applyBorder="1" applyAlignment="1"/>
    <xf numFmtId="0" fontId="11" fillId="4" borderId="3" xfId="0" applyFont="1" applyFill="1" applyBorder="1" applyAlignment="1">
      <alignment horizontal="left"/>
    </xf>
    <xf numFmtId="0" fontId="11" fillId="0" borderId="3" xfId="0" applyFont="1" applyBorder="1"/>
    <xf numFmtId="0" fontId="11" fillId="4" borderId="3" xfId="0" applyFont="1" applyFill="1" applyBorder="1"/>
    <xf numFmtId="0" fontId="15" fillId="9" borderId="3" xfId="0" applyFont="1" applyFill="1" applyBorder="1" applyAlignment="1">
      <alignment horizontal="left"/>
    </xf>
    <xf numFmtId="0" fontId="16" fillId="9" borderId="3" xfId="2" applyFont="1" applyFill="1" applyBorder="1" applyAlignment="1"/>
    <xf numFmtId="0" fontId="23" fillId="7" borderId="3" xfId="3" applyFont="1" applyFill="1" applyBorder="1" applyAlignment="1">
      <alignment horizontal="center" vertical="center" wrapText="1"/>
    </xf>
    <xf numFmtId="0" fontId="26" fillId="0" borderId="3" xfId="0" applyFont="1" applyBorder="1" applyAlignment="1">
      <alignment horizontal="center"/>
    </xf>
    <xf numFmtId="3" fontId="26" fillId="0" borderId="3" xfId="0" applyNumberFormat="1" applyFont="1" applyBorder="1" applyAlignment="1">
      <alignment horizontal="center" vertical="center" wrapText="1"/>
    </xf>
    <xf numFmtId="0" fontId="27" fillId="0" borderId="3" xfId="0" applyFont="1" applyBorder="1" applyAlignment="1">
      <alignment horizontal="center" vertical="center" wrapText="1"/>
    </xf>
    <xf numFmtId="3" fontId="27" fillId="0" borderId="3" xfId="0" applyNumberFormat="1" applyFont="1" applyBorder="1" applyAlignment="1">
      <alignment horizontal="center" vertical="center" wrapText="1"/>
    </xf>
    <xf numFmtId="0" fontId="23" fillId="8" borderId="3" xfId="3" applyFont="1" applyFill="1" applyBorder="1" applyAlignment="1">
      <alignment horizontal="center" vertical="center" wrapText="1"/>
    </xf>
    <xf numFmtId="0" fontId="27" fillId="10" borderId="3" xfId="0" applyFont="1" applyFill="1" applyBorder="1" applyAlignment="1">
      <alignment horizontal="center"/>
    </xf>
    <xf numFmtId="0" fontId="27" fillId="0" borderId="3" xfId="0" applyFont="1" applyBorder="1" applyAlignment="1">
      <alignment horizontal="center"/>
    </xf>
    <xf numFmtId="164" fontId="26" fillId="0" borderId="3" xfId="1" applyNumberFormat="1" applyFont="1" applyFill="1" applyBorder="1" applyAlignment="1">
      <alignment horizontal="center"/>
    </xf>
    <xf numFmtId="0" fontId="27" fillId="0" borderId="3" xfId="0" applyFont="1" applyBorder="1" applyAlignment="1">
      <alignment horizontal="center" vertical="center"/>
    </xf>
    <xf numFmtId="0" fontId="26" fillId="0" borderId="3" xfId="0" applyFont="1" applyBorder="1" applyAlignment="1">
      <alignment horizontal="center" vertical="center" wrapText="1"/>
    </xf>
    <xf numFmtId="164" fontId="26" fillId="0" borderId="3" xfId="0" applyNumberFormat="1" applyFont="1" applyBorder="1" applyAlignment="1">
      <alignment horizontal="center" vertical="center" wrapText="1"/>
    </xf>
    <xf numFmtId="164" fontId="27" fillId="0" borderId="3" xfId="0" applyNumberFormat="1" applyFont="1" applyBorder="1" applyAlignment="1">
      <alignment horizontal="center" vertical="center" wrapText="1"/>
    </xf>
    <xf numFmtId="0" fontId="27" fillId="0" borderId="3" xfId="0" applyFont="1" applyBorder="1" applyAlignment="1">
      <alignment vertical="center" wrapText="1"/>
    </xf>
    <xf numFmtId="0" fontId="15" fillId="7"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164" fontId="26" fillId="0" borderId="3" xfId="0" applyNumberFormat="1" applyFont="1" applyBorder="1" applyAlignment="1">
      <alignment horizontal="center"/>
    </xf>
    <xf numFmtId="1" fontId="26" fillId="0" borderId="3" xfId="0" applyNumberFormat="1" applyFont="1" applyBorder="1" applyAlignment="1">
      <alignment horizontal="center"/>
    </xf>
    <xf numFmtId="164" fontId="26" fillId="0" borderId="3" xfId="1" applyNumberFormat="1" applyFont="1" applyBorder="1" applyAlignment="1">
      <alignment horizontal="center"/>
    </xf>
    <xf numFmtId="1" fontId="27" fillId="0" borderId="3" xfId="0" applyNumberFormat="1" applyFont="1" applyBorder="1" applyAlignment="1">
      <alignment horizontal="center"/>
    </xf>
    <xf numFmtId="164" fontId="27" fillId="0" borderId="3" xfId="0" applyNumberFormat="1" applyFont="1" applyBorder="1" applyAlignment="1">
      <alignment horizontal="center"/>
    </xf>
    <xf numFmtId="9" fontId="27" fillId="0" borderId="3" xfId="0" applyNumberFormat="1" applyFont="1" applyBorder="1" applyAlignment="1">
      <alignment horizontal="center"/>
    </xf>
    <xf numFmtId="164" fontId="27" fillId="0" borderId="3" xfId="1" applyNumberFormat="1" applyFont="1" applyBorder="1" applyAlignment="1">
      <alignment horizontal="center"/>
    </xf>
    <xf numFmtId="0" fontId="23" fillId="8" borderId="3" xfId="0" applyFont="1" applyFill="1" applyBorder="1" applyAlignment="1">
      <alignment horizontal="center" vertical="center" wrapText="1"/>
    </xf>
    <xf numFmtId="0" fontId="27" fillId="0" borderId="3" xfId="0" applyFont="1" applyBorder="1" applyAlignment="1">
      <alignment horizontal="left"/>
    </xf>
    <xf numFmtId="0" fontId="15" fillId="9" borderId="3" xfId="0" applyFont="1" applyFill="1" applyBorder="1" applyAlignment="1">
      <alignment horizontal="center" vertical="center" wrapText="1"/>
    </xf>
    <xf numFmtId="9" fontId="27" fillId="0" borderId="3" xfId="1" applyFont="1" applyBorder="1" applyAlignment="1">
      <alignment horizontal="center"/>
    </xf>
    <xf numFmtId="0" fontId="26" fillId="0" borderId="3" xfId="1" applyNumberFormat="1" applyFont="1" applyBorder="1" applyAlignment="1">
      <alignment horizontal="center"/>
    </xf>
    <xf numFmtId="164" fontId="11" fillId="2" borderId="3" xfId="0" applyNumberFormat="1" applyFont="1" applyFill="1" applyBorder="1" applyAlignment="1">
      <alignment horizontal="center" vertical="center"/>
    </xf>
    <xf numFmtId="0" fontId="27" fillId="0" borderId="3" xfId="1" applyNumberFormat="1" applyFont="1" applyBorder="1" applyAlignment="1">
      <alignment horizontal="center"/>
    </xf>
    <xf numFmtId="164" fontId="14" fillId="2" borderId="3" xfId="0" applyNumberFormat="1" applyFont="1" applyFill="1" applyBorder="1" applyAlignment="1">
      <alignment horizontal="center" vertical="center"/>
    </xf>
    <xf numFmtId="0" fontId="27" fillId="3" borderId="3" xfId="0" applyFont="1" applyFill="1" applyBorder="1" applyAlignment="1">
      <alignment horizontal="left"/>
    </xf>
    <xf numFmtId="0" fontId="34" fillId="0" borderId="0" xfId="0" applyFont="1"/>
    <xf numFmtId="9" fontId="18" fillId="2" borderId="0" xfId="0" applyNumberFormat="1" applyFont="1" applyFill="1"/>
    <xf numFmtId="167" fontId="11" fillId="2" borderId="0" xfId="0" applyNumberFormat="1" applyFont="1" applyFill="1" applyAlignment="1">
      <alignment horizontal="left" vertical="center"/>
    </xf>
    <xf numFmtId="0" fontId="26" fillId="0" borderId="3" xfId="0" applyFont="1" applyBorder="1" applyAlignment="1">
      <alignment vertical="center" wrapText="1"/>
    </xf>
    <xf numFmtId="0" fontId="23" fillId="8" borderId="10" xfId="0" applyFont="1" applyFill="1" applyBorder="1" applyAlignment="1">
      <alignment horizontal="center"/>
    </xf>
    <xf numFmtId="164" fontId="23" fillId="8" borderId="10" xfId="1" applyNumberFormat="1" applyFont="1" applyFill="1" applyBorder="1" applyAlignment="1">
      <alignment horizontal="center"/>
    </xf>
    <xf numFmtId="9" fontId="18" fillId="2" borderId="0" xfId="1" applyFont="1" applyFill="1"/>
    <xf numFmtId="0" fontId="35" fillId="2" borderId="0" xfId="0" applyFont="1" applyFill="1"/>
    <xf numFmtId="0" fontId="19" fillId="0" borderId="0" xfId="0" applyFont="1" applyAlignment="1">
      <alignment horizontal="justify" vertical="center" wrapText="1"/>
    </xf>
    <xf numFmtId="3" fontId="18" fillId="0" borderId="3" xfId="0" applyNumberFormat="1" applyFont="1" applyBorder="1" applyAlignment="1">
      <alignment horizontal="right" vertical="center"/>
    </xf>
    <xf numFmtId="3" fontId="18" fillId="0" borderId="3" xfId="4" applyNumberFormat="1" applyFont="1" applyBorder="1" applyAlignment="1">
      <alignment horizontal="right" vertical="center"/>
    </xf>
    <xf numFmtId="164" fontId="27" fillId="10" borderId="3" xfId="1" applyNumberFormat="1" applyFont="1" applyFill="1" applyBorder="1" applyAlignment="1">
      <alignment horizontal="center"/>
    </xf>
    <xf numFmtId="3" fontId="27" fillId="10" borderId="3" xfId="0" applyNumberFormat="1" applyFont="1" applyFill="1" applyBorder="1" applyAlignment="1">
      <alignment horizontal="center" vertical="center" wrapText="1"/>
    </xf>
    <xf numFmtId="169" fontId="26" fillId="0" borderId="3" xfId="4" applyNumberFormat="1" applyFont="1" applyBorder="1" applyAlignment="1">
      <alignment horizontal="center" vertical="center"/>
    </xf>
    <xf numFmtId="169" fontId="26" fillId="0" borderId="3" xfId="1" applyNumberFormat="1" applyFont="1" applyBorder="1" applyAlignment="1">
      <alignment horizontal="center"/>
    </xf>
    <xf numFmtId="169" fontId="27" fillId="0" borderId="3" xfId="0" applyNumberFormat="1" applyFont="1" applyBorder="1" applyAlignment="1">
      <alignment horizontal="center"/>
    </xf>
    <xf numFmtId="169" fontId="27" fillId="0" borderId="3" xfId="1" applyNumberFormat="1" applyFont="1" applyBorder="1" applyAlignment="1">
      <alignment horizontal="center"/>
    </xf>
    <xf numFmtId="169" fontId="26" fillId="0" borderId="3" xfId="0" applyNumberFormat="1" applyFont="1" applyBorder="1" applyAlignment="1">
      <alignment horizontal="center" vertical="center" wrapText="1"/>
    </xf>
    <xf numFmtId="169" fontId="27" fillId="0" borderId="3" xfId="0" applyNumberFormat="1" applyFont="1" applyBorder="1" applyAlignment="1">
      <alignment horizontal="center" vertical="center" wrapText="1"/>
    </xf>
    <xf numFmtId="0" fontId="26" fillId="0" borderId="3" xfId="0" applyFont="1" applyBorder="1" applyAlignment="1">
      <alignment horizontal="center" vertical="center"/>
    </xf>
    <xf numFmtId="3" fontId="26" fillId="0" borderId="3" xfId="0" applyNumberFormat="1" applyFont="1" applyBorder="1" applyAlignment="1">
      <alignment horizontal="center" vertical="center"/>
    </xf>
    <xf numFmtId="0" fontId="27" fillId="10" borderId="3" xfId="0" applyFont="1" applyFill="1" applyBorder="1" applyAlignment="1">
      <alignment horizontal="center" vertical="center"/>
    </xf>
    <xf numFmtId="3" fontId="27" fillId="10" borderId="3" xfId="0" applyNumberFormat="1" applyFont="1" applyFill="1" applyBorder="1" applyAlignment="1">
      <alignment horizontal="center" vertical="center"/>
    </xf>
    <xf numFmtId="9" fontId="25" fillId="2" borderId="0" xfId="1" applyFont="1" applyFill="1" applyAlignment="1">
      <alignment horizontal="right" vertical="center"/>
    </xf>
    <xf numFmtId="9" fontId="25" fillId="2" borderId="0" xfId="0" applyNumberFormat="1" applyFont="1" applyFill="1" applyAlignment="1">
      <alignment horizontal="right" vertical="center"/>
    </xf>
    <xf numFmtId="0" fontId="23" fillId="8" borderId="13" xfId="3" applyFont="1" applyFill="1" applyBorder="1" applyAlignment="1">
      <alignment horizontal="center" vertical="center" wrapText="1"/>
    </xf>
    <xf numFmtId="0" fontId="0" fillId="2" borderId="0" xfId="0" applyFill="1"/>
    <xf numFmtId="0" fontId="14" fillId="0" borderId="0" xfId="0" applyFont="1" applyAlignment="1">
      <alignment horizontal="left" vertical="center"/>
    </xf>
    <xf numFmtId="0" fontId="25" fillId="0" borderId="0" xfId="0" applyFont="1" applyAlignment="1">
      <alignment horizontal="left" vertical="center"/>
    </xf>
    <xf numFmtId="9" fontId="28" fillId="2" borderId="0" xfId="1" applyFont="1" applyFill="1" applyAlignment="1">
      <alignment horizontal="left" vertical="center"/>
    </xf>
    <xf numFmtId="0" fontId="27" fillId="3" borderId="0" xfId="1" applyNumberFormat="1" applyFont="1" applyFill="1" applyBorder="1" applyAlignment="1">
      <alignment horizontal="right"/>
    </xf>
    <xf numFmtId="164" fontId="21" fillId="0" borderId="0" xfId="1" applyNumberFormat="1" applyFont="1" applyFill="1" applyBorder="1" applyAlignment="1">
      <alignment horizontal="center"/>
    </xf>
    <xf numFmtId="0" fontId="21" fillId="0" borderId="0" xfId="0" applyFont="1"/>
    <xf numFmtId="170" fontId="11" fillId="2" borderId="0" xfId="0" applyNumberFormat="1" applyFont="1" applyFill="1" applyAlignment="1">
      <alignment horizontal="left" vertical="center"/>
    </xf>
    <xf numFmtId="2" fontId="21" fillId="0" borderId="0" xfId="1" applyNumberFormat="1" applyFont="1" applyFill="1"/>
    <xf numFmtId="0" fontId="37" fillId="2" borderId="0" xfId="0" applyFont="1" applyFill="1" applyAlignment="1">
      <alignment horizontal="left" vertical="center"/>
    </xf>
    <xf numFmtId="0" fontId="36" fillId="2" borderId="0" xfId="0" applyFont="1" applyFill="1" applyAlignment="1">
      <alignment horizontal="left" vertical="center"/>
    </xf>
    <xf numFmtId="0" fontId="23" fillId="2" borderId="0" xfId="0" applyFont="1" applyFill="1" applyAlignment="1">
      <alignment horizontal="left" vertical="center"/>
    </xf>
    <xf numFmtId="0" fontId="23" fillId="2" borderId="0" xfId="0" applyFont="1" applyFill="1" applyAlignment="1">
      <alignment vertical="center" wrapText="1"/>
    </xf>
    <xf numFmtId="0" fontId="11" fillId="2" borderId="0" xfId="0" applyFont="1" applyFill="1" applyAlignment="1">
      <alignment horizontal="left" vertical="center" indent="3"/>
    </xf>
    <xf numFmtId="0" fontId="38" fillId="0" borderId="3" xfId="0" applyFont="1" applyBorder="1" applyAlignment="1">
      <alignment horizontal="center"/>
    </xf>
    <xf numFmtId="3" fontId="38" fillId="0" borderId="3" xfId="0" applyNumberFormat="1" applyFont="1" applyBorder="1" applyAlignment="1">
      <alignment horizontal="center" vertical="center" wrapText="1"/>
    </xf>
    <xf numFmtId="0" fontId="39" fillId="0" borderId="3" xfId="0" applyFont="1" applyBorder="1" applyAlignment="1">
      <alignment horizontal="center" vertical="center" wrapText="1"/>
    </xf>
    <xf numFmtId="0" fontId="20" fillId="0" borderId="0" xfId="0" applyFont="1" applyAlignment="1">
      <alignment horizontal="left" vertical="center" wrapText="1"/>
    </xf>
    <xf numFmtId="0" fontId="23" fillId="7" borderId="0" xfId="0" applyFont="1" applyFill="1" applyAlignment="1">
      <alignment vertical="center" wrapText="1"/>
    </xf>
    <xf numFmtId="3" fontId="39" fillId="0" borderId="3" xfId="0" applyNumberFormat="1" applyFont="1" applyBorder="1" applyAlignment="1">
      <alignment horizontal="center" vertical="center" wrapText="1"/>
    </xf>
    <xf numFmtId="9" fontId="11" fillId="2" borderId="0" xfId="1" applyFont="1" applyFill="1" applyAlignment="1">
      <alignment horizontal="left" vertical="center"/>
    </xf>
    <xf numFmtId="164" fontId="28" fillId="2" borderId="0" xfId="1" applyNumberFormat="1" applyFont="1" applyFill="1" applyAlignment="1">
      <alignment vertical="center"/>
    </xf>
    <xf numFmtId="0" fontId="31" fillId="2" borderId="0" xfId="0" applyFont="1" applyFill="1" applyAlignment="1">
      <alignment horizontal="left" vertical="center" wrapText="1"/>
    </xf>
    <xf numFmtId="3" fontId="27" fillId="0" borderId="3" xfId="0" applyNumberFormat="1" applyFont="1" applyBorder="1" applyAlignment="1">
      <alignment horizontal="center"/>
    </xf>
    <xf numFmtId="3" fontId="27" fillId="0" borderId="3" xfId="1" applyNumberFormat="1" applyFont="1" applyBorder="1" applyAlignment="1">
      <alignment horizontal="center"/>
    </xf>
    <xf numFmtId="0" fontId="40" fillId="0" borderId="16" xfId="0" applyFont="1" applyBorder="1" applyAlignment="1">
      <alignment horizontal="left" readingOrder="1"/>
    </xf>
    <xf numFmtId="0" fontId="40" fillId="0" borderId="16" xfId="0" applyFont="1" applyBorder="1" applyAlignment="1">
      <alignment horizontal="right" readingOrder="1"/>
    </xf>
    <xf numFmtId="14" fontId="40" fillId="0" borderId="16" xfId="0" applyNumberFormat="1" applyFont="1" applyBorder="1" applyAlignment="1">
      <alignment horizontal="right" readingOrder="1"/>
    </xf>
    <xf numFmtId="0" fontId="42" fillId="2" borderId="0" xfId="0" applyFont="1" applyFill="1"/>
    <xf numFmtId="9" fontId="11" fillId="2" borderId="0" xfId="0" applyNumberFormat="1" applyFont="1" applyFill="1" applyAlignment="1">
      <alignment horizontal="left" vertical="center"/>
    </xf>
    <xf numFmtId="164" fontId="11" fillId="2" borderId="0" xfId="0" applyNumberFormat="1" applyFont="1" applyFill="1" applyAlignment="1">
      <alignment horizontal="left" vertical="center"/>
    </xf>
    <xf numFmtId="0" fontId="43" fillId="2" borderId="0" xfId="0" applyFont="1" applyFill="1" applyAlignment="1">
      <alignment horizontal="left" vertical="center"/>
    </xf>
    <xf numFmtId="1" fontId="43" fillId="2" borderId="0" xfId="0" applyNumberFormat="1" applyFont="1" applyFill="1" applyAlignment="1">
      <alignment horizontal="left" vertical="center"/>
    </xf>
    <xf numFmtId="1" fontId="43" fillId="2" borderId="0" xfId="1" applyNumberFormat="1" applyFont="1" applyFill="1" applyAlignment="1">
      <alignment horizontal="left" vertical="center"/>
    </xf>
    <xf numFmtId="164" fontId="43" fillId="2" borderId="0" xfId="1" applyNumberFormat="1" applyFont="1" applyFill="1" applyAlignment="1">
      <alignment horizontal="left" vertical="center"/>
    </xf>
    <xf numFmtId="0" fontId="19" fillId="0" borderId="0" xfId="0" applyFont="1" applyAlignment="1">
      <alignment horizontal="left" vertical="center" wrapText="1"/>
    </xf>
    <xf numFmtId="0" fontId="17" fillId="4" borderId="0" xfId="0" applyFont="1" applyFill="1" applyAlignment="1">
      <alignment horizontal="left" vertical="top"/>
    </xf>
    <xf numFmtId="0" fontId="17" fillId="0" borderId="0" xfId="0" applyFont="1" applyAlignment="1">
      <alignment horizontal="left" vertical="top" wrapText="1"/>
    </xf>
    <xf numFmtId="0" fontId="23" fillId="7" borderId="11" xfId="0" applyFont="1" applyFill="1" applyBorder="1" applyAlignment="1">
      <alignment horizontal="center"/>
    </xf>
    <xf numFmtId="0" fontId="23" fillId="7" borderId="12" xfId="0" applyFont="1" applyFill="1" applyBorder="1" applyAlignment="1">
      <alignment horizontal="center"/>
    </xf>
    <xf numFmtId="0" fontId="23" fillId="7" borderId="2" xfId="0" applyFont="1" applyFill="1" applyBorder="1" applyAlignment="1">
      <alignment horizontal="center"/>
    </xf>
    <xf numFmtId="0" fontId="23" fillId="7" borderId="17" xfId="0" applyFont="1" applyFill="1" applyBorder="1" applyAlignment="1">
      <alignment horizontal="center"/>
    </xf>
    <xf numFmtId="0" fontId="23" fillId="7" borderId="18" xfId="0" applyFont="1" applyFill="1" applyBorder="1" applyAlignment="1">
      <alignment horizontal="center"/>
    </xf>
    <xf numFmtId="0" fontId="23" fillId="7" borderId="6" xfId="0" applyFont="1" applyFill="1" applyBorder="1" applyAlignment="1">
      <alignment horizontal="center"/>
    </xf>
    <xf numFmtId="0" fontId="23" fillId="7" borderId="7" xfId="0" applyFont="1" applyFill="1" applyBorder="1" applyAlignment="1">
      <alignment horizontal="center"/>
    </xf>
    <xf numFmtId="0" fontId="23" fillId="7" borderId="8" xfId="0" applyFont="1" applyFill="1" applyBorder="1" applyAlignment="1">
      <alignment horizontal="center"/>
    </xf>
    <xf numFmtId="2" fontId="23" fillId="7" borderId="9" xfId="0" applyNumberFormat="1" applyFont="1" applyFill="1" applyBorder="1" applyAlignment="1">
      <alignment horizontal="center"/>
    </xf>
    <xf numFmtId="2" fontId="23" fillId="7" borderId="4" xfId="0" applyNumberFormat="1" applyFont="1" applyFill="1" applyBorder="1" applyAlignment="1">
      <alignment horizontal="center"/>
    </xf>
    <xf numFmtId="2" fontId="23" fillId="7" borderId="5" xfId="0" applyNumberFormat="1" applyFont="1" applyFill="1" applyBorder="1" applyAlignment="1">
      <alignment horizontal="center"/>
    </xf>
    <xf numFmtId="0" fontId="23" fillId="7" borderId="9" xfId="0" applyFont="1" applyFill="1" applyBorder="1" applyAlignment="1">
      <alignment horizontal="center"/>
    </xf>
    <xf numFmtId="0" fontId="23" fillId="7" borderId="4" xfId="0" applyFont="1" applyFill="1" applyBorder="1" applyAlignment="1">
      <alignment horizontal="center"/>
    </xf>
    <xf numFmtId="0" fontId="23" fillId="7" borderId="5" xfId="0" applyFont="1" applyFill="1" applyBorder="1" applyAlignment="1">
      <alignment horizontal="center"/>
    </xf>
    <xf numFmtId="0" fontId="23" fillId="7" borderId="0" xfId="0" applyFont="1" applyFill="1" applyAlignment="1">
      <alignment vertical="center" wrapText="1"/>
    </xf>
    <xf numFmtId="0" fontId="11" fillId="2" borderId="0" xfId="0" applyFont="1" applyFill="1" applyAlignment="1">
      <alignment horizontal="center" vertical="center" wrapText="1"/>
    </xf>
    <xf numFmtId="0" fontId="23" fillId="7" borderId="0" xfId="0" applyFont="1" applyFill="1" applyAlignment="1">
      <alignment horizontal="left" vertical="center" wrapText="1"/>
    </xf>
    <xf numFmtId="0" fontId="23" fillId="7" borderId="3" xfId="3"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28" fillId="2" borderId="0" xfId="0" applyFont="1" applyFill="1" applyAlignment="1">
      <alignment horizontal="left" vertical="center" wrapText="1"/>
    </xf>
    <xf numFmtId="0" fontId="28" fillId="2" borderId="0" xfId="0" applyFont="1" applyFill="1" applyAlignment="1">
      <alignment horizontal="left" vertical="top" wrapText="1"/>
    </xf>
    <xf numFmtId="0" fontId="23" fillId="7" borderId="6" xfId="3" applyFont="1" applyFill="1" applyBorder="1" applyAlignment="1">
      <alignment horizontal="center" vertical="center" wrapText="1"/>
    </xf>
    <xf numFmtId="0" fontId="23" fillId="7" borderId="8" xfId="3" applyFont="1" applyFill="1" applyBorder="1" applyAlignment="1">
      <alignment horizontal="center" vertical="center" wrapText="1"/>
    </xf>
    <xf numFmtId="0" fontId="30" fillId="7" borderId="0" xfId="0" applyFont="1" applyFill="1" applyAlignment="1">
      <alignment horizontal="center" vertical="center"/>
    </xf>
    <xf numFmtId="0" fontId="14" fillId="2" borderId="0" xfId="0" applyFont="1" applyFill="1" applyAlignment="1">
      <alignment horizontal="center" vertical="top" wrapText="1"/>
    </xf>
    <xf numFmtId="0" fontId="14" fillId="2" borderId="0" xfId="0" applyFont="1" applyFill="1" applyAlignment="1">
      <alignment horizontal="center" vertical="center" wrapText="1"/>
    </xf>
    <xf numFmtId="0" fontId="15" fillId="5" borderId="3" xfId="0" applyFont="1" applyFill="1" applyBorder="1" applyAlignment="1">
      <alignment horizontal="center" vertical="center" wrapText="1"/>
    </xf>
    <xf numFmtId="0" fontId="23" fillId="7" borderId="15" xfId="0" applyFont="1" applyFill="1" applyBorder="1" applyAlignment="1">
      <alignment horizontal="left" vertical="center" wrapText="1"/>
    </xf>
    <xf numFmtId="0" fontId="33" fillId="7" borderId="0" xfId="0" applyFont="1" applyFill="1" applyAlignment="1">
      <alignment horizontal="left" vertical="center"/>
    </xf>
    <xf numFmtId="0" fontId="41" fillId="7" borderId="0" xfId="0" applyFont="1" applyFill="1" applyAlignment="1">
      <alignment horizontal="left" vertical="center" wrapText="1"/>
    </xf>
  </cellXfs>
  <cellStyles count="23">
    <cellStyle name="Hipervínculo" xfId="2" builtinId="8"/>
    <cellStyle name="Hipervínculo 2" xfId="17"/>
    <cellStyle name="Hyperlink" xfId="6"/>
    <cellStyle name="Hyperlink 2" xfId="18"/>
    <cellStyle name="Millares" xfId="4" builtinId="3"/>
    <cellStyle name="Millares [0] 2" xfId="16"/>
    <cellStyle name="Millares 2" xfId="5"/>
    <cellStyle name="Millares 2 2" xfId="14"/>
    <cellStyle name="Millares 3" xfId="19"/>
    <cellStyle name="Millares 4" xfId="21"/>
    <cellStyle name="Moneda 2" xfId="8"/>
    <cellStyle name="Normal" xfId="0" builtinId="0"/>
    <cellStyle name="Normal 2" xfId="10"/>
    <cellStyle name="Normal 2 10" xfId="3"/>
    <cellStyle name="Normal 3" xfId="11"/>
    <cellStyle name="Normal 4" xfId="12"/>
    <cellStyle name="Normal 5" xfId="13"/>
    <cellStyle name="Normal 6" xfId="20"/>
    <cellStyle name="Normal 7" xfId="7"/>
    <cellStyle name="Normal 8" xfId="22"/>
    <cellStyle name="Porcentaje" xfId="1" builtinId="5"/>
    <cellStyle name="Porcentaje 2" xfId="15"/>
    <cellStyle name="Porcentaje 3" xfId="9"/>
  </cellStyles>
  <dxfs count="17">
    <dxf>
      <font>
        <color rgb="FF9C0006"/>
      </font>
      <fill>
        <patternFill>
          <bgColor rgb="FFFFC7CE"/>
        </patternFill>
      </fill>
    </dxf>
    <dxf>
      <font>
        <color rgb="FF9C0006"/>
      </font>
      <fill>
        <patternFill>
          <bgColor rgb="FFFFC7CE"/>
        </patternFill>
      </fill>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
      <font>
        <b/>
        <i val="0"/>
        <color theme="0"/>
      </font>
    </dxf>
  </dxfs>
  <tableStyles count="1" defaultTableStyle="TableStyleMedium2" defaultPivotStyle="PivotStyleLight16">
    <tableStyle name="Estilo de tabla 1" pivot="0" count="0"/>
  </tableStyles>
  <colors>
    <mruColors>
      <color rgb="FFBBEACB"/>
      <color rgb="FF05A34F"/>
      <color rgb="FF5ED18D"/>
      <color rgb="FFEF491F"/>
      <color rgb="FF83DDA9"/>
      <color rgb="FF676767"/>
      <color rgb="FF83C4FF"/>
      <color rgb="FF3384D6"/>
      <color rgb="FFFFCC2F"/>
      <color rgb="FFD0E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29"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Proyectos de IED nueva y de expansión por región </a:t>
            </a:r>
          </a:p>
        </c:rich>
      </c:tx>
      <c:layout>
        <c:manualLayout>
          <c:xMode val="edge"/>
          <c:yMode val="edge"/>
          <c:x val="0.12453436263741163"/>
          <c:y val="5.4730708381664798E-3"/>
        </c:manualLayout>
      </c:layout>
      <c:overlay val="0"/>
      <c:spPr>
        <a:noFill/>
        <a:ln>
          <a:noFill/>
        </a:ln>
        <a:effectLst/>
      </c:sp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IED'!$C$50</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IED'!$C$61:$C$65</c:f>
              <c:numCache>
                <c:formatCode>0%</c:formatCode>
                <c:ptCount val="5"/>
                <c:pt idx="0">
                  <c:v>0.52173913043478259</c:v>
                </c:pt>
                <c:pt idx="1">
                  <c:v>0.63888888888888884</c:v>
                </c:pt>
                <c:pt idx="2">
                  <c:v>0.55294117647058827</c:v>
                </c:pt>
                <c:pt idx="3">
                  <c:v>0.48290598290598291</c:v>
                </c:pt>
                <c:pt idx="4">
                  <c:v>0.51515151515151514</c:v>
                </c:pt>
              </c:numCache>
            </c:numRef>
          </c:val>
          <c:extLst xmlns:c16r2="http://schemas.microsoft.com/office/drawing/2015/06/chart">
            <c:ext xmlns:c16="http://schemas.microsoft.com/office/drawing/2014/chart" uri="{C3380CC4-5D6E-409C-BE32-E72D297353CC}">
              <c16:uniqueId val="{00000000-0A51-4D25-824B-9E2D5218815E}"/>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IED'!$D$61:$D$65</c:f>
              <c:numCache>
                <c:formatCode>0%</c:formatCode>
                <c:ptCount val="5"/>
                <c:pt idx="0">
                  <c:v>0.47826086956521741</c:v>
                </c:pt>
                <c:pt idx="1">
                  <c:v>0.36111111111111116</c:v>
                </c:pt>
                <c:pt idx="2">
                  <c:v>0.44705882352941173</c:v>
                </c:pt>
                <c:pt idx="3">
                  <c:v>0.51709401709401703</c:v>
                </c:pt>
                <c:pt idx="4">
                  <c:v>0.48484848484848486</c:v>
                </c:pt>
              </c:numCache>
            </c:numRef>
          </c:val>
          <c:extLst xmlns:c16r2="http://schemas.microsoft.com/office/drawing/2015/06/chart">
            <c:ext xmlns:c16="http://schemas.microsoft.com/office/drawing/2014/chart" uri="{C3380CC4-5D6E-409C-BE32-E72D297353CC}">
              <c16:uniqueId val="{00000001-0A51-4D25-824B-9E2D5218815E}"/>
            </c:ext>
          </c:extLst>
        </c:ser>
        <c:dLbls>
          <c:showLegendKey val="0"/>
          <c:showVal val="0"/>
          <c:showCatName val="0"/>
          <c:showSerName val="0"/>
          <c:showPercent val="0"/>
          <c:showBubbleSize val="0"/>
        </c:dLbls>
        <c:gapWidth val="75"/>
        <c:overlap val="100"/>
        <c:axId val="150301184"/>
        <c:axId val="172879808"/>
      </c:barChart>
      <c:catAx>
        <c:axId val="150301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879808"/>
        <c:crosses val="autoZero"/>
        <c:auto val="1"/>
        <c:lblAlgn val="ctr"/>
        <c:lblOffset val="100"/>
        <c:noMultiLvlLbl val="0"/>
      </c:catAx>
      <c:valAx>
        <c:axId val="172879808"/>
        <c:scaling>
          <c:orientation val="minMax"/>
        </c:scaling>
        <c:delete val="1"/>
        <c:axPos val="t"/>
        <c:numFmt formatCode="0%" sourceLinked="1"/>
        <c:majorTickMark val="none"/>
        <c:minorTickMark val="none"/>
        <c:tickLblPos val="nextTo"/>
        <c:crossAx val="150301184"/>
        <c:crosses val="autoZero"/>
        <c:crossBetween val="between"/>
      </c:valAx>
      <c:spPr>
        <a:noFill/>
        <a:ln>
          <a:noFill/>
        </a:ln>
        <a:effectLst/>
      </c:spPr>
    </c:plotArea>
    <c:legend>
      <c:legendPos val="t"/>
      <c:layout>
        <c:manualLayout>
          <c:xMode val="edge"/>
          <c:yMode val="edge"/>
          <c:x val="0.26162579384319828"/>
          <c:y val="0.16582863899940012"/>
          <c:w val="0.47678986368724829"/>
          <c:h val="9.35107434338410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r>
              <a:rPr lang="es-CO"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Inversión de capital en IED nueva y de expansión por región</a:t>
            </a:r>
            <a:endPar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endParaRPr>
          </a:p>
        </c:rich>
      </c:tx>
      <c:layout>
        <c:manualLayout>
          <c:xMode val="edge"/>
          <c:yMode val="edge"/>
          <c:x val="0.17480987955926047"/>
          <c:y val="5.4730548172850658E-3"/>
        </c:manualLayout>
      </c:layout>
      <c:overlay val="0"/>
      <c:spPr>
        <a:noFill/>
        <a:ln>
          <a:noFill/>
        </a:ln>
        <a:effectLst/>
      </c:sp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IED'!$C$50</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IED'!$E$61:$E$65</c:f>
              <c:numCache>
                <c:formatCode>0%</c:formatCode>
                <c:ptCount val="5"/>
                <c:pt idx="0">
                  <c:v>0.32826794614002658</c:v>
                </c:pt>
                <c:pt idx="1">
                  <c:v>0.62182862782803061</c:v>
                </c:pt>
                <c:pt idx="2">
                  <c:v>0.24495714075704009</c:v>
                </c:pt>
                <c:pt idx="3">
                  <c:v>0.48778827198864799</c:v>
                </c:pt>
                <c:pt idx="4">
                  <c:v>0.37359651877773353</c:v>
                </c:pt>
              </c:numCache>
            </c:numRef>
          </c:val>
          <c:extLst xmlns:c16r2="http://schemas.microsoft.com/office/drawing/2015/06/chart">
            <c:ext xmlns:c16="http://schemas.microsoft.com/office/drawing/2014/chart" uri="{C3380CC4-5D6E-409C-BE32-E72D297353CC}">
              <c16:uniqueId val="{00000000-F78F-4F94-A0D9-4E03ED20EF2C}"/>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IED'!$F$61:$F$65</c:f>
              <c:numCache>
                <c:formatCode>0%</c:formatCode>
                <c:ptCount val="5"/>
                <c:pt idx="0">
                  <c:v>0.67173205385997337</c:v>
                </c:pt>
                <c:pt idx="1">
                  <c:v>0.37817137217196939</c:v>
                </c:pt>
                <c:pt idx="2">
                  <c:v>0.75504285924295989</c:v>
                </c:pt>
                <c:pt idx="3">
                  <c:v>0.51221172801135206</c:v>
                </c:pt>
                <c:pt idx="4">
                  <c:v>0.62640348122226652</c:v>
                </c:pt>
              </c:numCache>
            </c:numRef>
          </c:val>
          <c:extLst xmlns:c16r2="http://schemas.microsoft.com/office/drawing/2015/06/chart">
            <c:ext xmlns:c16="http://schemas.microsoft.com/office/drawing/2014/chart" uri="{C3380CC4-5D6E-409C-BE32-E72D297353CC}">
              <c16:uniqueId val="{00000001-F78F-4F94-A0D9-4E03ED20EF2C}"/>
            </c:ext>
          </c:extLst>
        </c:ser>
        <c:dLbls>
          <c:showLegendKey val="0"/>
          <c:showVal val="0"/>
          <c:showCatName val="0"/>
          <c:showSerName val="0"/>
          <c:showPercent val="0"/>
          <c:showBubbleSize val="0"/>
        </c:dLbls>
        <c:gapWidth val="75"/>
        <c:overlap val="100"/>
        <c:axId val="150302208"/>
        <c:axId val="172883264"/>
      </c:barChart>
      <c:catAx>
        <c:axId val="1503022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883264"/>
        <c:crosses val="autoZero"/>
        <c:auto val="1"/>
        <c:lblAlgn val="ctr"/>
        <c:lblOffset val="100"/>
        <c:noMultiLvlLbl val="0"/>
      </c:catAx>
      <c:valAx>
        <c:axId val="172883264"/>
        <c:scaling>
          <c:orientation val="minMax"/>
        </c:scaling>
        <c:delete val="1"/>
        <c:axPos val="t"/>
        <c:numFmt formatCode="0%" sourceLinked="1"/>
        <c:majorTickMark val="none"/>
        <c:minorTickMark val="none"/>
        <c:tickLblPos val="nextTo"/>
        <c:crossAx val="150302208"/>
        <c:crosses val="autoZero"/>
        <c:crossBetween val="between"/>
      </c:valAx>
      <c:spPr>
        <a:noFill/>
        <a:ln>
          <a:noFill/>
        </a:ln>
        <a:effectLst/>
      </c:spPr>
    </c:plotArea>
    <c:legend>
      <c:legendPos val="t"/>
      <c:layout>
        <c:manualLayout>
          <c:xMode val="edge"/>
          <c:yMode val="edge"/>
          <c:x val="0.26162579384319828"/>
          <c:y val="0.16582863899940012"/>
          <c:w val="0.4763734362134518"/>
          <c:h val="9.2355705253287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r>
              <a:rPr lang="es-CO"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 Empleos directos creados por la IED nueva y de expansión por región</a:t>
            </a:r>
            <a:endParaRPr lang="en-US" sz="11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endParaRPr>
          </a:p>
        </c:rich>
      </c:tx>
      <c:layout>
        <c:manualLayout>
          <c:xMode val="edge"/>
          <c:yMode val="edge"/>
          <c:x val="0.12761225295257766"/>
          <c:y val="7.7462567290226826E-6"/>
        </c:manualLayout>
      </c:layout>
      <c:overlay val="0"/>
      <c:spPr>
        <a:noFill/>
        <a:ln>
          <a:noFill/>
        </a:ln>
        <a:effectLst/>
      </c:spPr>
    </c:title>
    <c:autoTitleDeleted val="0"/>
    <c:plotArea>
      <c:layout>
        <c:manualLayout>
          <c:layoutTarget val="inner"/>
          <c:xMode val="edge"/>
          <c:yMode val="edge"/>
          <c:x val="0.10411526232843163"/>
          <c:y val="0.28007591375755869"/>
          <c:w val="0.86127313706218622"/>
          <c:h val="0.65972227010404527"/>
        </c:manualLayout>
      </c:layout>
      <c:barChart>
        <c:barDir val="bar"/>
        <c:grouping val="stacked"/>
        <c:varyColors val="0"/>
        <c:ser>
          <c:idx val="0"/>
          <c:order val="0"/>
          <c:tx>
            <c:strRef>
              <c:f>'2. Montos de IED'!$C$50</c:f>
              <c:strCache>
                <c:ptCount val="1"/>
                <c:pt idx="0">
                  <c:v>Bogotá-Región </c:v>
                </c:pt>
              </c:strCache>
            </c:strRef>
          </c:tx>
          <c:spPr>
            <a:solidFill>
              <a:schemeClr val="tx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IED'!$G$61:$G$65</c:f>
              <c:numCache>
                <c:formatCode>0%</c:formatCode>
                <c:ptCount val="5"/>
                <c:pt idx="0">
                  <c:v>0.4676332788112334</c:v>
                </c:pt>
                <c:pt idx="1">
                  <c:v>0.57955500347082678</c:v>
                </c:pt>
                <c:pt idx="2">
                  <c:v>0.44788674599917933</c:v>
                </c:pt>
                <c:pt idx="3">
                  <c:v>0.49200772878974181</c:v>
                </c:pt>
                <c:pt idx="4">
                  <c:v>0.64687515011769225</c:v>
                </c:pt>
              </c:numCache>
            </c:numRef>
          </c:val>
          <c:extLst xmlns:c16r2="http://schemas.microsoft.com/office/drawing/2015/06/chart">
            <c:ext xmlns:c16="http://schemas.microsoft.com/office/drawing/2014/chart" uri="{C3380CC4-5D6E-409C-BE32-E72D297353CC}">
              <c16:uniqueId val="{00000000-9E7D-4D33-9381-6E5B143E5C1C}"/>
            </c:ext>
          </c:extLst>
        </c:ser>
        <c:ser>
          <c:idx val="1"/>
          <c:order val="1"/>
          <c:tx>
            <c:v>Resto del país</c:v>
          </c:tx>
          <c:spPr>
            <a:solidFill>
              <a:srgbClr val="05A3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IED'!$B$61:$B$65</c:f>
              <c:numCache>
                <c:formatCode>General</c:formatCode>
                <c:ptCount val="5"/>
                <c:pt idx="0">
                  <c:v>2021</c:v>
                </c:pt>
                <c:pt idx="1">
                  <c:v>2022</c:v>
                </c:pt>
                <c:pt idx="2">
                  <c:v>2023</c:v>
                </c:pt>
                <c:pt idx="3">
                  <c:v>2024</c:v>
                </c:pt>
                <c:pt idx="4">
                  <c:v>2025</c:v>
                </c:pt>
              </c:numCache>
            </c:numRef>
          </c:cat>
          <c:val>
            <c:numRef>
              <c:f>'2. Montos de IED'!$H$61:$H$65</c:f>
              <c:numCache>
                <c:formatCode>0%</c:formatCode>
                <c:ptCount val="5"/>
                <c:pt idx="0">
                  <c:v>0.5323667211887666</c:v>
                </c:pt>
                <c:pt idx="1">
                  <c:v>0.42044499652917322</c:v>
                </c:pt>
                <c:pt idx="2">
                  <c:v>0.55211325400082067</c:v>
                </c:pt>
                <c:pt idx="3">
                  <c:v>0.50799227121025825</c:v>
                </c:pt>
                <c:pt idx="4">
                  <c:v>0.35312484988230775</c:v>
                </c:pt>
              </c:numCache>
            </c:numRef>
          </c:val>
          <c:extLst xmlns:c16r2="http://schemas.microsoft.com/office/drawing/2015/06/chart">
            <c:ext xmlns:c16="http://schemas.microsoft.com/office/drawing/2014/chart" uri="{C3380CC4-5D6E-409C-BE32-E72D297353CC}">
              <c16:uniqueId val="{00000001-9E7D-4D33-9381-6E5B143E5C1C}"/>
            </c:ext>
          </c:extLst>
        </c:ser>
        <c:dLbls>
          <c:showLegendKey val="0"/>
          <c:showVal val="0"/>
          <c:showCatName val="0"/>
          <c:showSerName val="0"/>
          <c:showPercent val="0"/>
          <c:showBubbleSize val="0"/>
        </c:dLbls>
        <c:gapWidth val="75"/>
        <c:overlap val="100"/>
        <c:axId val="150324736"/>
        <c:axId val="215582400"/>
      </c:barChart>
      <c:catAx>
        <c:axId val="1503247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5582400"/>
        <c:crosses val="autoZero"/>
        <c:auto val="1"/>
        <c:lblAlgn val="ctr"/>
        <c:lblOffset val="100"/>
        <c:noMultiLvlLbl val="0"/>
      </c:catAx>
      <c:valAx>
        <c:axId val="215582400"/>
        <c:scaling>
          <c:orientation val="minMax"/>
        </c:scaling>
        <c:delete val="1"/>
        <c:axPos val="t"/>
        <c:numFmt formatCode="0%" sourceLinked="1"/>
        <c:majorTickMark val="none"/>
        <c:minorTickMark val="none"/>
        <c:tickLblPos val="nextTo"/>
        <c:crossAx val="150324736"/>
        <c:crosses val="autoZero"/>
        <c:crossBetween val="between"/>
      </c:valAx>
      <c:spPr>
        <a:noFill/>
        <a:ln>
          <a:noFill/>
        </a:ln>
        <a:effectLst/>
      </c:spPr>
    </c:plotArea>
    <c:legend>
      <c:legendPos val="t"/>
      <c:layout>
        <c:manualLayout>
          <c:xMode val="edge"/>
          <c:yMode val="edge"/>
          <c:x val="0.26162579384319828"/>
          <c:y val="0.16582863899940012"/>
          <c:w val="0.4763734362134518"/>
          <c:h val="9.2355705253287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600" b="0" i="0" u="none" strike="noStrike" kern="1200" spc="0" baseline="0">
                <a:solidFill>
                  <a:schemeClr val="tx1"/>
                </a:solidFill>
                <a:latin typeface="Gabarito" pitchFamily="2" charset="0"/>
                <a:ea typeface="+mn-ea"/>
                <a:cs typeface="Arial" panose="020B0604020202020204" pitchFamily="34" charset="0"/>
              </a:defRPr>
            </a:pPr>
            <a:r>
              <a:rPr lang="en-US" sz="1600"/>
              <a:t>Histórico de IED nueva y de expansión anual (2021-2025) </a:t>
            </a:r>
          </a:p>
        </c:rich>
      </c:tx>
      <c:layout>
        <c:manualLayout>
          <c:xMode val="edge"/>
          <c:yMode val="edge"/>
          <c:x val="0.16139131639774962"/>
          <c:y val="0"/>
        </c:manualLayout>
      </c:layout>
      <c:overlay val="0"/>
      <c:spPr>
        <a:noFill/>
        <a:ln>
          <a:noFill/>
        </a:ln>
        <a:effectLst/>
      </c:spPr>
    </c:title>
    <c:autoTitleDeleted val="0"/>
    <c:plotArea>
      <c:layout>
        <c:manualLayout>
          <c:layoutTarget val="inner"/>
          <c:xMode val="edge"/>
          <c:yMode val="edge"/>
          <c:x val="0.11528588838897541"/>
          <c:y val="8.6831308354654385E-2"/>
          <c:w val="0.79052494955453023"/>
          <c:h val="0.71049830753241983"/>
        </c:manualLayout>
      </c:layout>
      <c:barChart>
        <c:barDir val="col"/>
        <c:grouping val="clustered"/>
        <c:varyColors val="0"/>
        <c:ser>
          <c:idx val="1"/>
          <c:order val="1"/>
          <c:tx>
            <c:strRef>
              <c:f>'2. Montos de IED'!$D$13</c:f>
              <c:strCache>
                <c:ptCount val="1"/>
                <c:pt idx="0">
                  <c:v>Inversión de capital (USD millones)</c:v>
                </c:pt>
              </c:strCache>
            </c:strRef>
          </c:tx>
          <c:spPr>
            <a:solidFill>
              <a:srgbClr val="05A3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bg1"/>
                    </a:solidFill>
                    <a:latin typeface="Gabarito" pitchFamily="2"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IED'!$B$15:$B$19</c:f>
              <c:numCache>
                <c:formatCode>General</c:formatCode>
                <c:ptCount val="5"/>
                <c:pt idx="0">
                  <c:v>2021</c:v>
                </c:pt>
                <c:pt idx="1">
                  <c:v>2022</c:v>
                </c:pt>
                <c:pt idx="2">
                  <c:v>2023</c:v>
                </c:pt>
                <c:pt idx="3">
                  <c:v>2024</c:v>
                </c:pt>
                <c:pt idx="4">
                  <c:v>2025</c:v>
                </c:pt>
              </c:numCache>
            </c:numRef>
          </c:cat>
          <c:val>
            <c:numRef>
              <c:f>'2. Montos de IED'!$D$15:$D$19</c:f>
              <c:numCache>
                <c:formatCode>#,##0</c:formatCode>
                <c:ptCount val="5"/>
                <c:pt idx="0">
                  <c:v>1497.3844715903247</c:v>
                </c:pt>
                <c:pt idx="1">
                  <c:v>1552.7112496100006</c:v>
                </c:pt>
                <c:pt idx="2">
                  <c:v>627.75249637846605</c:v>
                </c:pt>
                <c:pt idx="3">
                  <c:v>2515.0792671734198</c:v>
                </c:pt>
                <c:pt idx="4">
                  <c:v>934.81009767859496</c:v>
                </c:pt>
              </c:numCache>
            </c:numRef>
          </c:val>
          <c:extLst xmlns:c16r2="http://schemas.microsoft.com/office/drawing/2015/06/chart">
            <c:ext xmlns:c16="http://schemas.microsoft.com/office/drawing/2014/chart" uri="{C3380CC4-5D6E-409C-BE32-E72D297353CC}">
              <c16:uniqueId val="{00000000-0192-455D-B242-F98AB79FE1E4}"/>
            </c:ext>
          </c:extLst>
        </c:ser>
        <c:dLbls>
          <c:showLegendKey val="0"/>
          <c:showVal val="0"/>
          <c:showCatName val="0"/>
          <c:showSerName val="0"/>
          <c:showPercent val="0"/>
          <c:showBubbleSize val="0"/>
        </c:dLbls>
        <c:gapWidth val="144"/>
        <c:axId val="150326272"/>
        <c:axId val="215584704"/>
      </c:barChart>
      <c:lineChart>
        <c:grouping val="stacked"/>
        <c:varyColors val="0"/>
        <c:ser>
          <c:idx val="0"/>
          <c:order val="0"/>
          <c:tx>
            <c:strRef>
              <c:f>'2. Montos de IED'!$C$13:$C$14</c:f>
              <c:strCache>
                <c:ptCount val="1"/>
                <c:pt idx="0">
                  <c:v>Número de proyectos</c:v>
                </c:pt>
              </c:strCache>
            </c:strRef>
          </c:tx>
          <c:spPr>
            <a:ln w="19050" cap="rnd">
              <a:solidFill>
                <a:schemeClr val="tx1"/>
              </a:solidFill>
              <a:prstDash val="dash"/>
              <a:round/>
            </a:ln>
            <a:effectLst/>
          </c:spPr>
          <c:marker>
            <c:symbol val="circle"/>
            <c:size val="24"/>
            <c:spPr>
              <a:solidFill>
                <a:schemeClr val="tx1"/>
              </a:solidFill>
              <a:ln w="190500">
                <a:no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50" b="1" i="0" u="none" strike="noStrike" kern="1200" baseline="0">
                    <a:solidFill>
                      <a:schemeClr val="bg1"/>
                    </a:solidFill>
                    <a:latin typeface="Gabarito" pitchFamily="2"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Montos de IED'!$B$15:$B$19</c:f>
              <c:numCache>
                <c:formatCode>General</c:formatCode>
                <c:ptCount val="5"/>
                <c:pt idx="0">
                  <c:v>2021</c:v>
                </c:pt>
                <c:pt idx="1">
                  <c:v>2022</c:v>
                </c:pt>
                <c:pt idx="2">
                  <c:v>2023</c:v>
                </c:pt>
                <c:pt idx="3">
                  <c:v>2024</c:v>
                </c:pt>
                <c:pt idx="4">
                  <c:v>2025</c:v>
                </c:pt>
              </c:numCache>
            </c:numRef>
          </c:cat>
          <c:val>
            <c:numRef>
              <c:f>'2. Montos de IED'!$C$15:$C$19</c:f>
              <c:numCache>
                <c:formatCode>General</c:formatCode>
                <c:ptCount val="5"/>
                <c:pt idx="0">
                  <c:v>108</c:v>
                </c:pt>
                <c:pt idx="1">
                  <c:v>138</c:v>
                </c:pt>
                <c:pt idx="2">
                  <c:v>94</c:v>
                </c:pt>
                <c:pt idx="3">
                  <c:v>113</c:v>
                </c:pt>
                <c:pt idx="4">
                  <c:v>119</c:v>
                </c:pt>
              </c:numCache>
            </c:numRef>
          </c:val>
          <c:smooth val="0"/>
          <c:extLst xmlns:c16r2="http://schemas.microsoft.com/office/drawing/2015/06/chart">
            <c:ext xmlns:c16="http://schemas.microsoft.com/office/drawing/2014/chart" uri="{C3380CC4-5D6E-409C-BE32-E72D297353CC}">
              <c16:uniqueId val="{00000001-0192-455D-B242-F98AB79FE1E4}"/>
            </c:ext>
          </c:extLst>
        </c:ser>
        <c:dLbls>
          <c:showLegendKey val="0"/>
          <c:showVal val="0"/>
          <c:showCatName val="0"/>
          <c:showSerName val="0"/>
          <c:showPercent val="0"/>
          <c:showBubbleSize val="0"/>
        </c:dLbls>
        <c:marker val="1"/>
        <c:smooth val="0"/>
        <c:axId val="151650304"/>
        <c:axId val="215585280"/>
      </c:lineChart>
      <c:catAx>
        <c:axId val="150326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200" b="0" i="0" u="none" strike="noStrike" kern="1200" baseline="0">
                <a:solidFill>
                  <a:schemeClr val="tx1"/>
                </a:solidFill>
                <a:latin typeface="Gabarito" pitchFamily="2" charset="0"/>
                <a:ea typeface="+mn-ea"/>
                <a:cs typeface="Arial" panose="020B0604020202020204" pitchFamily="34" charset="0"/>
              </a:defRPr>
            </a:pPr>
            <a:endParaRPr lang="es-CO"/>
          </a:p>
        </c:txPr>
        <c:crossAx val="215584704"/>
        <c:crosses val="autoZero"/>
        <c:auto val="1"/>
        <c:lblAlgn val="ctr"/>
        <c:lblOffset val="100"/>
        <c:noMultiLvlLbl val="0"/>
      </c:catAx>
      <c:valAx>
        <c:axId val="215584704"/>
        <c:scaling>
          <c:orientation val="minMax"/>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n-US"/>
                  <a:t>USD millones</a:t>
                </a:r>
              </a:p>
            </c:rich>
          </c:tx>
          <c:layout>
            <c:manualLayout>
              <c:xMode val="edge"/>
              <c:yMode val="edge"/>
              <c:x val="6.3002704485193101E-2"/>
              <c:y val="0.26425124210473439"/>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50326272"/>
        <c:crosses val="autoZero"/>
        <c:crossBetween val="between"/>
      </c:valAx>
      <c:valAx>
        <c:axId val="215585280"/>
        <c:scaling>
          <c:orientation val="minMax"/>
          <c:min val="40"/>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r>
                  <a:rPr lang="es-CO"/>
                  <a:t>Número de proyectos</a:t>
                </a:r>
              </a:p>
            </c:rich>
          </c:tx>
          <c:layout>
            <c:manualLayout>
              <c:xMode val="edge"/>
              <c:yMode val="edge"/>
              <c:x val="0.90859710464234977"/>
              <c:y val="0.2405103337812026"/>
            </c:manualLayout>
          </c:layout>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Gabarito" pitchFamily="2" charset="0"/>
                <a:ea typeface="+mn-ea"/>
                <a:cs typeface="Arial" panose="020B0604020202020204" pitchFamily="34" charset="0"/>
              </a:defRPr>
            </a:pPr>
            <a:endParaRPr lang="es-CO"/>
          </a:p>
        </c:txPr>
        <c:crossAx val="151650304"/>
        <c:crosses val="max"/>
        <c:crossBetween val="between"/>
      </c:valAx>
      <c:catAx>
        <c:axId val="151650304"/>
        <c:scaling>
          <c:orientation val="minMax"/>
        </c:scaling>
        <c:delete val="1"/>
        <c:axPos val="t"/>
        <c:numFmt formatCode="General" sourceLinked="1"/>
        <c:majorTickMark val="out"/>
        <c:minorTickMark val="none"/>
        <c:tickLblPos val="nextTo"/>
        <c:crossAx val="215585280"/>
        <c:crosses val="max"/>
        <c:auto val="1"/>
        <c:lblAlgn val="ctr"/>
        <c:lblOffset val="100"/>
        <c:noMultiLvlLbl val="0"/>
      </c:catAx>
      <c:spPr>
        <a:noFill/>
        <a:ln>
          <a:noFill/>
        </a:ln>
        <a:effectLst/>
      </c:spPr>
    </c:plotArea>
    <c:legend>
      <c:legendPos val="b"/>
      <c:layout>
        <c:manualLayout>
          <c:xMode val="edge"/>
          <c:yMode val="edge"/>
          <c:x val="8.1439688433814342E-2"/>
          <c:y val="0.88603942313597517"/>
          <c:w val="0.83325102691948849"/>
          <c:h val="7.0305566267417963E-2"/>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Gabarito" pitchFamily="2" charset="0"/>
          <a:ea typeface="+mn-ea"/>
          <a:cs typeface="Arial" panose="020B0604020202020204" pitchFamily="34" charset="0"/>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Proyectos de IED nueva y de expansión en Bogotá-Región por país destino (2021 - 2025)</cx:v>
        </cx:txData>
      </cx:tx>
      <cx:txPr>
        <a:bodyPr vertOverflow="overflow" horzOverflow="overflow" wrap="square" lIns="0" tIns="0" rIns="0" bIns="0"/>
        <a:lstStyle/>
        <a:p>
          <a:pPr algn="ctr" rtl="0">
            <a:defRPr sz="1400" b="0" i="0">
              <a:solidFill>
                <a:srgbClr val="595959"/>
              </a:solidFill>
              <a:latin typeface="Gabarito" pitchFamily="2" charset="0"/>
              <a:ea typeface="Gabarito" pitchFamily="2" charset="0"/>
              <a:cs typeface="Gabarito" pitchFamily="2" charset="0"/>
            </a:defRPr>
          </a:pPr>
          <a:r>
            <a:rPr lang="es-CO" b="1">
              <a:latin typeface="Gabarito" pitchFamily="2" charset="0"/>
              <a:cs typeface="Arial" panose="020B0604020202020204" pitchFamily="34" charset="0"/>
            </a:rPr>
            <a:t>Proyectos de IED nueva y de expansión en Bogotá-Región por país destino (2021 - 2025)</a:t>
          </a:r>
        </a:p>
      </cx:txPr>
    </cx:title>
    <cx:plotArea>
      <cx:plotAreaRegion>
        <cx:series layoutId="treemap" uniqueId="{0F9C3B98-5BE7-451B-8B70-14706B4AA171}">
          <cx:dataPt idx="0">
            <cx:spPr>
              <a:solidFill>
                <a:srgbClr val="05A34F"/>
              </a:solidFill>
            </cx:spPr>
          </cx:dataPt>
          <cx:dataPt idx="1">
            <cx:spPr>
              <a:solidFill>
                <a:srgbClr val="5ED18D"/>
              </a:solidFill>
            </cx:spPr>
          </cx:dataPt>
          <cx:dataPt idx="3">
            <cx:spPr>
              <a:solidFill>
                <a:srgbClr val="3384D6"/>
              </a:solidFill>
            </cx:spPr>
          </cx:dataPt>
          <cx:dataPt idx="5">
            <cx:spPr>
              <a:solidFill>
                <a:srgbClr val="83C4FF"/>
              </a:solidFill>
            </cx:spPr>
          </cx:dataPt>
          <cx:dataPt idx="6">
            <cx:spPr>
              <a:solidFill>
                <a:srgbClr val="BBEACB"/>
              </a:solidFill>
            </cx:spPr>
          </cx:dataPt>
          <cx:dataPt idx="7">
            <cx:spPr>
              <a:solidFill>
                <a:srgbClr val="83DDA9"/>
              </a:solidFill>
            </cx:spPr>
          </cx:dataPt>
          <cx:dataPt idx="9">
            <cx:spPr>
              <a:solidFill>
                <a:sysClr val="windowText" lastClr="000000"/>
              </a:solidFill>
            </cx:spPr>
          </cx:dataPt>
          <cx:dataLabels pos="inEnd">
            <cx:txPr>
              <a:bodyPr vertOverflow="overflow" horzOverflow="overflow" wrap="square" lIns="0" tIns="0" rIns="0" bIns="0"/>
              <a:lstStyle/>
              <a:p>
                <a:pPr algn="ctr" rtl="0">
                  <a:defRPr sz="1200" b="0" i="0">
                    <a:solidFill>
                      <a:srgbClr val="FFFFFF"/>
                    </a:solidFill>
                    <a:latin typeface="Gabarito" pitchFamily="2" charset="0"/>
                    <a:ea typeface="Gabarito" pitchFamily="2" charset="0"/>
                    <a:cs typeface="Gabarito" pitchFamily="2" charset="0"/>
                  </a:defRPr>
                </a:pPr>
                <a:endParaRPr lang="es-CO" sz="1200">
                  <a:latin typeface="Gabarito" pitchFamily="2" charset="0"/>
                  <a:cs typeface="Arial" panose="020B0604020202020204" pitchFamily="34" charset="0"/>
                </a:endParaRPr>
              </a:p>
            </cx:txPr>
            <cx:visibility seriesName="0" categoryName="1" value="1"/>
            <cx:separator>
</cx:separator>
          </cx:dataLabels>
          <cx:dataId val="0"/>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sector</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sector (2021-2025)</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actividad</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3384D6"/>
              </a:solidFill>
            </cx:spPr>
          </cx:dataPt>
          <cx:dataPt idx="8">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title pos="t" align="ctr" overlay="0">
      <cx:tx>
        <cx:rich>
          <a:bodyPr spcFirstLastPara="1" vertOverflow="ellipsis" horzOverflow="overflow" wrap="square" lIns="0" tIns="0" rIns="0" bIns="0" anchor="ctr" anchorCtr="1"/>
          <a:lstStyle/>
          <a:p>
            <a:pPr algn="ctr" rtl="0">
              <a:defRPr>
                <a:latin typeface="Gabarito" pitchFamily="2" charset="0"/>
                <a:ea typeface="Gabarito" pitchFamily="2" charset="0"/>
                <a:cs typeface="Gabarito" pitchFamily="2" charset="0"/>
              </a:defRPr>
            </a:pPr>
            <a:r>
              <a:rPr lang="es-CO" sz="1400" b="1" i="0" u="none" strike="noStrike" baseline="0">
                <a:solidFill>
                  <a:sysClr val="windowText" lastClr="000000">
                    <a:lumMod val="65000"/>
                    <a:lumOff val="35000"/>
                  </a:sysClr>
                </a:solidFill>
                <a:effectLst/>
                <a:latin typeface="Gabarito" pitchFamily="2" charset="0"/>
                <a:ea typeface="Calibri" panose="020F0502020204030204" pitchFamily="34" charset="0"/>
                <a:cs typeface="Calibri" panose="020F0502020204030204" pitchFamily="34" charset="0"/>
              </a:rPr>
              <a:t>Proyectos de IED nueva y de expansión en Bogotá-Región por actividad (2021-2025)</a:t>
            </a:r>
            <a:endParaRPr lang="es-ES" sz="1400" b="0" i="0" u="none" strike="noStrike" baseline="0">
              <a:solidFill>
                <a:sysClr val="windowText" lastClr="000000">
                  <a:lumMod val="65000"/>
                  <a:lumOff val="35000"/>
                </a:sysClr>
              </a:solidFill>
              <a:latin typeface="Gabarito" pitchFamily="2" charset="0"/>
            </a:endParaRPr>
          </a:p>
        </cx:rich>
      </cx:tx>
    </cx:title>
    <cx:plotArea>
      <cx:plotAreaRegion>
        <cx:series layoutId="treemap" uniqueId="{BF5B8420-CC5D-44B2-8806-7AC7FDFAB046}">
          <cx:dataPt idx="0">
            <cx:spPr>
              <a:solidFill>
                <a:srgbClr val="05A34F"/>
              </a:solidFill>
            </cx:spPr>
          </cx:dataPt>
          <cx:dataPt idx="1">
            <cx:spPr>
              <a:solidFill>
                <a:srgbClr val="5ED18D"/>
              </a:solidFill>
            </cx:spPr>
          </cx:dataPt>
          <cx:dataPt idx="3">
            <cx:spPr>
              <a:solidFill>
                <a:sysClr val="windowText" lastClr="000000"/>
              </a:solidFill>
            </cx:spPr>
          </cx:dataPt>
          <cx:dataPt idx="5">
            <cx:spPr>
              <a:solidFill>
                <a:srgbClr val="BBEACB"/>
              </a:solidFill>
            </cx:spPr>
          </cx:dataPt>
          <cx:dataPt idx="6">
            <cx:spPr>
              <a:solidFill>
                <a:srgbClr val="83DDA9"/>
              </a:solidFill>
            </cx:spPr>
          </cx:dataPt>
          <cx:dataPt idx="7">
            <cx:spPr>
              <a:solidFill>
                <a:srgbClr val="3384D6"/>
              </a:solidFill>
            </cx:spPr>
          </cx:dataPt>
          <cx:dataPt idx="9">
            <cx:spPr>
              <a:solidFill>
                <a:srgbClr val="83C4FF"/>
              </a:solidFill>
            </cx:spPr>
          </cx:dataPt>
          <cx:dataLabels pos="inEnd">
            <cx:txPr>
              <a:bodyPr vertOverflow="overflow" horzOverflow="overflow" wrap="square" lIns="0" tIns="0" rIns="0" bIns="0"/>
              <a:lstStyle/>
              <a:p>
                <a:pPr algn="ctr" rtl="0">
                  <a:defRPr sz="1200" b="0" i="0">
                    <a:solidFill>
                      <a:srgbClr val="000000"/>
                    </a:solidFill>
                    <a:latin typeface="Gabarito" pitchFamily="2" charset="0"/>
                    <a:ea typeface="Gabarito" pitchFamily="2" charset="0"/>
                    <a:cs typeface="Gabarito" pitchFamily="2" charset="0"/>
                  </a:defRPr>
                </a:pPr>
                <a:endParaRPr>
                  <a:latin typeface="Gabarito" pitchFamily="2" charset="0"/>
                </a:endParaRPr>
              </a:p>
            </cx:txPr>
            <cx:visibility seriesName="0" categoryName="1" value="1"/>
            <cx:separator>
</cx:separator>
          </cx:dataLabels>
          <cx:dataId val="0"/>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7.png"/><Relationship Id="rId7" Type="http://schemas.openxmlformats.org/officeDocument/2006/relationships/chart" Target="../charts/chart1.xml"/><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5.png"/><Relationship Id="rId11"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chart" Target="../charts/chart4.xml"/><Relationship Id="rId4" Type="http://schemas.openxmlformats.org/officeDocument/2006/relationships/image" Target="../media/image8.svg"/><Relationship Id="rId9"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8.svg"/><Relationship Id="rId1" Type="http://schemas.openxmlformats.org/officeDocument/2006/relationships/image" Target="../media/image11.png"/><Relationship Id="rId5" Type="http://schemas.openxmlformats.org/officeDocument/2006/relationships/image" Target="../media/image5.png"/><Relationship Id="rId4" Type="http://schemas.microsoft.com/office/2014/relationships/chartEx" Target="../charts/chartEx1.xml"/></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8.svg"/><Relationship Id="rId1" Type="http://schemas.openxmlformats.org/officeDocument/2006/relationships/image" Target="../media/image13.png"/><Relationship Id="rId6" Type="http://schemas.microsoft.com/office/2014/relationships/chartEx" Target="../charts/chartEx3.xml"/><Relationship Id="rId5" Type="http://schemas.openxmlformats.org/officeDocument/2006/relationships/image" Target="../media/image5.png"/><Relationship Id="rId4" Type="http://schemas.microsoft.com/office/2014/relationships/chartEx" Target="../charts/chartEx2.xml"/></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8.svg"/><Relationship Id="rId1" Type="http://schemas.openxmlformats.org/officeDocument/2006/relationships/image" Target="../media/image13.png"/><Relationship Id="rId6" Type="http://schemas.microsoft.com/office/2014/relationships/chartEx" Target="../charts/chartEx5.xml"/><Relationship Id="rId5" Type="http://schemas.openxmlformats.org/officeDocument/2006/relationships/image" Target="../media/image5.png"/><Relationship Id="rId4" Type="http://schemas.microsoft.com/office/2014/relationships/chartEx" Target="../charts/chartEx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10</xdr:col>
      <xdr:colOff>243114</xdr:colOff>
      <xdr:row>45</xdr:row>
      <xdr:rowOff>0</xdr:rowOff>
    </xdr:to>
    <xdr:pic>
      <xdr:nvPicPr>
        <xdr:cNvPr id="2" name="Imagen 1">
          <a:extLst>
            <a:ext uri="{FF2B5EF4-FFF2-40B4-BE49-F238E27FC236}">
              <a16:creationId xmlns:a16="http://schemas.microsoft.com/office/drawing/2014/main" xmlns="" id="{1D8EB060-8D05-477C-9781-DE43F145654C}"/>
            </a:ext>
          </a:extLst>
        </xdr:cNvPr>
        <xdr:cNvPicPr>
          <a:picLocks noChangeAspect="1"/>
        </xdr:cNvPicPr>
      </xdr:nvPicPr>
      <xdr:blipFill>
        <a:blip xmlns:r="http://schemas.openxmlformats.org/officeDocument/2006/relationships" r:embed="rId1"/>
        <a:stretch>
          <a:fillRect/>
        </a:stretch>
      </xdr:blipFill>
      <xdr:spPr>
        <a:xfrm>
          <a:off x="0" y="9099550"/>
          <a:ext cx="7799614" cy="0"/>
        </a:xfrm>
        <a:prstGeom prst="rect">
          <a:avLst/>
        </a:prstGeom>
      </xdr:spPr>
    </xdr:pic>
    <xdr:clientData/>
  </xdr:twoCellAnchor>
  <xdr:twoCellAnchor>
    <xdr:from>
      <xdr:col>0</xdr:col>
      <xdr:colOff>486310</xdr:colOff>
      <xdr:row>37</xdr:row>
      <xdr:rowOff>10149</xdr:rowOff>
    </xdr:from>
    <xdr:to>
      <xdr:col>0</xdr:col>
      <xdr:colOff>486310</xdr:colOff>
      <xdr:row>48</xdr:row>
      <xdr:rowOff>19050</xdr:rowOff>
    </xdr:to>
    <xdr:sp macro="" textlink="">
      <xdr:nvSpPr>
        <xdr:cNvPr id="6" name="CuadroTexto 3">
          <a:extLst>
            <a:ext uri="{FF2B5EF4-FFF2-40B4-BE49-F238E27FC236}">
              <a16:creationId xmlns:a16="http://schemas.microsoft.com/office/drawing/2014/main" xmlns="" id="{1D05B558-1812-4503-B7E5-95713384712C}"/>
            </a:ext>
            <a:ext uri="{147F2762-F138-4A5C-976F-8EAC2B608ADB}">
              <a16:predDERef xmlns:a16="http://schemas.microsoft.com/office/drawing/2014/main" xmlns="" pred="{1D8EB060-8D05-477C-9781-DE43F145654C}"/>
            </a:ext>
          </a:extLst>
        </xdr:cNvPr>
        <xdr:cNvSpPr txBox="1"/>
      </xdr:nvSpPr>
      <xdr:spPr>
        <a:xfrm>
          <a:off x="486310" y="7125324"/>
          <a:ext cx="0" cy="202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200" b="1" i="0" u="none" strike="noStrike">
              <a:solidFill>
                <a:schemeClr val="bg1"/>
              </a:solidFill>
              <a:effectLst/>
              <a:latin typeface="Gabarito" pitchFamily="2" charset="0"/>
              <a:ea typeface="+mn-ea"/>
              <a:cs typeface="Arial" panose="020B0604020202020204" pitchFamily="34" charset="0"/>
            </a:rPr>
            <a:t>Inversión Extranjera Directa Bogotá</a:t>
          </a:r>
          <a:r>
            <a:rPr lang="es-CO" sz="3200" b="1" i="0" u="none" strike="noStrike" baseline="0">
              <a:solidFill>
                <a:schemeClr val="bg1"/>
              </a:solidFill>
              <a:effectLst/>
              <a:latin typeface="Gabarito" pitchFamily="2" charset="0"/>
              <a:ea typeface="+mn-ea"/>
              <a:cs typeface="Arial" panose="020B0604020202020204" pitchFamily="34" charset="0"/>
            </a:rPr>
            <a:t>-</a:t>
          </a:r>
          <a:r>
            <a:rPr lang="es-CO" sz="3200" b="1" i="0" u="none" strike="noStrike">
              <a:solidFill>
                <a:schemeClr val="bg1"/>
              </a:solidFill>
              <a:effectLst/>
              <a:latin typeface="Gabarito" pitchFamily="2" charset="0"/>
              <a:ea typeface="+mn-ea"/>
              <a:cs typeface="Arial" panose="020B0604020202020204" pitchFamily="34" charset="0"/>
            </a:rPr>
            <a:t>Región*</a:t>
          </a:r>
          <a:r>
            <a:rPr lang="es-CO" sz="3200">
              <a:solidFill>
                <a:sysClr val="windowText" lastClr="000000"/>
              </a:solidFill>
              <a:latin typeface="Gabarito" pitchFamily="2" charset="0"/>
              <a:cs typeface="Arial" panose="020B0604020202020204" pitchFamily="34" charset="0"/>
            </a:rPr>
            <a:t> </a:t>
          </a:r>
          <a:r>
            <a:rPr lang="es-CO" sz="3200" b="1">
              <a:solidFill>
                <a:sysClr val="windowText" lastClr="000000"/>
              </a:solidFill>
              <a:latin typeface="Gabarito" pitchFamily="2" charset="0"/>
              <a:cs typeface="Arial" panose="020B0604020202020204" pitchFamily="34" charset="0"/>
            </a:rPr>
            <a:t>Nueva y de</a:t>
          </a:r>
          <a:r>
            <a:rPr lang="es-CO" sz="3200" b="1" baseline="0">
              <a:solidFill>
                <a:sysClr val="windowText" lastClr="000000"/>
              </a:solidFill>
              <a:latin typeface="Gabarito" pitchFamily="2" charset="0"/>
              <a:cs typeface="Arial" panose="020B0604020202020204" pitchFamily="34" charset="0"/>
            </a:rPr>
            <a:t> Expansión</a:t>
          </a:r>
          <a:r>
            <a:rPr lang="es-CO" sz="3200">
              <a:solidFill>
                <a:sysClr val="windowText" lastClr="000000"/>
              </a:solidFill>
              <a:latin typeface="Gabarito" pitchFamily="2" charset="0"/>
              <a:cs typeface="Arial" panose="020B0604020202020204" pitchFamily="34" charset="0"/>
            </a:rPr>
            <a:t/>
          </a:r>
          <a:br>
            <a:rPr lang="es-CO" sz="3200">
              <a:solidFill>
                <a:sysClr val="windowText" lastClr="000000"/>
              </a:solidFill>
              <a:latin typeface="Gabarito" pitchFamily="2" charset="0"/>
              <a:cs typeface="Arial" panose="020B0604020202020204" pitchFamily="34" charset="0"/>
            </a:rPr>
          </a:br>
          <a:r>
            <a:rPr lang="es-CO" sz="2400" b="1">
              <a:solidFill>
                <a:sysClr val="windowText" lastClr="000000"/>
              </a:solidFill>
              <a:latin typeface="Gabarito" pitchFamily="2" charset="0"/>
              <a:cs typeface="Arial" panose="020B0604020202020204" pitchFamily="34" charset="0"/>
            </a:rPr>
            <a:t>Periodo de análisis: </a:t>
          </a:r>
          <a:r>
            <a:rPr lang="es-CO" sz="2400" b="0" i="0" u="none" strike="noStrike" baseline="0">
              <a:solidFill>
                <a:sysClr val="windowText" lastClr="000000"/>
              </a:solidFill>
              <a:effectLst/>
              <a:latin typeface="Gabarito" pitchFamily="2" charset="0"/>
              <a:ea typeface="+mn-ea"/>
              <a:cs typeface="Arial" panose="020B0604020202020204" pitchFamily="34" charset="0"/>
            </a:rPr>
            <a:t>2021 - </a:t>
          </a:r>
          <a:r>
            <a:rPr lang="es-CO" sz="2400" b="0" i="0" u="none" strike="noStrike">
              <a:solidFill>
                <a:sysClr val="windowText" lastClr="000000"/>
              </a:solidFill>
              <a:effectLst/>
              <a:latin typeface="Gabarito" pitchFamily="2" charset="0"/>
              <a:ea typeface="+mn-ea"/>
              <a:cs typeface="Arial" panose="020B0604020202020204" pitchFamily="34" charset="0"/>
            </a:rPr>
            <a:t>2024**</a:t>
          </a:r>
          <a:r>
            <a:rPr lang="es-CO" sz="2400" b="0">
              <a:solidFill>
                <a:sysClr val="windowText" lastClr="000000"/>
              </a:solidFill>
              <a:latin typeface="Gabarito" pitchFamily="2" charset="0"/>
              <a:cs typeface="Arial" panose="020B0604020202020204" pitchFamily="34" charset="0"/>
            </a:rPr>
            <a:t> </a:t>
          </a:r>
          <a:r>
            <a:rPr lang="es-CO" sz="4000" b="1">
              <a:solidFill>
                <a:sysClr val="windowText" lastClr="000000"/>
              </a:solidFill>
              <a:latin typeface="Gabarito" pitchFamily="2" charset="0"/>
              <a:cs typeface="Arial" panose="020B0604020202020204" pitchFamily="34" charset="0"/>
            </a:rPr>
            <a:t/>
          </a:r>
          <a:br>
            <a:rPr lang="es-CO" sz="4000" b="1">
              <a:solidFill>
                <a:sysClr val="windowText" lastClr="000000"/>
              </a:solidFill>
              <a:latin typeface="Gabarito" pitchFamily="2" charset="0"/>
              <a:cs typeface="Arial" panose="020B0604020202020204" pitchFamily="34" charset="0"/>
            </a:rPr>
          </a:br>
          <a:r>
            <a:rPr lang="es-CO" sz="2000" b="1" i="0" u="none" strike="noStrike">
              <a:solidFill>
                <a:sysClr val="windowText" lastClr="000000"/>
              </a:solidFill>
              <a:effectLst/>
              <a:latin typeface="Gabarito" pitchFamily="2" charset="0"/>
              <a:ea typeface="+mn-ea"/>
              <a:cs typeface="Arial" panose="020B0604020202020204" pitchFamily="34" charset="0"/>
            </a:rPr>
            <a:t>Analítica de datos</a:t>
          </a:r>
          <a:r>
            <a:rPr lang="es-CO" sz="2000" b="1">
              <a:solidFill>
                <a:sysClr val="windowText" lastClr="000000"/>
              </a:solidFill>
              <a:latin typeface="Gabarito" pitchFamily="2" charset="0"/>
              <a:cs typeface="Arial" panose="020B0604020202020204" pitchFamily="34" charset="0"/>
            </a:rPr>
            <a:t/>
          </a:r>
          <a:br>
            <a:rPr lang="es-CO" sz="2000" b="1">
              <a:solidFill>
                <a:sysClr val="windowText" lastClr="000000"/>
              </a:solidFill>
              <a:latin typeface="Gabarito" pitchFamily="2" charset="0"/>
              <a:cs typeface="Arial" panose="020B0604020202020204" pitchFamily="34" charset="0"/>
            </a:rPr>
          </a:br>
          <a:r>
            <a:rPr lang="es-CO" sz="2000" b="1" i="0" u="none" strike="noStrike">
              <a:solidFill>
                <a:sysClr val="windowText" lastClr="000000"/>
              </a:solidFill>
              <a:effectLst/>
              <a:latin typeface="Gabarito" pitchFamily="2" charset="0"/>
              <a:ea typeface="+mn-ea"/>
              <a:cs typeface="Arial" panose="020B0604020202020204" pitchFamily="34" charset="0"/>
            </a:rPr>
            <a:t>Diciembre 2024</a:t>
          </a:r>
          <a:endParaRPr lang="es-CO" sz="2000" b="1">
            <a:solidFill>
              <a:sysClr val="windowText" lastClr="000000"/>
            </a:solidFill>
            <a:latin typeface="Gabarito" pitchFamily="2" charset="0"/>
            <a:cs typeface="Arial" panose="020B0604020202020204" pitchFamily="34" charset="0"/>
          </a:endParaRPr>
        </a:p>
      </xdr:txBody>
    </xdr:sp>
    <xdr:clientData/>
  </xdr:twoCellAnchor>
  <xdr:twoCellAnchor editAs="oneCell">
    <xdr:from>
      <xdr:col>0</xdr:col>
      <xdr:colOff>0</xdr:colOff>
      <xdr:row>0</xdr:row>
      <xdr:rowOff>0</xdr:rowOff>
    </xdr:from>
    <xdr:to>
      <xdr:col>14</xdr:col>
      <xdr:colOff>0</xdr:colOff>
      <xdr:row>30</xdr:row>
      <xdr:rowOff>44208</xdr:rowOff>
    </xdr:to>
    <xdr:pic>
      <xdr:nvPicPr>
        <xdr:cNvPr id="9" name="Imagen 8">
          <a:extLst>
            <a:ext uri="{FF2B5EF4-FFF2-40B4-BE49-F238E27FC236}">
              <a16:creationId xmlns:a16="http://schemas.microsoft.com/office/drawing/2014/main" xmlns="" id="{FDCD96A0-48FD-1306-9403-236FA409902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 b="24480"/>
        <a:stretch/>
      </xdr:blipFill>
      <xdr:spPr>
        <a:xfrm>
          <a:off x="0" y="0"/>
          <a:ext cx="10531928" cy="5577779"/>
        </a:xfrm>
        <a:prstGeom prst="rect">
          <a:avLst/>
        </a:prstGeom>
      </xdr:spPr>
    </xdr:pic>
    <xdr:clientData/>
  </xdr:twoCellAnchor>
  <xdr:twoCellAnchor editAs="oneCell">
    <xdr:from>
      <xdr:col>10</xdr:col>
      <xdr:colOff>738434</xdr:colOff>
      <xdr:row>1</xdr:row>
      <xdr:rowOff>28497</xdr:rowOff>
    </xdr:from>
    <xdr:to>
      <xdr:col>13</xdr:col>
      <xdr:colOff>460770</xdr:colOff>
      <xdr:row>6</xdr:row>
      <xdr:rowOff>22093</xdr:rowOff>
    </xdr:to>
    <xdr:pic>
      <xdr:nvPicPr>
        <xdr:cNvPr id="7" name="Imagen 6">
          <a:extLst>
            <a:ext uri="{FF2B5EF4-FFF2-40B4-BE49-F238E27FC236}">
              <a16:creationId xmlns:a16="http://schemas.microsoft.com/office/drawing/2014/main" xmlns="" id="{28F5C2F4-85EB-4B0D-9C01-60913A5454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58434" y="218997"/>
          <a:ext cx="2008336" cy="1009596"/>
        </a:xfrm>
        <a:prstGeom prst="rect">
          <a:avLst/>
        </a:prstGeom>
      </xdr:spPr>
    </xdr:pic>
    <xdr:clientData/>
  </xdr:twoCellAnchor>
  <xdr:twoCellAnchor>
    <xdr:from>
      <xdr:col>0</xdr:col>
      <xdr:colOff>313872</xdr:colOff>
      <xdr:row>43</xdr:row>
      <xdr:rowOff>68943</xdr:rowOff>
    </xdr:from>
    <xdr:to>
      <xdr:col>12</xdr:col>
      <xdr:colOff>383722</xdr:colOff>
      <xdr:row>48</xdr:row>
      <xdr:rowOff>172357</xdr:rowOff>
    </xdr:to>
    <xdr:sp macro="" textlink="">
      <xdr:nvSpPr>
        <xdr:cNvPr id="3" name="CuadroTexto 2">
          <a:extLst>
            <a:ext uri="{FF2B5EF4-FFF2-40B4-BE49-F238E27FC236}">
              <a16:creationId xmlns:a16="http://schemas.microsoft.com/office/drawing/2014/main" xmlns="" id="{C765534A-9571-BE68-D3F4-64BC290009E7}"/>
            </a:ext>
            <a:ext uri="{147F2762-F138-4A5C-976F-8EAC2B608ADB}">
              <a16:predDERef xmlns:a16="http://schemas.microsoft.com/office/drawing/2014/main" xmlns="" pred="{28F5C2F4-85EB-4B0D-9C01-60913A545472}"/>
            </a:ext>
          </a:extLst>
        </xdr:cNvPr>
        <xdr:cNvSpPr txBox="1"/>
      </xdr:nvSpPr>
      <xdr:spPr>
        <a:xfrm>
          <a:off x="313872" y="7784193"/>
          <a:ext cx="9050564" cy="98787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Bogotá-Región está conformada por la ciudad de Bogotá y los municipios de Cundinamarca que registraron inversión.</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**Las cifras presentadas para el año 2024 y 2025 son preliminares y están sujetas a actualización con base en la información registrada en las fuentes y</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las validaciones pertinentes.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Nota: los montos de inversión y empleos nuevos creados son valores estimados que realizan las fuentes de información usadas para este informe.</a:t>
          </a:r>
        </a:p>
      </xdr:txBody>
    </xdr:sp>
    <xdr:clientData/>
  </xdr:twoCellAnchor>
  <xdr:twoCellAnchor>
    <xdr:from>
      <xdr:col>0</xdr:col>
      <xdr:colOff>217714</xdr:colOff>
      <xdr:row>31</xdr:row>
      <xdr:rowOff>0</xdr:rowOff>
    </xdr:from>
    <xdr:to>
      <xdr:col>13</xdr:col>
      <xdr:colOff>697138</xdr:colOff>
      <xdr:row>43</xdr:row>
      <xdr:rowOff>95250</xdr:rowOff>
    </xdr:to>
    <xdr:sp macro="" textlink="">
      <xdr:nvSpPr>
        <xdr:cNvPr id="4" name="CuadroTexto 3">
          <a:extLst>
            <a:ext uri="{FF2B5EF4-FFF2-40B4-BE49-F238E27FC236}">
              <a16:creationId xmlns:a16="http://schemas.microsoft.com/office/drawing/2014/main" xmlns="" id="{C061D6FF-5AA9-3EB3-941D-B7B09816087C}"/>
            </a:ext>
            <a:ext uri="{147F2762-F138-4A5C-976F-8EAC2B608ADB}">
              <a16:predDERef xmlns:a16="http://schemas.microsoft.com/office/drawing/2014/main" xmlns="" pred="{C765534A-9571-BE68-D3F4-64BC290009E7}"/>
            </a:ext>
          </a:extLst>
        </xdr:cNvPr>
        <xdr:cNvSpPr txBox="1"/>
      </xdr:nvSpPr>
      <xdr:spPr>
        <a:xfrm>
          <a:off x="217714" y="5592536"/>
          <a:ext cx="10208531" cy="2217964"/>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36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Inversión Extranjera Directa Bogotá - Región* </a:t>
          </a:r>
          <a:r>
            <a:rPr lang="en-US" sz="36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Nueva y de Expansión</a:t>
          </a:r>
        </a:p>
        <a:p>
          <a:pPr marL="0" indent="0" algn="l"/>
          <a:r>
            <a:rPr lang="en-US" sz="36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Periodo de análisis: 2024-2025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215900</xdr:colOff>
      <xdr:row>0</xdr:row>
      <xdr:rowOff>152400</xdr:rowOff>
    </xdr:from>
    <xdr:to>
      <xdr:col>0</xdr:col>
      <xdr:colOff>1180437</xdr:colOff>
      <xdr:row>2</xdr:row>
      <xdr:rowOff>133365</xdr:rowOff>
    </xdr:to>
    <xdr:pic>
      <xdr:nvPicPr>
        <xdr:cNvPr id="3" name="Imagen 2">
          <a:extLst>
            <a:ext uri="{FF2B5EF4-FFF2-40B4-BE49-F238E27FC236}">
              <a16:creationId xmlns:a16="http://schemas.microsoft.com/office/drawing/2014/main" xmlns="" id="{CCF64540-7E28-4765-A7F4-D10BC8104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152400"/>
          <a:ext cx="964537" cy="342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34139</xdr:colOff>
      <xdr:row>1</xdr:row>
      <xdr:rowOff>40968</xdr:rowOff>
    </xdr:from>
    <xdr:to>
      <xdr:col>2</xdr:col>
      <xdr:colOff>539887</xdr:colOff>
      <xdr:row>3</xdr:row>
      <xdr:rowOff>124771</xdr:rowOff>
    </xdr:to>
    <xdr:pic>
      <xdr:nvPicPr>
        <xdr:cNvPr id="4" name="Imagen 3">
          <a:extLst>
            <a:ext uri="{FF2B5EF4-FFF2-40B4-BE49-F238E27FC236}">
              <a16:creationId xmlns:a16="http://schemas.microsoft.com/office/drawing/2014/main" xmlns="" id="{709968A3-F3E1-6433-17E2-250EB094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741" y="225323"/>
          <a:ext cx="1270001" cy="446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2</xdr:row>
      <xdr:rowOff>31750</xdr:rowOff>
    </xdr:from>
    <xdr:to>
      <xdr:col>2</xdr:col>
      <xdr:colOff>1282701</xdr:colOff>
      <xdr:row>4</xdr:row>
      <xdr:rowOff>103263</xdr:rowOff>
    </xdr:to>
    <xdr:pic>
      <xdr:nvPicPr>
        <xdr:cNvPr id="2" name="Imagen 1">
          <a:extLst>
            <a:ext uri="{FF2B5EF4-FFF2-40B4-BE49-F238E27FC236}">
              <a16:creationId xmlns:a16="http://schemas.microsoft.com/office/drawing/2014/main" xmlns="" id="{2818D9E4-318D-492F-BA84-74B196A6B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150" y="400050"/>
          <a:ext cx="1270001" cy="446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37354</xdr:colOff>
      <xdr:row>0</xdr:row>
      <xdr:rowOff>164353</xdr:rowOff>
    </xdr:from>
    <xdr:to>
      <xdr:col>1</xdr:col>
      <xdr:colOff>44451</xdr:colOff>
      <xdr:row>2</xdr:row>
      <xdr:rowOff>132007</xdr:rowOff>
    </xdr:to>
    <xdr:pic>
      <xdr:nvPicPr>
        <xdr:cNvPr id="2" name="Imagen 1">
          <a:extLst>
            <a:ext uri="{FF2B5EF4-FFF2-40B4-BE49-F238E27FC236}">
              <a16:creationId xmlns:a16="http://schemas.microsoft.com/office/drawing/2014/main" xmlns="" id="{3B9B6902-6872-4AB0-B702-B070C7FB1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54" y="164353"/>
          <a:ext cx="943722" cy="3359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83342</xdr:colOff>
      <xdr:row>8</xdr:row>
      <xdr:rowOff>35724</xdr:rowOff>
    </xdr:from>
    <xdr:to>
      <xdr:col>0</xdr:col>
      <xdr:colOff>449692</xdr:colOff>
      <xdr:row>8</xdr:row>
      <xdr:rowOff>392549</xdr:rowOff>
    </xdr:to>
    <xdr:pic>
      <xdr:nvPicPr>
        <xdr:cNvPr id="11" name="Gráfico 10" descr="Luces encendidas">
          <a:extLst>
            <a:ext uri="{FF2B5EF4-FFF2-40B4-BE49-F238E27FC236}">
              <a16:creationId xmlns:a16="http://schemas.microsoft.com/office/drawing/2014/main" xmlns="" id="{00000000-0008-0000-04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83342" y="6226974"/>
          <a:ext cx="360000" cy="360000"/>
        </a:xfrm>
        <a:prstGeom prst="rect">
          <a:avLst/>
        </a:prstGeom>
      </xdr:spPr>
    </xdr:pic>
    <xdr:clientData/>
  </xdr:twoCellAnchor>
  <xdr:twoCellAnchor editAs="oneCell">
    <xdr:from>
      <xdr:col>0</xdr:col>
      <xdr:colOff>91167</xdr:colOff>
      <xdr:row>43</xdr:row>
      <xdr:rowOff>81642</xdr:rowOff>
    </xdr:from>
    <xdr:to>
      <xdr:col>0</xdr:col>
      <xdr:colOff>457517</xdr:colOff>
      <xdr:row>43</xdr:row>
      <xdr:rowOff>447992</xdr:rowOff>
    </xdr:to>
    <xdr:pic>
      <xdr:nvPicPr>
        <xdr:cNvPr id="12" name="Gráfico 11" descr="Luces encendidas">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91167" y="8492217"/>
          <a:ext cx="366350" cy="366350"/>
        </a:xfrm>
        <a:prstGeom prst="rect">
          <a:avLst/>
        </a:prstGeom>
      </xdr:spPr>
    </xdr:pic>
    <xdr:clientData/>
  </xdr:twoCellAnchor>
  <xdr:twoCellAnchor editAs="oneCell">
    <xdr:from>
      <xdr:col>0</xdr:col>
      <xdr:colOff>108856</xdr:colOff>
      <xdr:row>76</xdr:row>
      <xdr:rowOff>0</xdr:rowOff>
    </xdr:from>
    <xdr:to>
      <xdr:col>0</xdr:col>
      <xdr:colOff>468856</xdr:colOff>
      <xdr:row>78</xdr:row>
      <xdr:rowOff>9691</xdr:rowOff>
    </xdr:to>
    <xdr:pic>
      <xdr:nvPicPr>
        <xdr:cNvPr id="13" name="Gráfico 12" descr="Luces encendidas">
          <a:extLst>
            <a:ext uri="{FF2B5EF4-FFF2-40B4-BE49-F238E27FC236}">
              <a16:creationId xmlns:a16="http://schemas.microsoft.com/office/drawing/2014/main" xmlns="" id="{00000000-0008-0000-04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08856" y="15067909"/>
          <a:ext cx="363175" cy="360000"/>
        </a:xfrm>
        <a:prstGeom prst="rect">
          <a:avLst/>
        </a:prstGeom>
      </xdr:spPr>
    </xdr:pic>
    <xdr:clientData/>
  </xdr:twoCellAnchor>
  <xdr:twoCellAnchor editAs="oneCell">
    <xdr:from>
      <xdr:col>0</xdr:col>
      <xdr:colOff>31358</xdr:colOff>
      <xdr:row>0</xdr:row>
      <xdr:rowOff>148951</xdr:rowOff>
    </xdr:from>
    <xdr:to>
      <xdr:col>1</xdr:col>
      <xdr:colOff>425586</xdr:colOff>
      <xdr:row>2</xdr:row>
      <xdr:rowOff>126342</xdr:rowOff>
    </xdr:to>
    <xdr:pic>
      <xdr:nvPicPr>
        <xdr:cNvPr id="4" name="Imagen 3">
          <a:extLst>
            <a:ext uri="{FF2B5EF4-FFF2-40B4-BE49-F238E27FC236}">
              <a16:creationId xmlns:a16="http://schemas.microsoft.com/office/drawing/2014/main" xmlns="" id="{F683CF3D-4839-4CF1-B60E-EE80521C0DE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358" y="148951"/>
          <a:ext cx="971176" cy="341183"/>
        </a:xfrm>
        <a:prstGeom prst="rect">
          <a:avLst/>
        </a:prstGeom>
      </xdr:spPr>
    </xdr:pic>
    <xdr:clientData/>
  </xdr:twoCellAnchor>
  <xdr:twoCellAnchor>
    <xdr:from>
      <xdr:col>1</xdr:col>
      <xdr:colOff>16180</xdr:colOff>
      <xdr:row>59</xdr:row>
      <xdr:rowOff>149845</xdr:rowOff>
    </xdr:from>
    <xdr:to>
      <xdr:col>4</xdr:col>
      <xdr:colOff>340824</xdr:colOff>
      <xdr:row>72</xdr:row>
      <xdr:rowOff>131015</xdr:rowOff>
    </xdr:to>
    <xdr:graphicFrame macro="">
      <xdr:nvGraphicFramePr>
        <xdr:cNvPr id="31" name="Gráfico 5">
          <a:extLst>
            <a:ext uri="{FF2B5EF4-FFF2-40B4-BE49-F238E27FC236}">
              <a16:creationId xmlns:a16="http://schemas.microsoft.com/office/drawing/2014/main" xmlns="" id="{389DC317-5D03-3864-53FB-F52FADD810BA}"/>
            </a:ext>
            <a:ext uri="{147F2762-F138-4A5C-976F-8EAC2B608ADB}">
              <a16:predDERef xmlns:a16="http://schemas.microsoft.com/office/drawing/2014/main" xmlns="" pred="{F683CF3D-4839-4CF1-B60E-EE80521C0D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566737</xdr:colOff>
      <xdr:row>59</xdr:row>
      <xdr:rowOff>70291</xdr:rowOff>
    </xdr:from>
    <xdr:to>
      <xdr:col>7</xdr:col>
      <xdr:colOff>923924</xdr:colOff>
      <xdr:row>72</xdr:row>
      <xdr:rowOff>111080</xdr:rowOff>
    </xdr:to>
    <xdr:graphicFrame macro="">
      <xdr:nvGraphicFramePr>
        <xdr:cNvPr id="35" name="Gráfico 6">
          <a:extLst>
            <a:ext uri="{FF2B5EF4-FFF2-40B4-BE49-F238E27FC236}">
              <a16:creationId xmlns:a16="http://schemas.microsoft.com/office/drawing/2014/main" xmlns="" id="{F11CBF54-FCCB-478B-BD01-89865ED98C31}"/>
            </a:ext>
            <a:ext uri="{147F2762-F138-4A5C-976F-8EAC2B608ADB}">
              <a16:predDERef xmlns:a16="http://schemas.microsoft.com/office/drawing/2014/main" xmlns="" pred="{389DC317-5D03-3864-53FB-F52FADD810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999683</xdr:colOff>
      <xdr:row>59</xdr:row>
      <xdr:rowOff>118181</xdr:rowOff>
    </xdr:from>
    <xdr:to>
      <xdr:col>12</xdr:col>
      <xdr:colOff>370064</xdr:colOff>
      <xdr:row>72</xdr:row>
      <xdr:rowOff>123339</xdr:rowOff>
    </xdr:to>
    <xdr:graphicFrame macro="">
      <xdr:nvGraphicFramePr>
        <xdr:cNvPr id="8" name="Gráfico 7">
          <a:extLst>
            <a:ext uri="{FF2B5EF4-FFF2-40B4-BE49-F238E27FC236}">
              <a16:creationId xmlns:a16="http://schemas.microsoft.com/office/drawing/2014/main" xmlns="" id="{F42A9365-523A-442B-87C6-D7961F98F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677334</xdr:colOff>
      <xdr:row>9</xdr:row>
      <xdr:rowOff>81140</xdr:rowOff>
    </xdr:from>
    <xdr:to>
      <xdr:col>14</xdr:col>
      <xdr:colOff>36944</xdr:colOff>
      <xdr:row>26</xdr:row>
      <xdr:rowOff>98778</xdr:rowOff>
    </xdr:to>
    <xdr:graphicFrame macro="">
      <xdr:nvGraphicFramePr>
        <xdr:cNvPr id="2" name="Gráfico 15">
          <a:extLst>
            <a:ext uri="{FF2B5EF4-FFF2-40B4-BE49-F238E27FC236}">
              <a16:creationId xmlns:a16="http://schemas.microsoft.com/office/drawing/2014/main" xmlns="" id="{4CCBB928-A04B-471A-890F-3DA4E03D5183}"/>
            </a:ext>
            <a:ext uri="{147F2762-F138-4A5C-976F-8EAC2B608ADB}">
              <a16:predDERef xmlns:a16="http://schemas.microsoft.com/office/drawing/2014/main" xmlns="" pre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0</xdr:col>
      <xdr:colOff>83342</xdr:colOff>
      <xdr:row>27</xdr:row>
      <xdr:rowOff>35724</xdr:rowOff>
    </xdr:from>
    <xdr:ext cx="363175" cy="356825"/>
    <xdr:pic>
      <xdr:nvPicPr>
        <xdr:cNvPr id="5" name="Gráfico 4" descr="Luces encendidas">
          <a:extLst>
            <a:ext uri="{FF2B5EF4-FFF2-40B4-BE49-F238E27FC236}">
              <a16:creationId xmlns:a16="http://schemas.microsoft.com/office/drawing/2014/main" xmlns="" id="{DCF4BB82-1F84-4080-8F6C-BDB0673B866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86517" y="1475057"/>
          <a:ext cx="363175" cy="3568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84668</xdr:colOff>
      <xdr:row>32</xdr:row>
      <xdr:rowOff>6261</xdr:rowOff>
    </xdr:from>
    <xdr:to>
      <xdr:col>0</xdr:col>
      <xdr:colOff>437048</xdr:colOff>
      <xdr:row>33</xdr:row>
      <xdr:rowOff>147588</xdr:rowOff>
    </xdr:to>
    <xdr:pic>
      <xdr:nvPicPr>
        <xdr:cNvPr id="6" name="Gráfico 9" descr="Luces encendidas">
          <a:extLst>
            <a:ext uri="{FF2B5EF4-FFF2-40B4-BE49-F238E27FC236}">
              <a16:creationId xmlns:a16="http://schemas.microsoft.com/office/drawing/2014/main" xmlns="" id="{00000000-0008-0000-0600-000006000000}"/>
            </a:ext>
            <a:ext uri="{147F2762-F138-4A5C-976F-8EAC2B608ADB}">
              <a16:predDERef xmlns:a16="http://schemas.microsoft.com/office/drawing/2014/main" xmlns="" pre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84668" y="6995930"/>
          <a:ext cx="350475" cy="344760"/>
        </a:xfrm>
        <a:prstGeom prst="rect">
          <a:avLst/>
        </a:prstGeom>
      </xdr:spPr>
    </xdr:pic>
    <xdr:clientData/>
  </xdr:twoCellAnchor>
  <xdr:twoCellAnchor editAs="oneCell">
    <xdr:from>
      <xdr:col>0</xdr:col>
      <xdr:colOff>14942</xdr:colOff>
      <xdr:row>0</xdr:row>
      <xdr:rowOff>156883</xdr:rowOff>
    </xdr:from>
    <xdr:to>
      <xdr:col>1</xdr:col>
      <xdr:colOff>501650</xdr:colOff>
      <xdr:row>2</xdr:row>
      <xdr:rowOff>124537</xdr:rowOff>
    </xdr:to>
    <xdr:pic>
      <xdr:nvPicPr>
        <xdr:cNvPr id="3" name="Imagen 2">
          <a:extLst>
            <a:ext uri="{FF2B5EF4-FFF2-40B4-BE49-F238E27FC236}">
              <a16:creationId xmlns:a16="http://schemas.microsoft.com/office/drawing/2014/main" xmlns="" id="{748D4CF1-F45A-4894-B965-BAA5974857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42" y="156883"/>
          <a:ext cx="971176" cy="3411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74081</xdr:colOff>
      <xdr:row>57</xdr:row>
      <xdr:rowOff>42332</xdr:rowOff>
    </xdr:from>
    <xdr:to>
      <xdr:col>0</xdr:col>
      <xdr:colOff>427731</xdr:colOff>
      <xdr:row>57</xdr:row>
      <xdr:rowOff>402332</xdr:rowOff>
    </xdr:to>
    <xdr:pic>
      <xdr:nvPicPr>
        <xdr:cNvPr id="3" name="Gráfico 2" descr="Luces encendidas">
          <a:extLst>
            <a:ext uri="{FF2B5EF4-FFF2-40B4-BE49-F238E27FC236}">
              <a16:creationId xmlns:a16="http://schemas.microsoft.com/office/drawing/2014/main" xmlns="" id="{15C3446F-AA11-481F-BCBD-80D347AD6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4081" y="19320932"/>
          <a:ext cx="353650" cy="360000"/>
        </a:xfrm>
        <a:prstGeom prst="rect">
          <a:avLst/>
        </a:prstGeom>
      </xdr:spPr>
    </xdr:pic>
    <xdr:clientData/>
  </xdr:twoCellAnchor>
  <xdr:twoCellAnchor editAs="oneCell">
    <xdr:from>
      <xdr:col>0</xdr:col>
      <xdr:colOff>74080</xdr:colOff>
      <xdr:row>117</xdr:row>
      <xdr:rowOff>45507</xdr:rowOff>
    </xdr:from>
    <xdr:to>
      <xdr:col>0</xdr:col>
      <xdr:colOff>438149</xdr:colOff>
      <xdr:row>117</xdr:row>
      <xdr:rowOff>495300</xdr:rowOff>
    </xdr:to>
    <xdr:pic>
      <xdr:nvPicPr>
        <xdr:cNvPr id="5" name="Gráfico 4" descr="Luces encendidas">
          <a:extLst>
            <a:ext uri="{FF2B5EF4-FFF2-40B4-BE49-F238E27FC236}">
              <a16:creationId xmlns:a16="http://schemas.microsoft.com/office/drawing/2014/main" xmlns="" id="{3205E107-C383-4AA6-8AE2-34E453C115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4080" y="17800107"/>
          <a:ext cx="364069" cy="449793"/>
        </a:xfrm>
        <a:prstGeom prst="rect">
          <a:avLst/>
        </a:prstGeom>
      </xdr:spPr>
    </xdr:pic>
    <xdr:clientData/>
  </xdr:twoCellAnchor>
  <xdr:twoCellAnchor>
    <xdr:from>
      <xdr:col>8</xdr:col>
      <xdr:colOff>407288</xdr:colOff>
      <xdr:row>63</xdr:row>
      <xdr:rowOff>315767</xdr:rowOff>
    </xdr:from>
    <xdr:to>
      <xdr:col>19</xdr:col>
      <xdr:colOff>374277</xdr:colOff>
      <xdr:row>92</xdr:row>
      <xdr:rowOff>179125</xdr:rowOff>
    </xdr:to>
    <mc:AlternateContent xmlns:mc="http://schemas.openxmlformats.org/markup-compatibility/2006">
      <mc:Choice xmlns:cx1="http://schemas.microsoft.com/office/drawing/2015/9/8/chartex" xmlns="" Requires="cx1">
        <xdr:graphicFrame macro="">
          <xdr:nvGraphicFramePr>
            <xdr:cNvPr id="6" name="Gráfico 3">
              <a:extLst>
                <a:ext uri="{FF2B5EF4-FFF2-40B4-BE49-F238E27FC236}">
                  <a16:creationId xmlns:a16="http://schemas.microsoft.com/office/drawing/2014/main" id="{341A4041-6614-5B64-B57B-50861D5FFC39}"/>
                </a:ext>
                <a:ext uri="{147F2762-F138-4A5C-976F-8EAC2B608ADB}">
                  <a16:predDERef xmlns:a16="http://schemas.microsoft.com/office/drawing/2014/main" pred="{3205E107-C383-4AA6-8AE2-34E453C1158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2" name="1 Rectángulo"/>
            <xdr:cNvSpPr>
              <a:spLocks noTextEdit="1"/>
            </xdr:cNvSpPr>
          </xdr:nvSpPr>
          <xdr:spPr>
            <a:xfrm>
              <a:off x="10611738" y="13561867"/>
              <a:ext cx="9282439" cy="5387858"/>
            </a:xfrm>
            <a:prstGeom prst="rect">
              <a:avLst/>
            </a:prstGeom>
            <a:solidFill>
              <a:prstClr val="white"/>
            </a:solidFill>
            <a:ln w="1">
              <a:solidFill>
                <a:prstClr val="green"/>
              </a:solidFill>
            </a:ln>
          </xdr:spPr>
          <xdr:txBody>
            <a:bodyPr vertOverflow="clip" horzOverflow="clip"/>
            <a:lstStyle/>
            <a:p>
              <a:r>
                <a:rPr lang="es-CO" sz="1100"/>
                <a:t>Este gráfico no está disponible en tu versión de Excel.
Si editas esta forma o guardas el libro en un formato de archivo diferente, el gráfico no se podrá utilizar.</a:t>
              </a:r>
            </a:p>
          </xdr:txBody>
        </xdr:sp>
      </mc:Fallback>
    </mc:AlternateContent>
    <xdr:clientData/>
  </xdr:twoCellAnchor>
  <xdr:twoCellAnchor editAs="oneCell">
    <xdr:from>
      <xdr:col>0</xdr:col>
      <xdr:colOff>76200</xdr:colOff>
      <xdr:row>0</xdr:row>
      <xdr:rowOff>107950</xdr:rowOff>
    </xdr:from>
    <xdr:to>
      <xdr:col>0</xdr:col>
      <xdr:colOff>1103371</xdr:colOff>
      <xdr:row>2</xdr:row>
      <xdr:rowOff>84008</xdr:rowOff>
    </xdr:to>
    <xdr:pic>
      <xdr:nvPicPr>
        <xdr:cNvPr id="4" name="Imagen 3">
          <a:extLst>
            <a:ext uri="{FF2B5EF4-FFF2-40B4-BE49-F238E27FC236}">
              <a16:creationId xmlns:a16="http://schemas.microsoft.com/office/drawing/2014/main" xmlns="" id="{A6C16A2C-7B07-4E41-B1BB-03F61E533F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200" y="107950"/>
          <a:ext cx="971176" cy="3411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50</xdr:row>
      <xdr:rowOff>19050</xdr:rowOff>
    </xdr:from>
    <xdr:to>
      <xdr:col>0</xdr:col>
      <xdr:colOff>455250</xdr:colOff>
      <xdr:row>50</xdr:row>
      <xdr:rowOff>379050</xdr:rowOff>
    </xdr:to>
    <xdr:pic>
      <xdr:nvPicPr>
        <xdr:cNvPr id="5" name="Gráfico 4" descr="Luces encendidas">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95250" y="15404726"/>
          <a:ext cx="360000" cy="360000"/>
        </a:xfrm>
        <a:prstGeom prst="rect">
          <a:avLst/>
        </a:prstGeom>
      </xdr:spPr>
    </xdr:pic>
    <xdr:clientData/>
  </xdr:twoCellAnchor>
  <xdr:twoCellAnchor editAs="oneCell">
    <xdr:from>
      <xdr:col>0</xdr:col>
      <xdr:colOff>44823</xdr:colOff>
      <xdr:row>99</xdr:row>
      <xdr:rowOff>44825</xdr:rowOff>
    </xdr:from>
    <xdr:to>
      <xdr:col>0</xdr:col>
      <xdr:colOff>409762</xdr:colOff>
      <xdr:row>99</xdr:row>
      <xdr:rowOff>485589</xdr:rowOff>
    </xdr:to>
    <xdr:pic>
      <xdr:nvPicPr>
        <xdr:cNvPr id="4" name="Gráfico 3" descr="Luces encendidas">
          <a:extLst>
            <a:ext uri="{FF2B5EF4-FFF2-40B4-BE49-F238E27FC236}">
              <a16:creationId xmlns:a16="http://schemas.microsoft.com/office/drawing/2014/main" xmlns="" id="{59607E71-3F5B-41E3-B0BF-71672E0243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44823" y="17257060"/>
          <a:ext cx="358589" cy="440764"/>
        </a:xfrm>
        <a:prstGeom prst="rect">
          <a:avLst/>
        </a:prstGeom>
      </xdr:spPr>
    </xdr:pic>
    <xdr:clientData/>
  </xdr:twoCellAnchor>
  <xdr:twoCellAnchor>
    <xdr:from>
      <xdr:col>8</xdr:col>
      <xdr:colOff>27364</xdr:colOff>
      <xdr:row>11</xdr:row>
      <xdr:rowOff>61275</xdr:rowOff>
    </xdr:from>
    <xdr:to>
      <xdr:col>17</xdr:col>
      <xdr:colOff>648022</xdr:colOff>
      <xdr:row>36</xdr:row>
      <xdr:rowOff>106435</xdr:rowOff>
    </xdr:to>
    <mc:AlternateContent xmlns:mc="http://schemas.openxmlformats.org/markup-compatibility/2006">
      <mc:Choice xmlns:cx1="http://schemas.microsoft.com/office/drawing/2015/9/8/chartex" xmlns="" Requires="cx1">
        <xdr:graphicFrame macro="">
          <xdr:nvGraphicFramePr>
            <xdr:cNvPr id="6" name="Gráfico 2">
              <a:extLst>
                <a:ext uri="{FF2B5EF4-FFF2-40B4-BE49-F238E27FC236}">
                  <a16:creationId xmlns:a16="http://schemas.microsoft.com/office/drawing/2014/main" id="{45F015E7-AE33-94CF-D628-C972FEA723AF}"/>
                </a:ext>
                <a:ext uri="{147F2762-F138-4A5C-976F-8EAC2B608ADB}">
                  <a16:predDERef xmlns:a16="http://schemas.microsoft.com/office/drawing/2014/main" pred="{59607E71-3F5B-41E3-B0BF-71672E02432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2" name="1 Rectángulo"/>
            <xdr:cNvSpPr>
              <a:spLocks noTextEdit="1"/>
            </xdr:cNvSpPr>
          </xdr:nvSpPr>
          <xdr:spPr>
            <a:xfrm>
              <a:off x="10625514" y="2252025"/>
              <a:ext cx="7421508" cy="5106110"/>
            </a:xfrm>
            <a:prstGeom prst="rect">
              <a:avLst/>
            </a:prstGeom>
            <a:solidFill>
              <a:prstClr val="white"/>
            </a:solidFill>
            <a:ln w="1">
              <a:solidFill>
                <a:prstClr val="green"/>
              </a:solidFill>
            </a:ln>
          </xdr:spPr>
          <xdr:txBody>
            <a:bodyPr vertOverflow="clip" horzOverflow="clip"/>
            <a:lstStyle/>
            <a:p>
              <a:r>
                <a:rPr lang="es-CO" sz="1100"/>
                <a:t>Este gráfico no está disponible en tu versión de Excel.
Si editas esta forma o guardas el libro en un formato de archivo diferente, el gráfico no se podrá utilizar.</a:t>
              </a:r>
            </a:p>
          </xdr:txBody>
        </xdr:sp>
      </mc:Fallback>
    </mc:AlternateContent>
    <xdr:clientData/>
  </xdr:twoCellAnchor>
  <xdr:twoCellAnchor editAs="oneCell">
    <xdr:from>
      <xdr:col>0</xdr:col>
      <xdr:colOff>63500</xdr:colOff>
      <xdr:row>0</xdr:row>
      <xdr:rowOff>141111</xdr:rowOff>
    </xdr:from>
    <xdr:to>
      <xdr:col>1</xdr:col>
      <xdr:colOff>428604</xdr:colOff>
      <xdr:row>2</xdr:row>
      <xdr:rowOff>115405</xdr:rowOff>
    </xdr:to>
    <xdr:pic>
      <xdr:nvPicPr>
        <xdr:cNvPr id="3" name="Imagen 2">
          <a:extLst>
            <a:ext uri="{FF2B5EF4-FFF2-40B4-BE49-F238E27FC236}">
              <a16:creationId xmlns:a16="http://schemas.microsoft.com/office/drawing/2014/main" xmlns="" id="{E7DED540-49F0-4C2E-ABB3-F0A4D411F48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500" y="141111"/>
          <a:ext cx="971176" cy="341183"/>
        </a:xfrm>
        <a:prstGeom prst="rect">
          <a:avLst/>
        </a:prstGeom>
      </xdr:spPr>
    </xdr:pic>
    <xdr:clientData/>
  </xdr:twoCellAnchor>
  <xdr:twoCellAnchor>
    <xdr:from>
      <xdr:col>9</xdr:col>
      <xdr:colOff>264320</xdr:colOff>
      <xdr:row>55</xdr:row>
      <xdr:rowOff>354806</xdr:rowOff>
    </xdr:from>
    <xdr:to>
      <xdr:col>20</xdr:col>
      <xdr:colOff>429149</xdr:colOff>
      <xdr:row>94</xdr:row>
      <xdr:rowOff>104670</xdr:rowOff>
    </xdr:to>
    <mc:AlternateContent xmlns:mc="http://schemas.openxmlformats.org/markup-compatibility/2006">
      <mc:Choice xmlns:cx1="http://schemas.microsoft.com/office/drawing/2015/9/8/chartex" xmlns="" Requires="cx1">
        <xdr:graphicFrame macro="">
          <xdr:nvGraphicFramePr>
            <xdr:cNvPr id="2" name="Gráfico 2">
              <a:extLst>
                <a:ext uri="{FF2B5EF4-FFF2-40B4-BE49-F238E27FC236}">
                  <a16:creationId xmlns:a16="http://schemas.microsoft.com/office/drawing/2014/main" id="{04C07812-01AB-48AB-B46A-E3C33560995D}"/>
                </a:ext>
                <a:ext uri="{147F2762-F138-4A5C-976F-8EAC2B608ADB}">
                  <a16:predDERef xmlns:a16="http://schemas.microsoft.com/office/drawing/2014/main" pred="{EFB5A4B5-3990-3A13-7F50-D73B51AC952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6" name="5 Rectángulo"/>
            <xdr:cNvSpPr>
              <a:spLocks noTextEdit="1"/>
            </xdr:cNvSpPr>
          </xdr:nvSpPr>
          <xdr:spPr>
            <a:xfrm>
              <a:off x="11618120" y="12800806"/>
              <a:ext cx="8476979" cy="7376214"/>
            </a:xfrm>
            <a:prstGeom prst="rect">
              <a:avLst/>
            </a:prstGeom>
            <a:solidFill>
              <a:prstClr val="white"/>
            </a:solidFill>
            <a:ln w="1">
              <a:solidFill>
                <a:prstClr val="green"/>
              </a:solidFill>
            </a:ln>
          </xdr:spPr>
          <xdr:txBody>
            <a:bodyPr vertOverflow="clip" horzOverflow="clip"/>
            <a:lstStyle/>
            <a:p>
              <a:r>
                <a:rPr lang="es-CO" sz="1100"/>
                <a:t>Este gráfico no está disponible en tu versión de Excel.
Si editas esta forma o guardas el libro en un formato de archivo diferente, el gráfico no se podrá utilizar.</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36</xdr:row>
      <xdr:rowOff>19050</xdr:rowOff>
    </xdr:from>
    <xdr:to>
      <xdr:col>0</xdr:col>
      <xdr:colOff>455250</xdr:colOff>
      <xdr:row>36</xdr:row>
      <xdr:rowOff>379050</xdr:rowOff>
    </xdr:to>
    <xdr:pic>
      <xdr:nvPicPr>
        <xdr:cNvPr id="2" name="Gráfico 1" descr="Luces encendidas">
          <a:extLst>
            <a:ext uri="{FF2B5EF4-FFF2-40B4-BE49-F238E27FC236}">
              <a16:creationId xmlns:a16="http://schemas.microsoft.com/office/drawing/2014/main" xmlns="" id="{E7A26009-8C6E-4368-824A-21B0A31F2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95250" y="8239125"/>
          <a:ext cx="360000" cy="360000"/>
        </a:xfrm>
        <a:prstGeom prst="rect">
          <a:avLst/>
        </a:prstGeom>
      </xdr:spPr>
    </xdr:pic>
    <xdr:clientData/>
  </xdr:twoCellAnchor>
  <xdr:twoCellAnchor editAs="oneCell">
    <xdr:from>
      <xdr:col>0</xdr:col>
      <xdr:colOff>79399</xdr:colOff>
      <xdr:row>75</xdr:row>
      <xdr:rowOff>48000</xdr:rowOff>
    </xdr:from>
    <xdr:to>
      <xdr:col>0</xdr:col>
      <xdr:colOff>437988</xdr:colOff>
      <xdr:row>75</xdr:row>
      <xdr:rowOff>488764</xdr:rowOff>
    </xdr:to>
    <xdr:pic>
      <xdr:nvPicPr>
        <xdr:cNvPr id="3" name="Gráfico 2" descr="Luces encendidas">
          <a:extLst>
            <a:ext uri="{FF2B5EF4-FFF2-40B4-BE49-F238E27FC236}">
              <a16:creationId xmlns:a16="http://schemas.microsoft.com/office/drawing/2014/main" xmlns="" id="{D0C2A41F-1CA8-4E3E-A908-EEE340CBA2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9399" y="16198632"/>
          <a:ext cx="358589" cy="440764"/>
        </a:xfrm>
        <a:prstGeom prst="rect">
          <a:avLst/>
        </a:prstGeom>
      </xdr:spPr>
    </xdr:pic>
    <xdr:clientData/>
  </xdr:twoCellAnchor>
  <xdr:twoCellAnchor>
    <xdr:from>
      <xdr:col>8</xdr:col>
      <xdr:colOff>390132</xdr:colOff>
      <xdr:row>8</xdr:row>
      <xdr:rowOff>122430</xdr:rowOff>
    </xdr:from>
    <xdr:to>
      <xdr:col>18</xdr:col>
      <xdr:colOff>648956</xdr:colOff>
      <xdr:row>31</xdr:row>
      <xdr:rowOff>154781</xdr:rowOff>
    </xdr:to>
    <mc:AlternateContent xmlns:mc="http://schemas.openxmlformats.org/markup-compatibility/2006">
      <mc:Choice xmlns:cx1="http://schemas.microsoft.com/office/drawing/2015/9/8/chartex" xmlns="" Requires="cx1">
        <xdr:graphicFrame macro="">
          <xdr:nvGraphicFramePr>
            <xdr:cNvPr id="4" name="Gráfico 2">
              <a:extLst>
                <a:ext uri="{FF2B5EF4-FFF2-40B4-BE49-F238E27FC236}">
                  <a16:creationId xmlns:a16="http://schemas.microsoft.com/office/drawing/2014/main" id="{9239923C-CB00-4AF0-9667-A58E3B74EEC9}"/>
                </a:ext>
                <a:ext uri="{147F2762-F138-4A5C-976F-8EAC2B608ADB}">
                  <a16:predDERef xmlns:a16="http://schemas.microsoft.com/office/drawing/2014/main" pred="{D0C2A41F-1CA8-4E3E-A908-EEE340CBA23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4" name="3 Rectángulo"/>
            <xdr:cNvSpPr>
              <a:spLocks noTextEdit="1"/>
            </xdr:cNvSpPr>
          </xdr:nvSpPr>
          <xdr:spPr>
            <a:xfrm>
              <a:off x="11013682" y="1595630"/>
              <a:ext cx="7815324" cy="4775801"/>
            </a:xfrm>
            <a:prstGeom prst="rect">
              <a:avLst/>
            </a:prstGeom>
            <a:solidFill>
              <a:prstClr val="white"/>
            </a:solidFill>
            <a:ln w="1">
              <a:solidFill>
                <a:prstClr val="green"/>
              </a:solidFill>
            </a:ln>
          </xdr:spPr>
          <xdr:txBody>
            <a:bodyPr vertOverflow="clip" horzOverflow="clip"/>
            <a:lstStyle/>
            <a:p>
              <a:r>
                <a:rPr lang="es-CO" sz="1100"/>
                <a:t>Este gráfico no está disponible en tu versión de Excel.
Si editas esta forma o guardas el libro en un formato de archivo diferente, el gráfico no se podrá utilizar.</a:t>
              </a:r>
            </a:p>
          </xdr:txBody>
        </xdr:sp>
      </mc:Fallback>
    </mc:AlternateContent>
    <xdr:clientData/>
  </xdr:twoCellAnchor>
  <xdr:twoCellAnchor editAs="oneCell">
    <xdr:from>
      <xdr:col>0</xdr:col>
      <xdr:colOff>63500</xdr:colOff>
      <xdr:row>0</xdr:row>
      <xdr:rowOff>141111</xdr:rowOff>
    </xdr:from>
    <xdr:to>
      <xdr:col>1</xdr:col>
      <xdr:colOff>401006</xdr:colOff>
      <xdr:row>2</xdr:row>
      <xdr:rowOff>115405</xdr:rowOff>
    </xdr:to>
    <xdr:pic>
      <xdr:nvPicPr>
        <xdr:cNvPr id="5" name="Imagen 4">
          <a:extLst>
            <a:ext uri="{FF2B5EF4-FFF2-40B4-BE49-F238E27FC236}">
              <a16:creationId xmlns:a16="http://schemas.microsoft.com/office/drawing/2014/main" xmlns="" id="{FA138C9B-E703-4F1F-A2E3-14DAEB8D98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675" y="144286"/>
          <a:ext cx="952479" cy="333069"/>
        </a:xfrm>
        <a:prstGeom prst="rect">
          <a:avLst/>
        </a:prstGeom>
      </xdr:spPr>
    </xdr:pic>
    <xdr:clientData/>
  </xdr:twoCellAnchor>
  <xdr:twoCellAnchor>
    <xdr:from>
      <xdr:col>8</xdr:col>
      <xdr:colOff>362013</xdr:colOff>
      <xdr:row>41</xdr:row>
      <xdr:rowOff>226026</xdr:rowOff>
    </xdr:from>
    <xdr:to>
      <xdr:col>20</xdr:col>
      <xdr:colOff>408215</xdr:colOff>
      <xdr:row>71</xdr:row>
      <xdr:rowOff>0</xdr:rowOff>
    </xdr:to>
    <mc:AlternateContent xmlns:mc="http://schemas.openxmlformats.org/markup-compatibility/2006">
      <mc:Choice xmlns:cx1="http://schemas.microsoft.com/office/drawing/2015/9/8/chartex" xmlns="" Requires="cx1">
        <xdr:graphicFrame macro="">
          <xdr:nvGraphicFramePr>
            <xdr:cNvPr id="6" name="Gráfico 2">
              <a:extLst>
                <a:ext uri="{FF2B5EF4-FFF2-40B4-BE49-F238E27FC236}">
                  <a16:creationId xmlns:a16="http://schemas.microsoft.com/office/drawing/2014/main" id="{9DEA14EA-6FD8-44BA-98B9-FFB178A724BE}"/>
                </a:ext>
                <a:ext uri="{147F2762-F138-4A5C-976F-8EAC2B608ADB}">
                  <a16:predDERef xmlns:a16="http://schemas.microsoft.com/office/drawing/2014/main" pred="{EFB5A4B5-3990-3A13-7F50-D73B51AC952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6" name="5 Rectángulo"/>
            <xdr:cNvSpPr>
              <a:spLocks noTextEdit="1"/>
            </xdr:cNvSpPr>
          </xdr:nvSpPr>
          <xdr:spPr>
            <a:xfrm>
              <a:off x="10985563" y="9827226"/>
              <a:ext cx="9114002" cy="5685824"/>
            </a:xfrm>
            <a:prstGeom prst="rect">
              <a:avLst/>
            </a:prstGeom>
            <a:solidFill>
              <a:prstClr val="white"/>
            </a:solidFill>
            <a:ln w="1">
              <a:solidFill>
                <a:prstClr val="green"/>
              </a:solidFill>
            </a:ln>
          </xdr:spPr>
          <xdr:txBody>
            <a:bodyPr vertOverflow="clip" horzOverflow="clip"/>
            <a:lstStyle/>
            <a:p>
              <a:r>
                <a:rPr lang="es-CO" sz="1100"/>
                <a:t>Este gráfico no está disponible en tu versión de Excel.
Si editas esta forma o guardas el libro en un formato de archivo diferente, el gráfico no se podrá utilizar.</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vestinbogota.sharepoint.com/PRESENTACIONES%20IB/Presentaciones%20IB%20-VF/INVESTINBOGOTA/SII%20IB%202008/03.ECONOMIA/TABLAS%20Y%20GRAFICOS%20ECONOMIA/Graficas%20PIB.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investinbogota.sharepoint.com/PRESENTACIONES%20IB/Presentaciones%20IB%20-VF/Documents%20and%20Settings/LIZBETH%20PARADA/Mis%20documentos/INVESTINBOGOTA/SISTEMA%20DE%20INFORMACION%20IIB%202006%20fin/ECONOMIA/Indicadores%20Competitividad%20Colombia%20IMD.xls?50C780EB" TargetMode="External"/><Relationship Id="rId1" Type="http://schemas.openxmlformats.org/officeDocument/2006/relationships/externalLinkPath" Target="file:///\\50C780EB\Indicadores%20Competitividad%20Colombia%20I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vestinbogota.sharepoint.com/Documents%20and%20Settings/mbohorquez/Configuraci&#243;n%20local/Archivos%20temporales%20de%20Internet/OLK2BD/Copia%20de%20EXPO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ogota%20-%20Sociedades%20Extranjeras%202014%20(PENDIENTE%20DE%20ENVIA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worldcompetitiveness.com/ONLINE/APP/REPORTING/RESULT/CCB1051407031403/RESULT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nvestinbogota.sharepoint.com/Inteligencia%20de%20mercados/SIIB%20reformas/Diego.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worldcompetitiveness.com/ONLINE/APP/REPORTING/RESULT/CCB1162108032107/RESULT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nvestinbogota.sharepoint.com/PRESENTACIONES%20IB/Presentaciones%20IB%20-VF/Mis%20documentos/oscar/Bases%20de%20Datos%202004/Sector%20externo%20BEB%20Octubre%2020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verall%20pitch%20book%20stats/Call%20centers/Human%20resources/Demogr&#225;ficos-Fza%20Laboral/Encuesta%20Continua%20de%20Hogares%20mar-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ras 2005 - CCB"/>
      <sheetName val="% en Colombia"/>
      <sheetName val="segun actividad 2003"/>
      <sheetName val="Segun actividad 2005"/>
      <sheetName val="PIB segun actividad 2007"/>
      <sheetName val="CRTO COL - BOGOTA "/>
      <sheetName val="Datos Col- %, crto 2007"/>
      <sheetName val="PIB percapita"/>
      <sheetName val="PIB y poblacion LA ciudades"/>
      <sheetName val="Comparativo Bogotá y paises"/>
      <sheetName val="PIB LA paises  1990-2005"/>
      <sheetName val="PIB ppales socios comerciales"/>
      <sheetName val="COL- PIB por actividad 2007"/>
      <sheetName val="BOG-PIB segun actividad 2007"/>
      <sheetName val="Comparativo Bogotá y ciudades"/>
      <sheetName val="PIB Bogotá-paises 2007"/>
      <sheetName val="PIB Bogotá- ciudades 2007"/>
      <sheetName val="Hort por dpto"/>
      <sheetName val="Impor latam - export col"/>
      <sheetName val="Consumo per ca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Inst frame"/>
      <sheetName val="Legal framework"/>
      <sheetName val="Dir politica Gob"/>
      <sheetName val="Transparencia"/>
      <sheetName val="Gov decisions"/>
      <sheetName val="Adaptabilidad gob"/>
      <sheetName val="Metodologia encuesta"/>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ercio"/>
      <sheetName val="Hoja1"/>
      <sheetName val="BETO"/>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1"/>
      <sheetName val="Extranjeras 2014"/>
      <sheetName val="Hoja2"/>
      <sheetName val="Nacionales 2014"/>
      <sheetName val="Extranjeras NUEVO"/>
      <sheetName val="Bogota - Sociedades Extranjeras"/>
      <sheetName val="Bogota%20-%20Sociedades%20Extra"/>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Información Económica "/>
      <sheetName val="GE1"/>
      <sheetName val="GE2"/>
      <sheetName val="GE3"/>
      <sheetName val="GE4"/>
      <sheetName val="GE5"/>
      <sheetName val="GE6"/>
      <sheetName val="GE7"/>
      <sheetName val="GE8"/>
      <sheetName val="GE9"/>
      <sheetName val="GE10"/>
      <sheetName val="GE11"/>
      <sheetName val="GE12"/>
      <sheetName val="GE13"/>
      <sheetName val="GE14"/>
      <sheetName val="GE15"/>
      <sheetName val="GE16"/>
      <sheetName val="GE17"/>
      <sheetName val="IED"/>
      <sheetName val="IED1"/>
      <sheetName val="IED2"/>
      <sheetName val="IED3"/>
      <sheetName val="IED4"/>
      <sheetName val="IED5"/>
      <sheetName val="IED6"/>
      <sheetName val="CI1"/>
      <sheetName val="CI2"/>
      <sheetName val="EEF1"/>
      <sheetName val="EEF2"/>
      <sheetName val="EEF3"/>
      <sheetName val="ACI1"/>
      <sheetName val="ACI2"/>
      <sheetName val="ACI3"/>
      <sheetName val="Posicionamiento Competitivo"/>
      <sheetName val="Competitividad General"/>
      <sheetName val="CG1"/>
      <sheetName val="CG2"/>
      <sheetName val="CG3"/>
      <sheetName val="CG4"/>
      <sheetName val="CG5"/>
      <sheetName val="CG6"/>
      <sheetName val="CG7"/>
      <sheetName val="CG8"/>
      <sheetName val="CG9"/>
      <sheetName val="Competitividad Económica"/>
      <sheetName val="CE1"/>
      <sheetName val="CE2"/>
      <sheetName val="Competitividad del Recurso Huma"/>
      <sheetName val="CRH1"/>
      <sheetName val="CRH2"/>
      <sheetName val="CRH3"/>
      <sheetName val="CRH4"/>
      <sheetName val="Competitividad de los negocios"/>
      <sheetName val="CN1"/>
      <sheetName val="CN2"/>
      <sheetName val="CN3"/>
      <sheetName val="CN4"/>
      <sheetName val="Entorno para los Negocios"/>
      <sheetName val="Generalidades"/>
      <sheetName val="G1"/>
      <sheetName val="G2"/>
      <sheetName val="G3"/>
      <sheetName val="G4"/>
      <sheetName val="G5"/>
      <sheetName val="G6"/>
      <sheetName val="G7"/>
      <sheetName val="G8"/>
      <sheetName val="G9"/>
      <sheetName val="G10"/>
      <sheetName val="G11"/>
      <sheetName val="Costos de Operación"/>
      <sheetName val="CO1"/>
      <sheetName val="CO2"/>
      <sheetName val="Incentivos y Exenciones"/>
      <sheetName val="IE1"/>
      <sheetName val="IE2"/>
      <sheetName val="IE3"/>
      <sheetName val="IE4"/>
      <sheetName val="Demografía y Recurso Humano"/>
      <sheetName val="Demografía"/>
      <sheetName val="D1"/>
      <sheetName val="D2"/>
      <sheetName val="D3"/>
      <sheetName val="D4"/>
      <sheetName val="D5"/>
      <sheetName val="D6"/>
      <sheetName val="Talento Humano"/>
      <sheetName val="TH1"/>
      <sheetName val="TH2"/>
      <sheetName val="TH3"/>
      <sheetName val="TH4"/>
      <sheetName val="TH5"/>
      <sheetName val="TH6"/>
      <sheetName val="Mercado Laboral"/>
      <sheetName val="ML1"/>
      <sheetName val="ML2"/>
      <sheetName val="ML3"/>
      <sheetName val="ML4"/>
      <sheetName val="Infraestructura y Conectividad"/>
      <sheetName val="Hoja2"/>
      <sheetName val="16.1"/>
      <sheetName val="16.2"/>
      <sheetName val="16.3"/>
      <sheetName val="16.4"/>
      <sheetName val="17.1"/>
      <sheetName val="17.2"/>
      <sheetName val="TICs"/>
      <sheetName val="18.1"/>
      <sheetName val="18.2"/>
      <sheetName val="19.1"/>
      <sheetName val="19.2"/>
      <sheetName val="19.3"/>
      <sheetName val="Calidad de Vida "/>
      <sheetName val="20.1"/>
      <sheetName val="20.2"/>
      <sheetName val="2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refreshError="1"/>
      <sheetData sheetId="105" refreshError="1"/>
      <sheetData sheetId="106"/>
      <sheetData sheetId="107" refreshError="1"/>
      <sheetData sheetId="108"/>
      <sheetData sheetId="109"/>
      <sheetData sheetId="110" refreshError="1"/>
      <sheetData sheetId="111"/>
      <sheetData sheetId="112"/>
      <sheetData sheetId="113" refreshError="1"/>
      <sheetData sheetId="114"/>
      <sheetData sheetId="115"/>
      <sheetData sheetId="1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
      <sheetName val="G2"/>
      <sheetName val="G6"/>
      <sheetName val="G3"/>
      <sheetName val="G7"/>
      <sheetName val="G8"/>
      <sheetName val="G9"/>
      <sheetName val="Hoja1"/>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al mensual"/>
      <sheetName val="13 áreas mensual"/>
      <sheetName val="tnal cabe ru trim movil"/>
      <sheetName val="Gráfico1"/>
      <sheetName val="areas trim movil"/>
      <sheetName val="Jefes trim movil tnal cabe ru"/>
      <sheetName val="Jefes trim movil T13áreas"/>
      <sheetName val="tnal cabe rur 12 meses movil"/>
      <sheetName val="areas 12 meses movil"/>
      <sheetName val="Jefes 12 meses tnal cabe ru"/>
      <sheetName val="Jefes 12 meses t13áreas"/>
      <sheetName val="ocup ramas trim tnal"/>
      <sheetName val="ocup posc trim tnal "/>
      <sheetName val="ocu ramas trm 13 áreas"/>
      <sheetName val="ocu posc trim 13 áreas"/>
      <sheetName val="cesantes ramas trim tnal"/>
      <sheetName val="cesantes ramas Trim 13areas"/>
      <sheetName val="inact trim tnal"/>
      <sheetName val="inact trim 13 áreas"/>
      <sheetName val="Tnal_mensual"/>
      <sheetName val="13_áreas_mensual"/>
      <sheetName val="tnal_cabe_ru_trim_movil"/>
      <sheetName val="areas_trim_movil"/>
      <sheetName val="Jefes_trim_movil_tnal_cabe_ru"/>
      <sheetName val="Jefes_trim_movil_T13áreas"/>
      <sheetName val="tnal_cabe_rur_12_meses_movil"/>
      <sheetName val="areas_12_meses_movil"/>
      <sheetName val="Jefes_12_meses_tnal_cabe_ru"/>
      <sheetName val="Jefes_12_meses_t13áreas"/>
      <sheetName val="ocup_ramas_trim_tnal"/>
      <sheetName val="ocup_posc_trim_tnal_"/>
      <sheetName val="ocu_ramas_trm_13_áreas"/>
      <sheetName val="ocu_posc_trim_13_áreas"/>
      <sheetName val="cesantes_ramas_trim_tnal"/>
      <sheetName val="cesantes_ramas_Trim_13areas"/>
      <sheetName val="inact_trim_tnal"/>
      <sheetName val="inact_trim_13_áre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Tema de Office">
  <a:themeElements>
    <a:clrScheme name="Personalizado 2">
      <a:dk1>
        <a:sysClr val="windowText" lastClr="000000"/>
      </a:dk1>
      <a:lt1>
        <a:sysClr val="window" lastClr="FFFFFF"/>
      </a:lt1>
      <a:dk2>
        <a:srgbClr val="44546A"/>
      </a:dk2>
      <a:lt2>
        <a:srgbClr val="E7E6E6"/>
      </a:lt2>
      <a:accent1>
        <a:srgbClr val="3FBCDF"/>
      </a:accent1>
      <a:accent2>
        <a:srgbClr val="D3091D"/>
      </a:accent2>
      <a:accent3>
        <a:srgbClr val="AEABAB"/>
      </a:accent3>
      <a:accent4>
        <a:srgbClr val="0563C1"/>
      </a:accent4>
      <a:accent5>
        <a:srgbClr val="AEABAB"/>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EF491F"/>
  </sheetPr>
  <dimension ref="A1:N53"/>
  <sheetViews>
    <sheetView showGridLines="0" zoomScaleNormal="100" workbookViewId="0">
      <selection activeCell="D51" sqref="D51"/>
    </sheetView>
  </sheetViews>
  <sheetFormatPr baseColWidth="10" defaultColWidth="0" defaultRowHeight="14.25" customHeight="1" zeroHeight="1"/>
  <cols>
    <col min="1" max="14" width="10.77734375" style="98" customWidth="1"/>
    <col min="15" max="16384" width="10.77734375" style="98" hidden="1"/>
  </cols>
  <sheetData>
    <row r="1" spans="1:1" customFormat="1" ht="14.4"/>
    <row r="2" spans="1:1" customFormat="1" ht="14.4"/>
    <row r="3" spans="1:1" customFormat="1" ht="14.4"/>
    <row r="4" spans="1:1" customFormat="1" ht="14.4"/>
    <row r="5" spans="1:1" customFormat="1" ht="14.4"/>
    <row r="6" spans="1:1" customFormat="1" ht="21">
      <c r="A6" s="3"/>
    </row>
    <row r="7" spans="1:1" customFormat="1" ht="15">
      <c r="A7" s="4"/>
    </row>
    <row r="8" spans="1:1" customFormat="1" ht="14.4">
      <c r="A8" s="1"/>
    </row>
    <row r="9" spans="1:1" customFormat="1" ht="14.4">
      <c r="A9" s="2"/>
    </row>
    <row r="10" spans="1:1" customFormat="1" ht="14.4"/>
    <row r="11" spans="1:1" customFormat="1" ht="14.4"/>
    <row r="12" spans="1:1" customFormat="1" ht="14.4"/>
    <row r="13" spans="1:1" customFormat="1" ht="14.4"/>
    <row r="14" spans="1:1" customFormat="1" ht="14.4"/>
    <row r="15" spans="1:1" customFormat="1" ht="14.4"/>
    <row r="16" spans="1:1" customFormat="1" ht="14.4"/>
    <row r="17" spans="1:14" customFormat="1" ht="14.4"/>
    <row r="18" spans="1:14" customFormat="1" ht="14.4"/>
    <row r="19" spans="1:14" customFormat="1" ht="14.4"/>
    <row r="20" spans="1:14" customFormat="1" ht="14.4"/>
    <row r="21" spans="1:14" customFormat="1" ht="14.4"/>
    <row r="22" spans="1:14" customFormat="1" ht="14.4"/>
    <row r="23" spans="1:14" customFormat="1" ht="14.4"/>
    <row r="24" spans="1:14" customFormat="1" ht="14.4"/>
    <row r="25" spans="1:14" customFormat="1" ht="14.4"/>
    <row r="26" spans="1:14" customFormat="1" ht="14.4"/>
    <row r="27" spans="1:14" customFormat="1" ht="14.4"/>
    <row r="28" spans="1:14" customFormat="1" ht="14.4"/>
    <row r="29" spans="1:14" customFormat="1" ht="14.4"/>
    <row r="30" spans="1:14" customFormat="1" ht="14.4">
      <c r="A30" s="98"/>
      <c r="B30" s="98"/>
      <c r="C30" s="98"/>
      <c r="D30" s="98"/>
      <c r="E30" s="98"/>
      <c r="F30" s="98"/>
      <c r="G30" s="98"/>
      <c r="H30" s="98"/>
      <c r="I30" s="98"/>
      <c r="J30" s="98"/>
      <c r="K30" s="98"/>
      <c r="L30" s="98"/>
      <c r="M30" s="98"/>
      <c r="N30" s="98"/>
    </row>
    <row r="31" spans="1:14" customFormat="1" ht="14.4">
      <c r="A31" s="98"/>
      <c r="B31" s="98"/>
      <c r="C31" s="98"/>
      <c r="D31" s="98"/>
      <c r="E31" s="98"/>
      <c r="F31" s="98"/>
      <c r="G31" s="98"/>
      <c r="H31" s="98"/>
      <c r="I31" s="98"/>
      <c r="J31" s="98"/>
      <c r="K31" s="98"/>
      <c r="L31" s="98"/>
      <c r="M31" s="98"/>
      <c r="N31" s="98"/>
    </row>
    <row r="32" spans="1:14" customFormat="1" ht="14.4">
      <c r="A32" s="98"/>
      <c r="B32" s="98"/>
      <c r="C32" s="98"/>
      <c r="D32" s="98"/>
      <c r="E32" s="98"/>
      <c r="F32" s="98"/>
      <c r="G32" s="98"/>
      <c r="H32" s="98"/>
      <c r="I32" s="98"/>
      <c r="J32" s="98"/>
      <c r="K32" s="98"/>
      <c r="L32" s="98"/>
      <c r="M32" s="98"/>
      <c r="N32" s="98"/>
    </row>
    <row r="33" spans="1:14" customFormat="1" ht="14.4">
      <c r="A33" s="98"/>
      <c r="B33" s="98"/>
      <c r="C33" s="98"/>
      <c r="D33" s="98"/>
      <c r="E33" s="98"/>
      <c r="F33" s="98"/>
      <c r="G33" s="98"/>
      <c r="H33" s="98"/>
      <c r="I33" s="98"/>
      <c r="J33" s="98"/>
      <c r="K33" s="98"/>
      <c r="L33" s="98"/>
      <c r="M33" s="98"/>
      <c r="N33" s="98"/>
    </row>
    <row r="34" spans="1:14" customFormat="1" ht="14.4">
      <c r="A34" s="98"/>
      <c r="B34" s="98"/>
      <c r="C34" s="98"/>
      <c r="D34" s="98"/>
      <c r="E34" s="98"/>
      <c r="F34" s="98"/>
      <c r="G34" s="98"/>
      <c r="H34" s="98"/>
      <c r="I34" s="98"/>
      <c r="J34" s="98"/>
      <c r="K34" s="98"/>
      <c r="L34" s="98"/>
      <c r="M34" s="98"/>
      <c r="N34" s="98"/>
    </row>
    <row r="35" spans="1:14" customFormat="1" ht="14.4">
      <c r="A35" s="98"/>
      <c r="B35" s="98"/>
      <c r="C35" s="98"/>
      <c r="D35" s="98"/>
      <c r="E35" s="98"/>
      <c r="F35" s="98"/>
      <c r="G35" s="98"/>
      <c r="H35" s="98"/>
      <c r="I35" s="98"/>
      <c r="J35" s="98"/>
      <c r="K35" s="98"/>
      <c r="L35" s="98"/>
      <c r="M35" s="98"/>
      <c r="N35" s="98"/>
    </row>
    <row r="36" spans="1:14" customFormat="1" ht="14.4">
      <c r="A36" s="98"/>
      <c r="B36" s="98"/>
      <c r="C36" s="98"/>
      <c r="D36" s="98"/>
      <c r="E36" s="98"/>
      <c r="F36" s="98"/>
      <c r="G36" s="98"/>
      <c r="H36" s="98"/>
      <c r="I36" s="98"/>
      <c r="J36" s="98"/>
      <c r="K36" s="98"/>
      <c r="L36" s="98"/>
      <c r="M36" s="98"/>
      <c r="N36" s="98"/>
    </row>
    <row r="37" spans="1:14" customFormat="1" ht="14.4">
      <c r="A37" s="98"/>
      <c r="B37" s="98"/>
      <c r="C37" s="98"/>
      <c r="D37" s="98"/>
      <c r="E37" s="98"/>
      <c r="F37" s="98"/>
      <c r="G37" s="98"/>
      <c r="H37" s="98"/>
      <c r="I37" s="98"/>
      <c r="J37" s="98"/>
      <c r="K37" s="98"/>
      <c r="L37" s="98"/>
      <c r="M37" s="98"/>
      <c r="N37" s="98"/>
    </row>
    <row r="38" spans="1:14" customFormat="1" ht="14.4">
      <c r="A38" s="98"/>
      <c r="B38" s="98"/>
      <c r="C38" s="98"/>
      <c r="D38" s="98"/>
      <c r="E38" s="98"/>
      <c r="F38" s="98"/>
      <c r="G38" s="98"/>
      <c r="H38" s="98"/>
      <c r="I38" s="98"/>
      <c r="J38" s="98"/>
      <c r="K38" s="98"/>
      <c r="L38" s="98"/>
      <c r="M38" s="98"/>
      <c r="N38" s="98"/>
    </row>
    <row r="39" spans="1:14" customFormat="1" ht="14.4">
      <c r="A39" s="98"/>
      <c r="B39" s="98"/>
      <c r="C39" s="98"/>
      <c r="D39" s="98"/>
      <c r="E39" s="98"/>
      <c r="F39" s="98"/>
      <c r="G39" s="98"/>
      <c r="H39" s="98"/>
      <c r="I39" s="98"/>
      <c r="J39" s="98"/>
      <c r="K39" s="98"/>
      <c r="L39" s="98"/>
      <c r="M39" s="98"/>
      <c r="N39" s="98"/>
    </row>
    <row r="40" spans="1:14" customFormat="1" ht="14.4">
      <c r="A40" s="98"/>
      <c r="B40" s="98"/>
      <c r="C40" s="98"/>
      <c r="D40" s="98"/>
      <c r="E40" s="98"/>
      <c r="F40" s="98"/>
      <c r="G40" s="98"/>
      <c r="H40" s="98"/>
      <c r="I40" s="98"/>
      <c r="J40" s="98"/>
      <c r="K40" s="98"/>
      <c r="L40" s="98"/>
      <c r="M40" s="98"/>
      <c r="N40" s="98"/>
    </row>
    <row r="41" spans="1:14" customFormat="1" ht="14.4">
      <c r="A41" s="98"/>
      <c r="B41" s="98"/>
      <c r="C41" s="98"/>
      <c r="D41" s="98"/>
      <c r="E41" s="98"/>
      <c r="F41" s="98"/>
      <c r="G41" s="98"/>
      <c r="H41" s="98"/>
      <c r="I41" s="98"/>
      <c r="J41" s="98"/>
      <c r="K41" s="98"/>
      <c r="L41" s="98"/>
      <c r="M41" s="98"/>
      <c r="N41" s="98"/>
    </row>
    <row r="42" spans="1:14" customFormat="1" ht="14.4">
      <c r="A42" s="98"/>
      <c r="B42" s="98"/>
      <c r="C42" s="98"/>
      <c r="D42" s="98"/>
      <c r="E42" s="98"/>
      <c r="F42" s="98"/>
      <c r="G42" s="98"/>
      <c r="H42" s="98"/>
      <c r="I42" s="98"/>
      <c r="J42" s="98"/>
      <c r="K42" s="98"/>
      <c r="L42" s="98"/>
      <c r="M42" s="98"/>
      <c r="N42" s="98"/>
    </row>
    <row r="43" spans="1:14" customFormat="1" ht="14.4">
      <c r="A43" s="98"/>
      <c r="B43" s="98"/>
      <c r="C43" s="98"/>
      <c r="D43" s="98"/>
      <c r="E43" s="98"/>
      <c r="F43" s="98"/>
      <c r="G43" s="98"/>
      <c r="H43" s="98"/>
      <c r="I43" s="98"/>
      <c r="J43" s="98"/>
      <c r="K43" s="98"/>
      <c r="L43" s="98"/>
      <c r="M43" s="98"/>
      <c r="N43" s="98"/>
    </row>
    <row r="44" spans="1:14" customFormat="1" ht="14.4">
      <c r="A44" s="98"/>
      <c r="B44" s="98"/>
      <c r="C44" s="98"/>
      <c r="D44" s="98"/>
      <c r="E44" s="98"/>
      <c r="F44" s="98"/>
      <c r="G44" s="98"/>
      <c r="H44" s="98"/>
      <c r="I44" s="98"/>
      <c r="J44" s="98"/>
      <c r="K44" s="98"/>
      <c r="L44" s="98"/>
      <c r="M44" s="98"/>
      <c r="N44" s="98"/>
    </row>
    <row r="45" spans="1:14" customFormat="1" ht="14.25" customHeight="1">
      <c r="A45" s="98"/>
      <c r="B45" s="98"/>
      <c r="C45" s="98"/>
      <c r="D45" s="98"/>
      <c r="E45" s="98"/>
      <c r="F45" s="98"/>
      <c r="G45" s="98"/>
      <c r="H45" s="98"/>
      <c r="I45" s="98"/>
      <c r="J45" s="98"/>
      <c r="K45" s="98"/>
      <c r="L45" s="98"/>
      <c r="M45" s="98"/>
      <c r="N45" s="98"/>
    </row>
    <row r="46" spans="1:14" customFormat="1" ht="14.25" customHeight="1">
      <c r="A46" s="98"/>
      <c r="B46" s="98"/>
      <c r="C46" s="98"/>
      <c r="D46" s="98"/>
      <c r="E46" s="98"/>
      <c r="F46" s="98"/>
      <c r="G46" s="98"/>
      <c r="H46" s="98"/>
      <c r="I46" s="98"/>
      <c r="J46" s="98"/>
      <c r="K46" s="98"/>
      <c r="L46" s="98"/>
      <c r="M46" s="98"/>
      <c r="N46" s="98"/>
    </row>
    <row r="47" spans="1:14" customFormat="1" ht="14.25" customHeight="1">
      <c r="A47" s="98"/>
      <c r="B47" s="98"/>
      <c r="C47" s="98"/>
      <c r="D47" s="98"/>
      <c r="E47" s="98"/>
      <c r="F47" s="98"/>
      <c r="G47" s="98"/>
      <c r="H47" s="98"/>
      <c r="I47" s="98"/>
      <c r="J47" s="98"/>
      <c r="K47" s="98"/>
      <c r="L47" s="98"/>
      <c r="M47" s="98"/>
      <c r="N47" s="98"/>
    </row>
    <row r="48" spans="1:14" customFormat="1" ht="14.25" customHeight="1">
      <c r="A48" s="98"/>
      <c r="B48" s="98"/>
      <c r="C48" s="98"/>
      <c r="D48" s="98"/>
      <c r="E48" s="98"/>
      <c r="F48" s="98"/>
      <c r="G48" s="98"/>
      <c r="H48" s="98"/>
      <c r="I48" s="98"/>
      <c r="J48" s="98"/>
      <c r="K48" s="98"/>
      <c r="L48" s="98"/>
      <c r="M48" s="98"/>
      <c r="N48" s="98"/>
    </row>
    <row r="49" spans="1:14" customFormat="1" ht="15.75" customHeight="1">
      <c r="A49" s="98"/>
      <c r="B49" s="98"/>
      <c r="C49" s="98"/>
      <c r="D49" s="98"/>
      <c r="E49" s="98"/>
      <c r="F49" s="98"/>
      <c r="G49" s="98"/>
      <c r="H49" s="98"/>
      <c r="I49" s="98"/>
      <c r="J49" s="98"/>
      <c r="K49" s="98"/>
      <c r="L49" s="98"/>
      <c r="M49" s="98"/>
      <c r="N49" s="98"/>
    </row>
    <row r="50" spans="1:14" ht="14.25" customHeight="1"/>
    <row r="51" spans="1:14" ht="14.25" customHeight="1"/>
    <row r="52" spans="1:14" ht="14.25" customHeight="1"/>
    <row r="53" spans="1:14" ht="14.25" customHeight="1"/>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BEACB"/>
  </sheetPr>
  <dimension ref="A5:I33"/>
  <sheetViews>
    <sheetView showGridLines="0" workbookViewId="0">
      <selection activeCell="A30" sqref="A30:I33"/>
    </sheetView>
  </sheetViews>
  <sheetFormatPr baseColWidth="10" defaultColWidth="11.44140625" defaultRowHeight="14.4"/>
  <cols>
    <col min="1" max="1" width="18.5546875" customWidth="1"/>
    <col min="2" max="2" width="32.77734375" bestFit="1" customWidth="1"/>
    <col min="3" max="3" width="42.77734375" bestFit="1" customWidth="1"/>
    <col min="4" max="4" width="13.21875" customWidth="1"/>
    <col min="5" max="5" width="24.5546875" bestFit="1" customWidth="1"/>
    <col min="6" max="6" width="16.44140625" bestFit="1" customWidth="1"/>
    <col min="7" max="7" width="28.44140625" bestFit="1" customWidth="1"/>
    <col min="8" max="8" width="37.44140625" bestFit="1" customWidth="1"/>
    <col min="9" max="9" width="28.21875" bestFit="1" customWidth="1"/>
  </cols>
  <sheetData>
    <row r="5" spans="1:9">
      <c r="A5" s="9" t="s">
        <v>306</v>
      </c>
    </row>
    <row r="6" spans="1:9">
      <c r="A6" s="248" t="s">
        <v>307</v>
      </c>
      <c r="B6" s="248"/>
      <c r="C6" s="248"/>
      <c r="D6" s="248"/>
      <c r="E6" s="248"/>
      <c r="F6" s="248"/>
      <c r="G6" s="248"/>
      <c r="H6" s="248"/>
      <c r="I6" s="248"/>
    </row>
    <row r="7" spans="1:9">
      <c r="A7" s="9" t="s">
        <v>2</v>
      </c>
    </row>
    <row r="8" spans="1:9">
      <c r="A8" s="29" t="s">
        <v>44</v>
      </c>
    </row>
    <row r="9" spans="1:9">
      <c r="A9" s="29"/>
    </row>
    <row r="11" spans="1:9">
      <c r="B11" s="97" t="s">
        <v>308</v>
      </c>
      <c r="C11" s="97" t="s">
        <v>309</v>
      </c>
      <c r="D11" s="97" t="s">
        <v>310</v>
      </c>
      <c r="E11" s="97" t="s">
        <v>311</v>
      </c>
      <c r="F11" s="97" t="s">
        <v>312</v>
      </c>
      <c r="G11" s="97" t="s">
        <v>305</v>
      </c>
    </row>
    <row r="12" spans="1:9">
      <c r="B12" s="206" t="s">
        <v>313</v>
      </c>
      <c r="C12" s="206" t="s">
        <v>314</v>
      </c>
      <c r="D12" s="207">
        <v>902002134</v>
      </c>
      <c r="E12" s="208">
        <v>45953</v>
      </c>
      <c r="F12" s="206" t="s">
        <v>192</v>
      </c>
      <c r="G12" s="206" t="s">
        <v>123</v>
      </c>
    </row>
    <row r="13" spans="1:9">
      <c r="B13" s="206" t="s">
        <v>315</v>
      </c>
      <c r="C13" s="206" t="s">
        <v>316</v>
      </c>
      <c r="D13" s="207">
        <v>901937297</v>
      </c>
      <c r="E13" s="208">
        <v>45761</v>
      </c>
      <c r="F13" s="206" t="s">
        <v>188</v>
      </c>
      <c r="G13" s="206" t="s">
        <v>123</v>
      </c>
    </row>
    <row r="14" spans="1:9">
      <c r="B14" s="206" t="s">
        <v>317</v>
      </c>
      <c r="C14" s="206" t="s">
        <v>318</v>
      </c>
      <c r="D14" s="207">
        <v>902005231</v>
      </c>
      <c r="E14" s="208">
        <v>45960</v>
      </c>
      <c r="F14" s="206" t="s">
        <v>188</v>
      </c>
      <c r="G14" s="206" t="s">
        <v>120</v>
      </c>
    </row>
    <row r="15" spans="1:9">
      <c r="B15" s="206" t="s">
        <v>319</v>
      </c>
      <c r="C15" s="206" t="s">
        <v>320</v>
      </c>
      <c r="D15" s="207">
        <v>901962393</v>
      </c>
      <c r="E15" s="208">
        <v>45789</v>
      </c>
      <c r="F15" s="206" t="s">
        <v>188</v>
      </c>
      <c r="G15" s="206" t="s">
        <v>121</v>
      </c>
    </row>
    <row r="16" spans="1:9">
      <c r="B16" s="206" t="s">
        <v>321</v>
      </c>
      <c r="C16" s="206" t="s">
        <v>322</v>
      </c>
      <c r="D16" s="207">
        <v>901946174</v>
      </c>
      <c r="E16" s="208">
        <v>45791</v>
      </c>
      <c r="F16" s="206" t="s">
        <v>208</v>
      </c>
      <c r="G16" s="206" t="s">
        <v>121</v>
      </c>
    </row>
    <row r="17" spans="1:9">
      <c r="B17" s="206" t="s">
        <v>323</v>
      </c>
      <c r="C17" s="206" t="s">
        <v>324</v>
      </c>
      <c r="D17" s="207">
        <v>901922852</v>
      </c>
      <c r="E17" s="208">
        <v>45709</v>
      </c>
      <c r="F17" s="206" t="s">
        <v>84</v>
      </c>
      <c r="G17" s="206" t="s">
        <v>122</v>
      </c>
    </row>
    <row r="18" spans="1:9">
      <c r="B18" s="206" t="s">
        <v>325</v>
      </c>
      <c r="C18" s="206" t="s">
        <v>326</v>
      </c>
      <c r="D18" s="207">
        <v>901923840</v>
      </c>
      <c r="E18" s="208">
        <v>45721</v>
      </c>
      <c r="F18" s="206" t="s">
        <v>209</v>
      </c>
      <c r="G18" s="206" t="s">
        <v>73</v>
      </c>
    </row>
    <row r="19" spans="1:9">
      <c r="B19" s="206" t="s">
        <v>327</v>
      </c>
      <c r="C19" s="206" t="s">
        <v>328</v>
      </c>
      <c r="D19" s="207">
        <v>3985265</v>
      </c>
      <c r="E19" s="208">
        <v>45849</v>
      </c>
      <c r="F19" s="206" t="s">
        <v>193</v>
      </c>
      <c r="G19" s="206" t="s">
        <v>119</v>
      </c>
    </row>
    <row r="20" spans="1:9">
      <c r="B20" s="206" t="s">
        <v>329</v>
      </c>
      <c r="C20" s="206" t="s">
        <v>330</v>
      </c>
      <c r="D20" s="207">
        <v>901985909</v>
      </c>
      <c r="E20" s="208">
        <v>45905</v>
      </c>
      <c r="F20" s="206" t="s">
        <v>196</v>
      </c>
      <c r="G20" s="206" t="s">
        <v>119</v>
      </c>
    </row>
    <row r="21" spans="1:9">
      <c r="B21" s="206" t="s">
        <v>331</v>
      </c>
      <c r="C21" s="206" t="s">
        <v>332</v>
      </c>
      <c r="D21" s="207">
        <v>901904785</v>
      </c>
      <c r="E21" s="208">
        <v>45671</v>
      </c>
      <c r="F21" s="206" t="s">
        <v>190</v>
      </c>
      <c r="G21" s="206" t="s">
        <v>121</v>
      </c>
    </row>
    <row r="22" spans="1:9">
      <c r="B22" s="206" t="s">
        <v>333</v>
      </c>
      <c r="C22" s="206" t="s">
        <v>334</v>
      </c>
      <c r="D22" s="207">
        <v>901915006</v>
      </c>
      <c r="E22" s="208">
        <v>45698</v>
      </c>
      <c r="F22" s="206" t="s">
        <v>190</v>
      </c>
      <c r="G22" s="206" t="s">
        <v>73</v>
      </c>
    </row>
    <row r="23" spans="1:9">
      <c r="B23" s="206" t="s">
        <v>335</v>
      </c>
      <c r="C23" s="206" t="s">
        <v>336</v>
      </c>
      <c r="D23" s="207">
        <v>901992321</v>
      </c>
      <c r="E23" s="208">
        <v>45926</v>
      </c>
      <c r="F23" s="206" t="s">
        <v>200</v>
      </c>
      <c r="G23" s="206" t="s">
        <v>121</v>
      </c>
    </row>
    <row r="24" spans="1:9">
      <c r="B24" s="206" t="s">
        <v>337</v>
      </c>
      <c r="C24" s="206" t="s">
        <v>338</v>
      </c>
      <c r="D24" s="207">
        <v>901944764</v>
      </c>
      <c r="E24" s="208">
        <v>45785</v>
      </c>
      <c r="F24" s="206" t="s">
        <v>84</v>
      </c>
      <c r="G24" s="206" t="s">
        <v>121</v>
      </c>
    </row>
    <row r="25" spans="1:9">
      <c r="B25" s="206" t="s">
        <v>339</v>
      </c>
      <c r="C25" s="206" t="s">
        <v>339</v>
      </c>
      <c r="D25" s="207">
        <v>9019187569</v>
      </c>
      <c r="E25" s="208">
        <v>45707</v>
      </c>
      <c r="F25" s="206" t="s">
        <v>189</v>
      </c>
      <c r="G25" s="206" t="s">
        <v>121</v>
      </c>
    </row>
    <row r="26" spans="1:9">
      <c r="B26" s="206" t="s">
        <v>340</v>
      </c>
      <c r="C26" s="206" t="s">
        <v>340</v>
      </c>
      <c r="D26" s="207">
        <v>9019024786</v>
      </c>
      <c r="E26" s="208">
        <v>45659</v>
      </c>
      <c r="F26" s="206" t="s">
        <v>188</v>
      </c>
      <c r="G26" s="206" t="s">
        <v>119</v>
      </c>
    </row>
    <row r="27" spans="1:9">
      <c r="B27" s="206" t="s">
        <v>341</v>
      </c>
      <c r="C27" s="206" t="s">
        <v>341</v>
      </c>
      <c r="D27" s="207">
        <v>9019928619</v>
      </c>
      <c r="E27" s="208">
        <v>45929</v>
      </c>
      <c r="F27" s="206" t="s">
        <v>188</v>
      </c>
      <c r="G27" s="206" t="s">
        <v>119</v>
      </c>
    </row>
    <row r="30" spans="1:9" ht="17.55" customHeight="1">
      <c r="A30" s="249" t="s">
        <v>342</v>
      </c>
      <c r="B30" s="249"/>
      <c r="C30" s="249"/>
      <c r="D30" s="249"/>
      <c r="E30" s="249"/>
      <c r="F30" s="249"/>
      <c r="G30" s="249"/>
      <c r="H30" s="249"/>
      <c r="I30" s="249"/>
    </row>
    <row r="31" spans="1:9" ht="17.55" customHeight="1">
      <c r="A31" s="249"/>
      <c r="B31" s="249"/>
      <c r="C31" s="249"/>
      <c r="D31" s="249"/>
      <c r="E31" s="249"/>
      <c r="F31" s="249"/>
      <c r="G31" s="249"/>
      <c r="H31" s="249"/>
      <c r="I31" s="249"/>
    </row>
    <row r="32" spans="1:9" ht="17.55" customHeight="1">
      <c r="A32" s="249"/>
      <c r="B32" s="249"/>
      <c r="C32" s="249"/>
      <c r="D32" s="249"/>
      <c r="E32" s="249"/>
      <c r="F32" s="249"/>
      <c r="G32" s="249"/>
      <c r="H32" s="249"/>
      <c r="I32" s="249"/>
    </row>
    <row r="33" spans="1:9" ht="17.55" customHeight="1">
      <c r="A33" s="249"/>
      <c r="B33" s="249"/>
      <c r="C33" s="249"/>
      <c r="D33" s="249"/>
      <c r="E33" s="249"/>
      <c r="F33" s="249"/>
      <c r="G33" s="249"/>
      <c r="H33" s="249"/>
      <c r="I33" s="249"/>
    </row>
  </sheetData>
  <mergeCells count="2">
    <mergeCell ref="A6:I6"/>
    <mergeCell ref="A30:I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0000"/>
  </sheetPr>
  <dimension ref="A1:I547"/>
  <sheetViews>
    <sheetView topLeftCell="A4" zoomScale="93" zoomScaleNormal="100" workbookViewId="0">
      <selection activeCell="B9" sqref="B9"/>
    </sheetView>
  </sheetViews>
  <sheetFormatPr baseColWidth="10" defaultColWidth="0" defaultRowHeight="13.8" zeroHeight="1"/>
  <cols>
    <col min="1" max="1" width="4.21875" style="13" customWidth="1"/>
    <col min="2" max="2" width="10.77734375" style="13" customWidth="1"/>
    <col min="3" max="3" width="122" style="13" customWidth="1"/>
    <col min="4" max="4" width="10.77734375" style="13" customWidth="1"/>
    <col min="5" max="9" width="0" style="13" hidden="1" customWidth="1"/>
    <col min="10" max="16384" width="10.77734375" style="13" hidden="1"/>
  </cols>
  <sheetData>
    <row r="1" spans="1:9" s="5" customFormat="1">
      <c r="I1" s="6"/>
    </row>
    <row r="2" spans="1:9" s="5" customFormat="1">
      <c r="I2" s="6"/>
    </row>
    <row r="3" spans="1:9" s="5" customFormat="1">
      <c r="I3" s="6"/>
    </row>
    <row r="4" spans="1:9" s="5" customFormat="1">
      <c r="I4" s="6"/>
    </row>
    <row r="5" spans="1:9" s="5" customFormat="1" ht="21">
      <c r="B5" s="7" t="s">
        <v>0</v>
      </c>
      <c r="I5" s="6"/>
    </row>
    <row r="6" spans="1:9" s="5" customFormat="1" ht="15">
      <c r="B6" s="8" t="s">
        <v>1</v>
      </c>
      <c r="I6" s="6"/>
    </row>
    <row r="7" spans="1:9" s="5" customFormat="1">
      <c r="B7" s="9" t="s">
        <v>2</v>
      </c>
      <c r="I7" s="6"/>
    </row>
    <row r="8" spans="1:9" s="5" customFormat="1">
      <c r="B8" s="10" t="s">
        <v>44</v>
      </c>
      <c r="C8" s="11"/>
      <c r="I8" s="6"/>
    </row>
    <row r="9" spans="1:9" s="5" customFormat="1">
      <c r="A9" s="9"/>
      <c r="I9" s="6"/>
    </row>
    <row r="10" spans="1:9" s="5" customFormat="1">
      <c r="B10" s="115" t="s">
        <v>3</v>
      </c>
      <c r="C10" s="115" t="s">
        <v>4</v>
      </c>
    </row>
    <row r="11" spans="1:9" s="5" customFormat="1">
      <c r="B11" s="121">
        <v>1</v>
      </c>
      <c r="C11" s="122" t="s">
        <v>5</v>
      </c>
    </row>
    <row r="12" spans="1:9" s="5" customFormat="1">
      <c r="B12" s="118" t="s">
        <v>6</v>
      </c>
      <c r="C12" s="119" t="s">
        <v>7</v>
      </c>
    </row>
    <row r="13" spans="1:9" s="5" customFormat="1">
      <c r="B13" s="118" t="s">
        <v>8</v>
      </c>
      <c r="C13" s="119" t="s">
        <v>9</v>
      </c>
    </row>
    <row r="14" spans="1:9" s="5" customFormat="1">
      <c r="B14" s="118" t="s">
        <v>10</v>
      </c>
      <c r="C14" s="119" t="s">
        <v>11</v>
      </c>
    </row>
    <row r="15" spans="1:9" s="5" customFormat="1">
      <c r="B15" s="116">
        <v>2</v>
      </c>
      <c r="C15" s="117" t="s">
        <v>12</v>
      </c>
    </row>
    <row r="16" spans="1:9" s="5" customFormat="1">
      <c r="B16" s="118" t="s">
        <v>13</v>
      </c>
      <c r="C16" s="119" t="s">
        <v>14</v>
      </c>
    </row>
    <row r="17" spans="2:3" s="5" customFormat="1">
      <c r="B17" s="118" t="s">
        <v>15</v>
      </c>
      <c r="C17" s="119" t="s">
        <v>16</v>
      </c>
    </row>
    <row r="18" spans="2:3" s="5" customFormat="1">
      <c r="B18" s="118" t="s">
        <v>17</v>
      </c>
      <c r="C18" s="120" t="s">
        <v>18</v>
      </c>
    </row>
    <row r="19" spans="2:3" s="5" customFormat="1">
      <c r="B19" s="116">
        <v>3</v>
      </c>
      <c r="C19" s="117" t="s">
        <v>19</v>
      </c>
    </row>
    <row r="20" spans="2:3" s="5" customFormat="1">
      <c r="B20" s="118" t="s">
        <v>20</v>
      </c>
      <c r="C20" s="120" t="s">
        <v>21</v>
      </c>
    </row>
    <row r="21" spans="2:3" s="5" customFormat="1">
      <c r="B21" s="118" t="s">
        <v>22</v>
      </c>
      <c r="C21" s="120" t="s">
        <v>23</v>
      </c>
    </row>
    <row r="22" spans="2:3" s="5" customFormat="1">
      <c r="B22" s="116">
        <v>4</v>
      </c>
      <c r="C22" s="117" t="s">
        <v>24</v>
      </c>
    </row>
    <row r="23" spans="2:3" s="5" customFormat="1">
      <c r="B23" s="118" t="s">
        <v>25</v>
      </c>
      <c r="C23" s="120" t="s">
        <v>26</v>
      </c>
    </row>
    <row r="24" spans="2:3" s="5" customFormat="1">
      <c r="B24" s="118" t="s">
        <v>27</v>
      </c>
      <c r="C24" s="120" t="s">
        <v>28</v>
      </c>
    </row>
    <row r="25" spans="2:3" s="5" customFormat="1">
      <c r="B25" s="116">
        <v>5</v>
      </c>
      <c r="C25" s="117" t="s">
        <v>29</v>
      </c>
    </row>
    <row r="26" spans="2:3" s="5" customFormat="1">
      <c r="B26" s="118" t="s">
        <v>30</v>
      </c>
      <c r="C26" s="120" t="s">
        <v>31</v>
      </c>
    </row>
    <row r="27" spans="2:3" s="5" customFormat="1">
      <c r="B27" s="118" t="s">
        <v>32</v>
      </c>
      <c r="C27" s="120" t="s">
        <v>33</v>
      </c>
    </row>
    <row r="28" spans="2:3" s="5" customFormat="1">
      <c r="B28" s="116">
        <v>6</v>
      </c>
      <c r="C28" s="117" t="s">
        <v>34</v>
      </c>
    </row>
    <row r="29" spans="2:3" s="5" customFormat="1">
      <c r="B29" s="118" t="s">
        <v>35</v>
      </c>
      <c r="C29" s="120" t="s">
        <v>36</v>
      </c>
    </row>
    <row r="30" spans="2:3" s="5" customFormat="1">
      <c r="B30" s="118" t="s">
        <v>37</v>
      </c>
      <c r="C30" s="120" t="s">
        <v>38</v>
      </c>
    </row>
    <row r="31" spans="2:3" s="5" customFormat="1">
      <c r="B31" s="116">
        <v>7</v>
      </c>
      <c r="C31" s="117" t="s">
        <v>39</v>
      </c>
    </row>
    <row r="32" spans="2:3" s="5" customFormat="1">
      <c r="B32" s="12"/>
      <c r="C32" s="12"/>
    </row>
    <row r="33" spans="2:3" s="5" customFormat="1">
      <c r="B33" s="217" t="s">
        <v>40</v>
      </c>
      <c r="C33" s="218"/>
    </row>
    <row r="34" spans="2:3" s="5" customFormat="1">
      <c r="B34" s="218"/>
      <c r="C34" s="218"/>
    </row>
    <row r="35" spans="2:3" s="5" customFormat="1">
      <c r="B35" s="218"/>
      <c r="C35" s="218"/>
    </row>
    <row r="36" spans="2:3" s="5" customFormat="1" ht="14.25" customHeight="1">
      <c r="B36" s="218"/>
      <c r="C36" s="218"/>
    </row>
    <row r="37" spans="2:3" s="5" customFormat="1" hidden="1"/>
    <row r="38" spans="2:3" s="5" customFormat="1" hidden="1"/>
    <row r="39" spans="2:3" s="5" customFormat="1" hidden="1"/>
    <row r="40" spans="2:3" s="5" customFormat="1" hidden="1"/>
    <row r="41" spans="2:3" s="5" customFormat="1" hidden="1"/>
    <row r="42" spans="2:3" s="5" customFormat="1" hidden="1"/>
    <row r="43" spans="2:3" s="5" customFormat="1" hidden="1"/>
    <row r="44" spans="2:3" s="5" customFormat="1" hidden="1"/>
    <row r="45" spans="2:3" s="5" customFormat="1" hidden="1"/>
    <row r="46" spans="2:3" s="5" customFormat="1" hidden="1"/>
    <row r="47" spans="2:3" s="5" customFormat="1" hidden="1"/>
    <row r="48" spans="2:3" s="5" customFormat="1" hidden="1"/>
    <row r="49" s="5" customFormat="1" hidden="1"/>
    <row r="50" s="5" customFormat="1" hidden="1"/>
    <row r="51" s="5" customFormat="1" hidden="1"/>
    <row r="52" s="5" customFormat="1" hidden="1"/>
    <row r="53" s="5" customFormat="1" hidden="1"/>
    <row r="54" s="5" customFormat="1" hidden="1"/>
    <row r="55" s="5" customFormat="1" hidden="1"/>
    <row r="56" s="5" customFormat="1" hidden="1"/>
    <row r="57" s="5" customFormat="1" hidden="1"/>
    <row r="58" s="5" customFormat="1" hidden="1"/>
    <row r="59" s="5" customFormat="1" hidden="1"/>
    <row r="60" s="5" customFormat="1" hidden="1"/>
    <row r="61" s="5" customFormat="1" hidden="1"/>
    <row r="62" s="5" customFormat="1" hidden="1"/>
    <row r="63" s="5" customFormat="1" hidden="1"/>
    <row r="64" s="5" customFormat="1" hidden="1"/>
    <row r="65" s="5" customFormat="1" hidden="1"/>
    <row r="66" s="5" customFormat="1" hidden="1"/>
    <row r="67" s="5" customFormat="1" hidden="1"/>
    <row r="68" s="5" customFormat="1" hidden="1"/>
    <row r="69" s="5" customFormat="1" hidden="1"/>
    <row r="70" s="5" customFormat="1" hidden="1"/>
    <row r="71" s="5" customFormat="1" hidden="1"/>
    <row r="72" s="5" customFormat="1" hidden="1"/>
    <row r="73" s="5" customFormat="1" hidden="1"/>
    <row r="74" s="5" customFormat="1" hidden="1"/>
    <row r="75" s="5" customFormat="1" hidden="1"/>
    <row r="76" s="5" customFormat="1" hidden="1"/>
    <row r="77" s="5" customFormat="1" hidden="1"/>
    <row r="78" s="5" customFormat="1" hidden="1"/>
    <row r="79" s="5" customFormat="1" hidden="1"/>
    <row r="80" s="5" customFormat="1" hidden="1"/>
    <row r="81" s="5" customFormat="1" hidden="1"/>
    <row r="82" s="5" customFormat="1" hidden="1"/>
    <row r="83" s="5" customFormat="1" hidden="1"/>
    <row r="84" s="5" customFormat="1" hidden="1"/>
    <row r="85" s="5" customFormat="1" hidden="1"/>
    <row r="86" s="5" customFormat="1" hidden="1"/>
    <row r="87" s="5" customFormat="1" hidden="1"/>
    <row r="88" s="5" customFormat="1" hidden="1"/>
    <row r="89" s="5" customFormat="1" hidden="1"/>
    <row r="90" s="5" customFormat="1" hidden="1"/>
    <row r="91" s="5" customFormat="1" hidden="1"/>
    <row r="92" s="5" customFormat="1" hidden="1"/>
    <row r="93" s="5" customFormat="1" hidden="1"/>
    <row r="94" s="5" customFormat="1" hidden="1"/>
    <row r="95" s="5" customFormat="1" hidden="1"/>
    <row r="96" s="5" customFormat="1" hidden="1"/>
    <row r="97" s="5" customFormat="1" hidden="1"/>
    <row r="98" s="5" customFormat="1" hidden="1"/>
    <row r="99" s="5" customFormat="1" hidden="1"/>
    <row r="100" s="5" customFormat="1" hidden="1"/>
    <row r="101" s="5" customFormat="1" hidden="1"/>
    <row r="102" s="5" customFormat="1" hidden="1"/>
    <row r="103" s="5" customFormat="1" hidden="1"/>
    <row r="104" s="5" customFormat="1" hidden="1"/>
    <row r="105" s="5" customFormat="1" hidden="1"/>
    <row r="106" s="5" customFormat="1" hidden="1"/>
    <row r="107" s="5" customFormat="1" hidden="1"/>
    <row r="108" s="5" customFormat="1" hidden="1"/>
    <row r="109" s="5" customFormat="1" hidden="1"/>
    <row r="110" s="5" customFormat="1" hidden="1"/>
    <row r="111" s="5" customFormat="1" hidden="1"/>
    <row r="112"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5" customFormat="1" hidden="1"/>
    <row r="514" s="5" customFormat="1" hidden="1"/>
    <row r="515" s="5" customFormat="1" hidden="1"/>
    <row r="516" s="5" customFormat="1" hidden="1"/>
    <row r="517" s="5" customFormat="1" hidden="1"/>
    <row r="518" s="5" customFormat="1" hidden="1"/>
    <row r="519" s="5" customFormat="1" hidden="1"/>
    <row r="520" s="5" customFormat="1" hidden="1"/>
    <row r="521" s="5" customFormat="1" hidden="1"/>
    <row r="522" s="5" customFormat="1" hidden="1"/>
    <row r="523" s="5" customFormat="1" hidden="1"/>
    <row r="524" s="5" customFormat="1" hidden="1"/>
    <row r="525" s="5" customFormat="1" hidden="1"/>
    <row r="526" s="5" customFormat="1" hidden="1"/>
    <row r="527" s="5" customFormat="1" hidden="1"/>
    <row r="528" s="5" customFormat="1" hidden="1"/>
    <row r="529" spans="2:3" s="5" customFormat="1" hidden="1"/>
    <row r="530" spans="2:3" s="5" customFormat="1" hidden="1"/>
    <row r="531" spans="2:3" s="5" customFormat="1" hidden="1"/>
    <row r="532" spans="2:3" s="5" customFormat="1" hidden="1"/>
    <row r="533" spans="2:3" s="5" customFormat="1" hidden="1"/>
    <row r="534" spans="2:3" s="5" customFormat="1" hidden="1"/>
    <row r="535" spans="2:3" s="5" customFormat="1" hidden="1"/>
    <row r="536" spans="2:3" s="5" customFormat="1" hidden="1"/>
    <row r="537" spans="2:3" s="5" customFormat="1" hidden="1"/>
    <row r="538" spans="2:3" s="5" customFormat="1" hidden="1"/>
    <row r="539" spans="2:3" s="5" customFormat="1" hidden="1"/>
    <row r="540" spans="2:3" s="5" customFormat="1" hidden="1"/>
    <row r="541" spans="2:3" s="5" customFormat="1" hidden="1"/>
    <row r="542" spans="2:3" s="5" customFormat="1" hidden="1">
      <c r="B542" s="13"/>
      <c r="C542" s="13"/>
    </row>
    <row r="543" spans="2:3" s="5" customFormat="1" hidden="1">
      <c r="B543" s="13"/>
      <c r="C543" s="13"/>
    </row>
    <row r="544" spans="2:3" s="5" customFormat="1" hidden="1">
      <c r="B544" s="13"/>
      <c r="C544" s="13"/>
    </row>
    <row r="545" spans="2:3" s="5" customFormat="1" hidden="1">
      <c r="B545" s="13"/>
      <c r="C545" s="13"/>
    </row>
    <row r="546" spans="2:3"/>
    <row r="547" spans="2:3"/>
  </sheetData>
  <mergeCells count="1">
    <mergeCell ref="B33:C36"/>
  </mergeCells>
  <phoneticPr fontId="7" type="noConversion"/>
  <hyperlinks>
    <hyperlink ref="C11" location="'1. Panorama mundial IED'!A1" display="Panorma general de la IED nueva y de expansión"/>
    <hyperlink ref="C15" location="'2. Montos de IED'!A1" display="IED nueva y de expansión en Colombia y Bogotá-Región 2021-2024 a primer trimestre"/>
    <hyperlink ref="C19" location="'3. IED por municipio'!A1" display="IED nueva y de expansión por municipio "/>
    <hyperlink ref="C22" location="'4. IED por país de origen'!A1" display="IED nueva y de expansión por país de origen "/>
    <hyperlink ref="C25" location="'5. IED por sector de destino'!A1" display="IED por sector de destino"/>
    <hyperlink ref="C31" location="'5.a Resumen por sectores IIB'!A1" display="Información por sector de interes para IIB (cifras a primer trimestre de 2024 - 2025)"/>
    <hyperlink ref="C28" location="'5. IED por sector de destino'!A1" display="IED por sector de destino"/>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sheetPr>
  <dimension ref="A1:F27"/>
  <sheetViews>
    <sheetView showGridLines="0" topLeftCell="B1" zoomScale="110" zoomScaleNormal="110" workbookViewId="0">
      <selection activeCell="C23" sqref="C23"/>
    </sheetView>
  </sheetViews>
  <sheetFormatPr baseColWidth="10" defaultColWidth="8.44140625" defaultRowHeight="13.8" zeroHeight="1"/>
  <cols>
    <col min="1" max="1" width="2.44140625" style="13" customWidth="1"/>
    <col min="2" max="2" width="7" style="13" customWidth="1"/>
    <col min="3" max="3" width="202.77734375" style="13" customWidth="1"/>
    <col min="4" max="16384" width="8.44140625" style="13"/>
  </cols>
  <sheetData>
    <row r="1" spans="3:3"/>
    <row r="2" spans="3:3"/>
    <row r="3" spans="3:3">
      <c r="C3" s="11"/>
    </row>
    <row r="4" spans="3:3">
      <c r="C4" s="11"/>
    </row>
    <row r="5" spans="3:3">
      <c r="C5" s="11"/>
    </row>
    <row r="6" spans="3:3" ht="21">
      <c r="C6" s="14" t="s">
        <v>41</v>
      </c>
    </row>
    <row r="7" spans="3:3" ht="21">
      <c r="C7" s="14" t="s">
        <v>42</v>
      </c>
    </row>
    <row r="8" spans="3:3" ht="15">
      <c r="C8" s="8" t="s">
        <v>43</v>
      </c>
    </row>
    <row r="9" spans="3:3">
      <c r="C9" s="9" t="s">
        <v>2</v>
      </c>
    </row>
    <row r="10" spans="3:3">
      <c r="C10" s="10" t="s">
        <v>44</v>
      </c>
    </row>
    <row r="11" spans="3:3">
      <c r="C11" s="15"/>
    </row>
    <row r="12" spans="3:3">
      <c r="C12" s="94" t="s">
        <v>45</v>
      </c>
    </row>
    <row r="13" spans="3:3" ht="193.5" customHeight="1">
      <c r="C13" s="216" t="s">
        <v>46</v>
      </c>
    </row>
    <row r="14" spans="3:3">
      <c r="C14" s="163"/>
    </row>
    <row r="15" spans="3:3" ht="141" customHeight="1">
      <c r="C15" s="198" t="s">
        <v>47</v>
      </c>
    </row>
    <row r="16" spans="3:3" ht="11.55" customHeight="1">
      <c r="C16" s="17"/>
    </row>
    <row r="17" spans="1:6" ht="99.6" customHeight="1">
      <c r="C17" s="198" t="s">
        <v>48</v>
      </c>
    </row>
    <row r="18" spans="1:6" ht="18" customHeight="1">
      <c r="C18" s="93" t="s">
        <v>49</v>
      </c>
    </row>
    <row r="19" spans="1:6" ht="55.5" customHeight="1">
      <c r="C19" s="163" t="s">
        <v>50</v>
      </c>
      <c r="F19" s="18"/>
    </row>
    <row r="20" spans="1:6" ht="7.5" customHeight="1">
      <c r="C20" s="16"/>
      <c r="F20" s="18"/>
    </row>
    <row r="21" spans="1:6" ht="49.5" customHeight="1">
      <c r="A21" s="16"/>
      <c r="C21" s="163" t="s">
        <v>51</v>
      </c>
      <c r="F21" s="18"/>
    </row>
    <row r="22" spans="1:6" ht="17.25" customHeight="1">
      <c r="A22" s="16"/>
      <c r="C22" s="92" t="s">
        <v>52</v>
      </c>
      <c r="F22" s="18"/>
    </row>
    <row r="23" spans="1:6" ht="123.6" customHeight="1">
      <c r="C23" s="216" t="s">
        <v>53</v>
      </c>
    </row>
    <row r="24" spans="1:6" ht="14.55" customHeight="1">
      <c r="C24" s="16"/>
    </row>
    <row r="25" spans="1:6" ht="8.5500000000000007" customHeight="1">
      <c r="C25" s="155"/>
    </row>
    <row r="26" spans="1:6" ht="71.25" hidden="1" customHeight="1">
      <c r="C26" s="19"/>
    </row>
    <row r="27" spans="1:6" ht="72" hidden="1" customHeight="1"/>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3"/>
  <sheetViews>
    <sheetView showGridLines="0" topLeftCell="A19" zoomScaleNormal="100" workbookViewId="0">
      <selection activeCell="I26" sqref="I26"/>
    </sheetView>
  </sheetViews>
  <sheetFormatPr baseColWidth="10" defaultColWidth="0" defaultRowHeight="14.25" customHeight="1" zeroHeight="1"/>
  <cols>
    <col min="1" max="1" width="13.44140625" style="20" customWidth="1"/>
    <col min="2" max="2" width="38.21875" style="20" customWidth="1"/>
    <col min="3" max="7" width="12.44140625" style="20" customWidth="1"/>
    <col min="8" max="9" width="12.44140625" style="21" customWidth="1"/>
    <col min="10" max="13" width="12.44140625" style="20" customWidth="1"/>
    <col min="14" max="16" width="12.44140625" style="21" customWidth="1"/>
    <col min="17" max="20" width="12.44140625" style="22" customWidth="1"/>
    <col min="21" max="22" width="32" style="20" customWidth="1"/>
    <col min="23" max="16384" width="10.77734375" style="20" hidden="1"/>
  </cols>
  <sheetData>
    <row r="1" spans="1:22" ht="13.8"/>
    <row r="2" spans="1:22" ht="13.8"/>
    <row r="3" spans="1:22" ht="13.8"/>
    <row r="4" spans="1:22" ht="13.8">
      <c r="A4" s="9" t="s">
        <v>54</v>
      </c>
    </row>
    <row r="5" spans="1:22" ht="13.8">
      <c r="A5" s="88" t="s">
        <v>55</v>
      </c>
      <c r="B5" s="89"/>
      <c r="C5" s="89"/>
      <c r="D5" s="89"/>
      <c r="E5" s="89"/>
      <c r="F5" s="89"/>
      <c r="G5" s="89"/>
      <c r="H5" s="90"/>
      <c r="I5" s="90"/>
      <c r="J5" s="89"/>
      <c r="K5" s="89"/>
      <c r="L5" s="89"/>
      <c r="M5" s="89"/>
      <c r="N5" s="90"/>
      <c r="O5" s="90"/>
      <c r="P5" s="90"/>
      <c r="Q5" s="91"/>
      <c r="R5" s="189"/>
      <c r="S5" s="189"/>
      <c r="T5" s="189"/>
      <c r="U5" s="189"/>
      <c r="V5" s="189"/>
    </row>
    <row r="6" spans="1:22" ht="13.8">
      <c r="A6" s="9" t="s">
        <v>2</v>
      </c>
    </row>
    <row r="7" spans="1:22" ht="13.8">
      <c r="A7" s="29" t="s">
        <v>44</v>
      </c>
    </row>
    <row r="8" spans="1:22" ht="13.8"/>
    <row r="9" spans="1:22" ht="13.8">
      <c r="B9" s="23" t="s">
        <v>56</v>
      </c>
      <c r="C9" s="23"/>
      <c r="G9" s="186"/>
    </row>
    <row r="10" spans="1:22" ht="13.8">
      <c r="D10" s="24"/>
      <c r="E10" s="24"/>
      <c r="F10" s="161"/>
    </row>
    <row r="11" spans="1:22" ht="14.55" customHeight="1">
      <c r="C11" s="219" t="s">
        <v>57</v>
      </c>
      <c r="D11" s="220"/>
      <c r="E11" s="220"/>
      <c r="F11" s="221"/>
      <c r="G11" s="222" t="s">
        <v>58</v>
      </c>
      <c r="H11" s="223"/>
      <c r="I11" s="223"/>
      <c r="J11" s="223"/>
      <c r="K11"/>
      <c r="L11"/>
      <c r="M11"/>
      <c r="N11"/>
      <c r="O11" s="13"/>
      <c r="P11" s="13"/>
      <c r="Q11" s="20"/>
      <c r="R11" s="20"/>
      <c r="S11" s="20"/>
      <c r="T11" s="20"/>
    </row>
    <row r="12" spans="1:22" ht="13.8">
      <c r="C12" s="159">
        <v>2023</v>
      </c>
      <c r="D12" s="159">
        <v>2024</v>
      </c>
      <c r="E12" s="159">
        <v>2025</v>
      </c>
      <c r="F12" s="160" t="s">
        <v>59</v>
      </c>
      <c r="G12" s="99">
        <v>2023</v>
      </c>
      <c r="H12" s="99">
        <v>2024</v>
      </c>
      <c r="I12" s="159">
        <v>2025</v>
      </c>
      <c r="J12" s="101" t="s">
        <v>59</v>
      </c>
      <c r="N12" s="20"/>
      <c r="O12" s="20"/>
      <c r="P12" s="20"/>
      <c r="Q12" s="20"/>
      <c r="R12" s="20"/>
      <c r="S12" s="20"/>
      <c r="T12" s="20"/>
    </row>
    <row r="13" spans="1:22" ht="13.8">
      <c r="B13" s="107" t="s">
        <v>60</v>
      </c>
      <c r="C13" s="102">
        <v>18837</v>
      </c>
      <c r="D13" s="102">
        <v>19444</v>
      </c>
      <c r="E13" s="102">
        <v>16097</v>
      </c>
      <c r="F13" s="103">
        <v>-0.17213536309401356</v>
      </c>
      <c r="G13" s="104">
        <v>75.252544549020243</v>
      </c>
      <c r="H13" s="104">
        <v>68.992688548277854</v>
      </c>
      <c r="I13" s="104">
        <v>80.911493963782704</v>
      </c>
      <c r="J13" s="103">
        <v>0.17275461597883135</v>
      </c>
      <c r="N13" s="20"/>
      <c r="O13" s="20"/>
      <c r="P13" s="20"/>
      <c r="Q13" s="20"/>
      <c r="R13" s="20"/>
      <c r="S13" s="20"/>
      <c r="T13" s="20"/>
    </row>
    <row r="14" spans="1:22" ht="13.8">
      <c r="A14" s="156"/>
      <c r="B14" s="108" t="s">
        <v>61</v>
      </c>
      <c r="C14" s="105">
        <v>5874</v>
      </c>
      <c r="D14" s="105">
        <v>5534</v>
      </c>
      <c r="E14" s="105">
        <v>4139</v>
      </c>
      <c r="F14" s="103">
        <v>-0.25207806288398993</v>
      </c>
      <c r="G14" s="106">
        <v>46.5494260300148</v>
      </c>
      <c r="H14" s="106">
        <v>48.885984056252269</v>
      </c>
      <c r="I14" s="106">
        <v>75.859342502515943</v>
      </c>
      <c r="J14" s="103">
        <v>0.55176057037587478</v>
      </c>
      <c r="K14" s="161"/>
      <c r="L14" s="24"/>
      <c r="M14" s="26"/>
      <c r="N14" s="20"/>
      <c r="O14" s="20"/>
      <c r="P14" s="20"/>
      <c r="Q14" s="20"/>
      <c r="R14" s="20"/>
      <c r="S14" s="20"/>
      <c r="T14" s="20"/>
    </row>
    <row r="15" spans="1:22" ht="13.8">
      <c r="B15" s="108" t="s">
        <v>62</v>
      </c>
      <c r="C15" s="105">
        <v>4526</v>
      </c>
      <c r="D15" s="105">
        <v>4822</v>
      </c>
      <c r="E15" s="105">
        <v>3866</v>
      </c>
      <c r="F15" s="103">
        <v>-0.19825798423890506</v>
      </c>
      <c r="G15" s="106">
        <v>102.61431622863623</v>
      </c>
      <c r="H15" s="106">
        <v>83.471438165021695</v>
      </c>
      <c r="I15" s="106">
        <v>86.796679219445394</v>
      </c>
      <c r="J15" s="103">
        <v>3.9836872677930346E-2</v>
      </c>
      <c r="N15" s="20"/>
      <c r="O15" s="20"/>
      <c r="P15" s="20"/>
      <c r="Q15" s="20"/>
      <c r="R15" s="20"/>
      <c r="S15" s="20"/>
      <c r="T15" s="20"/>
    </row>
    <row r="16" spans="1:22" ht="13.8">
      <c r="B16" s="108" t="s">
        <v>63</v>
      </c>
      <c r="C16" s="105">
        <v>2522</v>
      </c>
      <c r="D16" s="105">
        <v>3074</v>
      </c>
      <c r="E16" s="105">
        <v>2636</v>
      </c>
      <c r="F16" s="103">
        <v>-0.14248536109303833</v>
      </c>
      <c r="G16" s="106">
        <v>69.567928527853482</v>
      </c>
      <c r="H16" s="106">
        <v>91.035925731162266</v>
      </c>
      <c r="I16" s="106">
        <v>143.58404415454089</v>
      </c>
      <c r="J16" s="103">
        <v>0.57722396956294175</v>
      </c>
      <c r="N16" s="20"/>
      <c r="O16" s="20"/>
      <c r="P16" s="20"/>
      <c r="Q16" s="20"/>
      <c r="R16" s="20"/>
      <c r="S16" s="20"/>
      <c r="T16" s="20"/>
    </row>
    <row r="17" spans="2:20" ht="13.8">
      <c r="B17" s="108" t="s">
        <v>64</v>
      </c>
      <c r="C17" s="105">
        <v>2020</v>
      </c>
      <c r="D17" s="105">
        <v>2101</v>
      </c>
      <c r="E17" s="105">
        <v>2234</v>
      </c>
      <c r="F17" s="103">
        <v>6.33031889576392E-2</v>
      </c>
      <c r="G17" s="106">
        <v>44.471351837812598</v>
      </c>
      <c r="H17" s="106">
        <v>22.27427241519122</v>
      </c>
      <c r="I17" s="106">
        <v>35.013025700934584</v>
      </c>
      <c r="J17" s="103">
        <v>0.57190434992863959</v>
      </c>
      <c r="N17" s="20"/>
      <c r="O17" s="20"/>
      <c r="P17" s="20"/>
      <c r="Q17" s="20"/>
      <c r="R17" s="20"/>
      <c r="S17" s="20"/>
      <c r="T17" s="20"/>
    </row>
    <row r="18" spans="2:20" ht="13.8">
      <c r="B18" s="108" t="s">
        <v>65</v>
      </c>
      <c r="C18" s="105">
        <v>1381</v>
      </c>
      <c r="D18" s="105">
        <v>1446</v>
      </c>
      <c r="E18" s="105">
        <v>1279</v>
      </c>
      <c r="F18" s="103">
        <v>-0.11549100968188108</v>
      </c>
      <c r="G18" s="106">
        <v>99.443719708512091</v>
      </c>
      <c r="H18" s="106">
        <v>113.31392098785498</v>
      </c>
      <c r="I18" s="106">
        <v>55.160983263598325</v>
      </c>
      <c r="J18" s="103">
        <v>-0.51320206041135497</v>
      </c>
      <c r="N18" s="20"/>
      <c r="O18" s="20"/>
      <c r="P18" s="20"/>
      <c r="Q18" s="20"/>
      <c r="R18" s="20"/>
      <c r="S18" s="20"/>
      <c r="T18" s="20"/>
    </row>
    <row r="19" spans="2:20" ht="13.8">
      <c r="B19" s="108" t="s">
        <v>66</v>
      </c>
      <c r="C19" s="105">
        <v>1682</v>
      </c>
      <c r="D19" s="105">
        <v>1678</v>
      </c>
      <c r="E19" s="105">
        <v>1106</v>
      </c>
      <c r="F19" s="103">
        <v>-0.34088200238379018</v>
      </c>
      <c r="G19" s="106">
        <v>58.677404861354702</v>
      </c>
      <c r="H19" s="106">
        <v>37.624365490365051</v>
      </c>
      <c r="I19" s="106">
        <v>44.854333764553687</v>
      </c>
      <c r="J19" s="103">
        <v>0.1921618658536608</v>
      </c>
      <c r="N19" s="20"/>
      <c r="O19" s="20"/>
      <c r="P19" s="20"/>
      <c r="Q19" s="20"/>
      <c r="R19" s="20"/>
      <c r="S19" s="20"/>
      <c r="T19" s="20"/>
    </row>
    <row r="20" spans="2:20" ht="13.8">
      <c r="B20" s="108" t="s">
        <v>67</v>
      </c>
      <c r="C20" s="105">
        <v>832</v>
      </c>
      <c r="D20" s="105">
        <v>789</v>
      </c>
      <c r="E20" s="105">
        <v>837</v>
      </c>
      <c r="F20" s="103">
        <v>6.083650190114076E-2</v>
      </c>
      <c r="G20" s="106">
        <v>214.37360524627164</v>
      </c>
      <c r="H20" s="106">
        <v>145.5402134987319</v>
      </c>
      <c r="I20" s="106">
        <v>87.721114864864873</v>
      </c>
      <c r="J20" s="103">
        <v>-0.39727232250054934</v>
      </c>
      <c r="N20" s="20"/>
      <c r="O20" s="20"/>
      <c r="P20" s="20"/>
      <c r="Q20" s="20"/>
      <c r="R20" s="20"/>
      <c r="S20" s="20"/>
      <c r="T20" s="20"/>
    </row>
    <row r="21" spans="2:20" ht="13.8">
      <c r="B21" s="99" t="s">
        <v>68</v>
      </c>
      <c r="C21" s="99">
        <v>2023</v>
      </c>
      <c r="D21" s="99">
        <v>2024</v>
      </c>
      <c r="E21" s="159">
        <v>2025</v>
      </c>
      <c r="F21" s="100" t="s">
        <v>59</v>
      </c>
      <c r="G21" s="99">
        <v>2023</v>
      </c>
      <c r="H21" s="99">
        <v>2024</v>
      </c>
      <c r="I21" s="159">
        <v>2025</v>
      </c>
      <c r="J21" s="101" t="s">
        <v>59</v>
      </c>
      <c r="N21" s="20"/>
      <c r="O21" s="20"/>
      <c r="P21" s="20"/>
      <c r="Q21" s="20"/>
      <c r="R21" s="20"/>
      <c r="S21" s="20"/>
      <c r="T21" s="20"/>
    </row>
    <row r="22" spans="2:20" ht="13.8">
      <c r="B22" s="108" t="s">
        <v>69</v>
      </c>
      <c r="C22" s="105">
        <v>2906</v>
      </c>
      <c r="D22" s="105">
        <v>2830</v>
      </c>
      <c r="E22" s="105">
        <v>2574</v>
      </c>
      <c r="F22" s="103">
        <v>-9.0459363957597128E-2</v>
      </c>
      <c r="G22" s="106">
        <v>13.177888196736355</v>
      </c>
      <c r="H22" s="106">
        <v>16.831254426689405</v>
      </c>
      <c r="I22" s="106">
        <v>11.465352112676056</v>
      </c>
      <c r="J22" s="103">
        <v>-0.31880584643201704</v>
      </c>
      <c r="N22" s="20"/>
      <c r="O22" s="20"/>
      <c r="P22" s="20"/>
      <c r="Q22" s="20"/>
      <c r="R22" s="20"/>
      <c r="S22" s="20"/>
      <c r="T22" s="20"/>
    </row>
    <row r="23" spans="2:20" ht="13.8">
      <c r="B23" s="108" t="s">
        <v>70</v>
      </c>
      <c r="C23" s="105">
        <v>2557</v>
      </c>
      <c r="D23" s="105">
        <v>2757</v>
      </c>
      <c r="E23" s="105">
        <v>2392</v>
      </c>
      <c r="F23" s="103">
        <v>-0.13239027928908231</v>
      </c>
      <c r="G23" s="106">
        <v>8.0066836193045532</v>
      </c>
      <c r="H23" s="106">
        <v>8.7444441450451009</v>
      </c>
      <c r="I23" s="106">
        <v>6.4384113811499706</v>
      </c>
      <c r="J23" s="103">
        <v>-0.26371404810239507</v>
      </c>
      <c r="N23" s="20"/>
      <c r="O23" s="20"/>
      <c r="P23" s="20"/>
      <c r="Q23" s="20"/>
      <c r="R23" s="20"/>
      <c r="S23" s="20"/>
      <c r="T23" s="20"/>
    </row>
    <row r="24" spans="2:20" ht="13.8">
      <c r="B24" s="108" t="s">
        <v>71</v>
      </c>
      <c r="C24" s="105">
        <v>1188</v>
      </c>
      <c r="D24" s="105">
        <v>1315</v>
      </c>
      <c r="E24" s="105">
        <v>1178</v>
      </c>
      <c r="F24" s="103">
        <v>-0.1041825095057034</v>
      </c>
      <c r="G24" s="106">
        <v>20.030191256158592</v>
      </c>
      <c r="H24" s="106">
        <v>18.808447657177091</v>
      </c>
      <c r="I24" s="106">
        <v>75.207662835249039</v>
      </c>
      <c r="J24" s="103">
        <v>2.9986108479585578</v>
      </c>
      <c r="N24" s="20"/>
      <c r="O24" s="20"/>
      <c r="P24" s="20"/>
      <c r="Q24" s="20"/>
      <c r="R24" s="20"/>
      <c r="S24" s="20"/>
      <c r="T24" s="20"/>
    </row>
    <row r="25" spans="2:20" ht="13.8">
      <c r="B25" s="108" t="s">
        <v>72</v>
      </c>
      <c r="C25" s="105">
        <v>934</v>
      </c>
      <c r="D25" s="105">
        <v>1182</v>
      </c>
      <c r="E25" s="105">
        <v>1160</v>
      </c>
      <c r="F25" s="103">
        <v>-1.8612521150592198E-2</v>
      </c>
      <c r="G25" s="106">
        <v>87.026371775698323</v>
      </c>
      <c r="H25" s="106">
        <v>78.001480073146453</v>
      </c>
      <c r="I25" s="106">
        <v>38.357534246575341</v>
      </c>
      <c r="J25" s="103">
        <v>-0.50824607160524027</v>
      </c>
      <c r="N25" s="20"/>
      <c r="O25" s="20"/>
      <c r="P25" s="20"/>
      <c r="Q25" s="20"/>
      <c r="R25" s="20"/>
      <c r="S25" s="20"/>
      <c r="T25" s="20"/>
    </row>
    <row r="26" spans="2:20" ht="13.8">
      <c r="B26" s="108" t="s">
        <v>73</v>
      </c>
      <c r="C26" s="105">
        <v>1326</v>
      </c>
      <c r="D26" s="105">
        <v>1096</v>
      </c>
      <c r="E26" s="105">
        <v>1062</v>
      </c>
      <c r="F26" s="103">
        <v>-3.1021897810219023E-2</v>
      </c>
      <c r="G26" s="106">
        <v>49.630432960762327</v>
      </c>
      <c r="H26" s="106">
        <v>50.385099153282518</v>
      </c>
      <c r="I26" s="106">
        <v>16.823032904148782</v>
      </c>
      <c r="J26" s="103">
        <v>-0.6661109497280252</v>
      </c>
      <c r="N26" s="20"/>
      <c r="O26" s="20"/>
      <c r="P26" s="20"/>
      <c r="Q26" s="20"/>
      <c r="R26" s="20"/>
      <c r="S26" s="20"/>
      <c r="T26" s="20"/>
    </row>
    <row r="27" spans="2:20" ht="13.8">
      <c r="B27" s="108" t="s">
        <v>74</v>
      </c>
      <c r="C27" s="105">
        <v>1001</v>
      </c>
      <c r="D27" s="105">
        <v>986</v>
      </c>
      <c r="E27" s="105">
        <v>986</v>
      </c>
      <c r="F27" s="103">
        <v>0</v>
      </c>
      <c r="G27" s="106">
        <v>23.457589214034488</v>
      </c>
      <c r="H27" s="106">
        <v>19.022616400921805</v>
      </c>
      <c r="I27" s="106">
        <v>35.320373027259684</v>
      </c>
      <c r="J27" s="103">
        <v>0.85675683527677693</v>
      </c>
      <c r="N27" s="20"/>
      <c r="O27" s="20"/>
      <c r="P27" s="20"/>
      <c r="Q27" s="20"/>
      <c r="R27" s="20"/>
      <c r="S27" s="20"/>
      <c r="T27" s="20"/>
    </row>
    <row r="28" spans="2:20" ht="13.8">
      <c r="B28" s="108" t="s">
        <v>75</v>
      </c>
      <c r="C28" s="105">
        <v>677</v>
      </c>
      <c r="D28" s="105">
        <v>738</v>
      </c>
      <c r="E28" s="105">
        <v>793</v>
      </c>
      <c r="F28" s="103">
        <v>7.4525745257452591E-2</v>
      </c>
      <c r="G28" s="106">
        <v>134.0795428859451</v>
      </c>
      <c r="H28" s="106">
        <v>225.30368331282685</v>
      </c>
      <c r="I28" s="106">
        <v>144.85</v>
      </c>
      <c r="J28" s="103">
        <v>-0.35708996022545947</v>
      </c>
      <c r="N28" s="20"/>
      <c r="O28" s="20"/>
      <c r="P28" s="20"/>
      <c r="Q28" s="20"/>
      <c r="R28" s="20"/>
      <c r="S28" s="20"/>
      <c r="T28" s="20"/>
    </row>
    <row r="29" spans="2:20" ht="13.8">
      <c r="B29" s="108" t="s">
        <v>76</v>
      </c>
      <c r="C29" s="105">
        <v>877</v>
      </c>
      <c r="D29" s="105">
        <v>884</v>
      </c>
      <c r="E29" s="105">
        <v>782</v>
      </c>
      <c r="F29" s="103">
        <v>-0.11538461538461542</v>
      </c>
      <c r="G29" s="106">
        <v>425.49589573947304</v>
      </c>
      <c r="H29" s="106">
        <v>305.22100758660434</v>
      </c>
      <c r="I29" s="106">
        <v>23.767724867724866</v>
      </c>
      <c r="J29" s="103">
        <v>-0.92212945938532442</v>
      </c>
      <c r="N29" s="20"/>
      <c r="O29" s="20"/>
      <c r="P29" s="20"/>
      <c r="Q29" s="20"/>
      <c r="R29" s="20"/>
      <c r="S29" s="20"/>
      <c r="T29" s="20"/>
    </row>
    <row r="30" spans="2:20" ht="13.8">
      <c r="B30" s="108" t="s">
        <v>77</v>
      </c>
      <c r="C30" s="105">
        <v>717</v>
      </c>
      <c r="D30" s="105">
        <v>698</v>
      </c>
      <c r="E30" s="105">
        <v>537</v>
      </c>
      <c r="F30" s="103">
        <v>-0.2306590257879656</v>
      </c>
      <c r="G30" s="106">
        <v>154.43942072627269</v>
      </c>
      <c r="H30" s="106">
        <v>70.774993895171448</v>
      </c>
      <c r="I30" s="106">
        <v>308.10262172284644</v>
      </c>
      <c r="J30" s="103">
        <v>3.3532694920354693</v>
      </c>
      <c r="N30" s="20"/>
      <c r="O30" s="20"/>
      <c r="P30" s="20"/>
      <c r="Q30" s="20"/>
      <c r="R30" s="20"/>
      <c r="S30" s="20"/>
      <c r="T30" s="20"/>
    </row>
    <row r="31" spans="2:20" ht="13.8">
      <c r="B31" s="108" t="s">
        <v>78</v>
      </c>
      <c r="C31" s="105">
        <v>743</v>
      </c>
      <c r="D31" s="105">
        <v>718</v>
      </c>
      <c r="E31" s="105">
        <v>519</v>
      </c>
      <c r="F31" s="103">
        <v>-0.27715877437325909</v>
      </c>
      <c r="G31" s="106">
        <v>42.046975701319532</v>
      </c>
      <c r="H31" s="106">
        <v>42.373192778264475</v>
      </c>
      <c r="I31" s="106">
        <v>10.6201581027668</v>
      </c>
      <c r="J31" s="103">
        <v>-0.74936611082527493</v>
      </c>
      <c r="N31" s="20"/>
      <c r="O31" s="20"/>
      <c r="P31" s="20"/>
      <c r="Q31" s="20"/>
      <c r="R31" s="20"/>
      <c r="S31" s="20"/>
      <c r="T31" s="20"/>
    </row>
    <row r="32" spans="2:20" ht="13.8">
      <c r="B32" s="108" t="s">
        <v>79</v>
      </c>
      <c r="C32" s="105">
        <v>5911</v>
      </c>
      <c r="D32" s="105">
        <v>6240</v>
      </c>
      <c r="E32" s="105">
        <v>4114</v>
      </c>
      <c r="F32" s="103">
        <v>-0.34070512820512822</v>
      </c>
      <c r="G32" s="106">
        <v>75.3</v>
      </c>
      <c r="H32" s="106">
        <v>91.928614950937146</v>
      </c>
      <c r="I32" s="106">
        <v>54.5</v>
      </c>
      <c r="J32" s="103">
        <v>-0.4071486878260161</v>
      </c>
      <c r="N32" s="20"/>
      <c r="O32" s="20"/>
      <c r="P32" s="20"/>
      <c r="Q32" s="20"/>
      <c r="R32" s="20"/>
      <c r="S32" s="20"/>
      <c r="T32" s="20"/>
    </row>
    <row r="33" spans="1:20" ht="13.8">
      <c r="B33" s="209" t="s">
        <v>80</v>
      </c>
    </row>
    <row r="34" spans="1:20" ht="13.8">
      <c r="L34" s="20" t="s">
        <v>81</v>
      </c>
    </row>
    <row r="35" spans="1:20" ht="13.8">
      <c r="D35" s="25"/>
      <c r="E35" s="25"/>
      <c r="F35" s="25"/>
      <c r="G35" s="26"/>
      <c r="J35" s="25"/>
      <c r="K35" s="25"/>
      <c r="L35" s="25"/>
      <c r="M35" s="25"/>
    </row>
    <row r="36" spans="1:20" ht="13.8">
      <c r="B36" s="23" t="s">
        <v>82</v>
      </c>
      <c r="C36" s="23"/>
      <c r="D36" s="25"/>
      <c r="E36" s="25"/>
      <c r="F36" s="25"/>
      <c r="G36" s="25"/>
      <c r="J36" s="25"/>
      <c r="K36" s="25"/>
      <c r="L36" s="25"/>
      <c r="M36" s="25"/>
    </row>
    <row r="37" spans="1:20" ht="14.55" customHeight="1">
      <c r="B37" s="13"/>
      <c r="C37" s="224" t="s">
        <v>57</v>
      </c>
      <c r="D37" s="225"/>
      <c r="E37" s="225"/>
      <c r="F37" s="226"/>
      <c r="G37" s="227" t="s">
        <v>58</v>
      </c>
      <c r="H37" s="228"/>
      <c r="I37" s="228"/>
      <c r="J37" s="229"/>
      <c r="K37"/>
      <c r="L37"/>
      <c r="N37" s="20"/>
      <c r="O37" s="20"/>
      <c r="P37" s="20"/>
      <c r="Q37" s="20"/>
      <c r="R37" s="20"/>
      <c r="S37" s="20"/>
      <c r="T37" s="20"/>
    </row>
    <row r="38" spans="1:20" ht="13.8">
      <c r="B38" s="99" t="s">
        <v>83</v>
      </c>
      <c r="C38" s="99">
        <v>2023</v>
      </c>
      <c r="D38" s="99">
        <v>2024</v>
      </c>
      <c r="E38" s="159">
        <v>2025</v>
      </c>
      <c r="F38" s="100" t="s">
        <v>59</v>
      </c>
      <c r="G38" s="99">
        <v>2023</v>
      </c>
      <c r="H38" s="99">
        <v>2024</v>
      </c>
      <c r="I38" s="159">
        <v>2025</v>
      </c>
      <c r="J38" s="101" t="s">
        <v>59</v>
      </c>
      <c r="N38" s="20"/>
      <c r="O38" s="20"/>
      <c r="P38" s="20"/>
      <c r="Q38" s="20"/>
      <c r="R38" s="20"/>
      <c r="S38" s="20"/>
      <c r="T38" s="20"/>
    </row>
    <row r="39" spans="1:20" ht="13.8">
      <c r="A39" s="161"/>
      <c r="B39" s="107" t="s">
        <v>65</v>
      </c>
      <c r="C39" s="102">
        <v>1381</v>
      </c>
      <c r="D39" s="102">
        <v>1446</v>
      </c>
      <c r="E39" s="102">
        <v>1279</v>
      </c>
      <c r="F39" s="103">
        <v>-0.11549100968188108</v>
      </c>
      <c r="G39" s="104">
        <v>99.443719708512091</v>
      </c>
      <c r="H39" s="104">
        <v>113.31392098785498</v>
      </c>
      <c r="I39" s="104">
        <v>55.160983263598325</v>
      </c>
      <c r="J39" s="103">
        <v>-0.51320206041135497</v>
      </c>
      <c r="N39" s="20"/>
      <c r="O39" s="20"/>
      <c r="P39" s="20"/>
      <c r="Q39" s="20"/>
      <c r="R39" s="20"/>
      <c r="S39" s="20"/>
      <c r="T39" s="20"/>
    </row>
    <row r="40" spans="1:20" ht="13.8">
      <c r="A40" s="161"/>
      <c r="B40" s="108" t="s">
        <v>84</v>
      </c>
      <c r="C40" s="110">
        <v>501</v>
      </c>
      <c r="D40" s="110">
        <v>527</v>
      </c>
      <c r="E40" s="105">
        <v>442</v>
      </c>
      <c r="F40" s="103">
        <v>-0.16129032258064513</v>
      </c>
      <c r="G40" s="106">
        <v>66.522954091816374</v>
      </c>
      <c r="H40" s="106">
        <v>84.548387096774192</v>
      </c>
      <c r="I40" s="106">
        <v>44.830503144654088</v>
      </c>
      <c r="J40" s="103">
        <v>-0.46976512877364485</v>
      </c>
      <c r="K40" s="156"/>
      <c r="L40" s="156"/>
      <c r="M40" s="156"/>
      <c r="N40" s="20"/>
      <c r="O40" s="20"/>
      <c r="P40" s="20"/>
      <c r="Q40" s="20"/>
      <c r="R40" s="20"/>
      <c r="S40" s="20"/>
      <c r="T40" s="20"/>
    </row>
    <row r="41" spans="1:20" ht="13.8">
      <c r="A41" s="161"/>
      <c r="B41" s="108" t="s">
        <v>85</v>
      </c>
      <c r="C41" s="110">
        <v>260</v>
      </c>
      <c r="D41" s="110">
        <v>277</v>
      </c>
      <c r="E41" s="105">
        <v>287</v>
      </c>
      <c r="F41" s="103">
        <v>3.6101083032491044E-2</v>
      </c>
      <c r="G41" s="106">
        <v>143.26923076923077</v>
      </c>
      <c r="H41" s="106">
        <v>182.09747292418771</v>
      </c>
      <c r="I41" s="106">
        <v>100.19207920792078</v>
      </c>
      <c r="J41" s="103">
        <v>-0.44978874446196426</v>
      </c>
      <c r="K41" s="156"/>
      <c r="L41" s="156"/>
      <c r="M41" s="156"/>
      <c r="N41" s="20"/>
      <c r="O41" s="20"/>
      <c r="P41" s="20"/>
      <c r="Q41" s="20"/>
      <c r="R41" s="20"/>
      <c r="S41" s="20"/>
      <c r="T41" s="20"/>
    </row>
    <row r="42" spans="1:20" ht="13.8">
      <c r="A42" s="161"/>
      <c r="B42" s="108" t="s">
        <v>86</v>
      </c>
      <c r="C42" s="110">
        <v>132</v>
      </c>
      <c r="D42" s="110">
        <v>160</v>
      </c>
      <c r="E42" s="105">
        <v>125</v>
      </c>
      <c r="F42" s="103">
        <v>-0.21875</v>
      </c>
      <c r="G42" s="106">
        <v>26.136363636363637</v>
      </c>
      <c r="H42" s="106">
        <v>30.824999999999999</v>
      </c>
      <c r="I42" s="106">
        <v>14.304444444444446</v>
      </c>
      <c r="J42" s="103">
        <v>-0.53594665224835536</v>
      </c>
      <c r="K42" s="156"/>
      <c r="L42" s="156"/>
      <c r="M42" s="156"/>
      <c r="N42" s="20"/>
      <c r="O42" s="20"/>
      <c r="P42" s="20"/>
      <c r="Q42" s="20"/>
      <c r="R42" s="20"/>
      <c r="S42" s="20"/>
      <c r="T42" s="20"/>
    </row>
    <row r="43" spans="1:20" ht="13.8">
      <c r="A43" s="161"/>
      <c r="B43" s="108" t="s">
        <v>87</v>
      </c>
      <c r="C43" s="110">
        <v>90</v>
      </c>
      <c r="D43" s="110">
        <v>94</v>
      </c>
      <c r="E43" s="105">
        <v>81</v>
      </c>
      <c r="F43" s="103">
        <v>-0.13829787234042556</v>
      </c>
      <c r="G43" s="106">
        <v>243.28888888888889</v>
      </c>
      <c r="H43" s="106">
        <v>73.691489361702125</v>
      </c>
      <c r="I43" s="106">
        <v>98.188333333333333</v>
      </c>
      <c r="J43" s="103">
        <v>0.33242432991675086</v>
      </c>
      <c r="K43" s="156"/>
      <c r="L43" s="156"/>
      <c r="M43" s="156"/>
      <c r="N43" s="20"/>
      <c r="O43" s="20"/>
      <c r="P43" s="20"/>
      <c r="Q43" s="20"/>
      <c r="R43" s="20"/>
      <c r="S43" s="20"/>
      <c r="T43" s="20"/>
    </row>
    <row r="44" spans="1:20" ht="13.8">
      <c r="A44" s="161"/>
      <c r="B44" s="108" t="s">
        <v>88</v>
      </c>
      <c r="C44" s="110">
        <v>122</v>
      </c>
      <c r="D44" s="110">
        <v>75</v>
      </c>
      <c r="E44" s="105">
        <v>67</v>
      </c>
      <c r="F44" s="103">
        <v>-0.10666666666666669</v>
      </c>
      <c r="G44" s="106">
        <v>192.41666666666666</v>
      </c>
      <c r="H44" s="106">
        <v>585.53968253968253</v>
      </c>
      <c r="I44" s="106">
        <v>17.154385964912279</v>
      </c>
      <c r="J44" s="103">
        <v>-0.97070329052591631</v>
      </c>
      <c r="K44" s="156"/>
      <c r="L44" s="156"/>
      <c r="M44" s="156"/>
      <c r="N44" s="20"/>
      <c r="O44" s="20"/>
      <c r="P44" s="20"/>
      <c r="Q44" s="20"/>
      <c r="R44" s="20"/>
      <c r="S44" s="20"/>
      <c r="T44" s="20"/>
    </row>
    <row r="45" spans="1:20" ht="13.8">
      <c r="A45" s="161"/>
      <c r="B45" s="108" t="s">
        <v>89</v>
      </c>
      <c r="C45" s="110">
        <v>48</v>
      </c>
      <c r="D45" s="110">
        <v>63</v>
      </c>
      <c r="E45" s="105">
        <v>58</v>
      </c>
      <c r="F45" s="103">
        <v>-7.9365079365079416E-2</v>
      </c>
      <c r="G45" s="106">
        <v>13.909836065573771</v>
      </c>
      <c r="H45" s="106">
        <v>17.306666666666668</v>
      </c>
      <c r="I45" s="106">
        <v>16.226923076923075</v>
      </c>
      <c r="J45" s="103">
        <v>-6.238888230413675E-2</v>
      </c>
      <c r="K45" s="156"/>
      <c r="L45" s="156"/>
      <c r="M45" s="156"/>
      <c r="N45" s="20"/>
      <c r="O45" s="20"/>
      <c r="P45" s="20"/>
      <c r="Q45" s="20"/>
      <c r="R45" s="20"/>
      <c r="S45" s="20"/>
      <c r="T45" s="20"/>
    </row>
    <row r="46" spans="1:20" ht="13.8">
      <c r="A46" s="161"/>
      <c r="B46" s="108" t="s">
        <v>90</v>
      </c>
      <c r="C46" s="110">
        <v>49</v>
      </c>
      <c r="D46" s="110">
        <v>84</v>
      </c>
      <c r="E46" s="105">
        <v>38</v>
      </c>
      <c r="F46" s="103">
        <v>-0.54761904761904767</v>
      </c>
      <c r="G46" s="106">
        <v>35.836734693877553</v>
      </c>
      <c r="H46" s="106">
        <v>140.88095238095238</v>
      </c>
      <c r="I46" s="106">
        <v>42.146153846153844</v>
      </c>
      <c r="J46" s="103">
        <v>-0.70083852264011126</v>
      </c>
      <c r="K46" s="156"/>
      <c r="L46" s="156"/>
      <c r="M46" s="156"/>
      <c r="N46" s="20"/>
      <c r="O46" s="20"/>
      <c r="P46" s="20"/>
      <c r="Q46" s="20"/>
      <c r="R46" s="20"/>
      <c r="S46" s="20"/>
      <c r="T46" s="20"/>
    </row>
    <row r="47" spans="1:20" ht="13.8">
      <c r="A47" s="161"/>
      <c r="B47" s="108" t="s">
        <v>91</v>
      </c>
      <c r="C47" s="110">
        <v>26</v>
      </c>
      <c r="D47" s="110">
        <v>24</v>
      </c>
      <c r="E47" s="105">
        <v>26</v>
      </c>
      <c r="F47" s="103">
        <v>8.3333333333333259E-2</v>
      </c>
      <c r="G47" s="106">
        <v>39.269230769230766</v>
      </c>
      <c r="H47" s="106">
        <v>26.083333333333332</v>
      </c>
      <c r="I47" s="106">
        <v>33.223809523809528</v>
      </c>
      <c r="J47" s="103">
        <v>0.27375627567320882</v>
      </c>
      <c r="K47" s="156"/>
      <c r="L47" s="156"/>
      <c r="M47" s="156"/>
      <c r="N47" s="20"/>
      <c r="O47" s="20"/>
      <c r="P47" s="20"/>
      <c r="Q47" s="20"/>
      <c r="R47" s="20"/>
      <c r="S47" s="20"/>
      <c r="T47" s="20"/>
    </row>
    <row r="48" spans="1:20" ht="13.8">
      <c r="A48" s="161"/>
      <c r="B48" s="108" t="s">
        <v>92</v>
      </c>
      <c r="C48" s="110">
        <v>18</v>
      </c>
      <c r="D48" s="110">
        <v>15</v>
      </c>
      <c r="E48" s="105">
        <v>21</v>
      </c>
      <c r="F48" s="103">
        <v>0.39999999999999991</v>
      </c>
      <c r="G48" s="106">
        <v>32.555555555555557</v>
      </c>
      <c r="H48" s="106">
        <v>54.866666666666667</v>
      </c>
      <c r="I48" s="106">
        <v>146.77777777777777</v>
      </c>
      <c r="J48" s="103">
        <v>1.6751721344673958</v>
      </c>
      <c r="K48" s="156"/>
      <c r="L48" s="156"/>
      <c r="M48" s="156"/>
      <c r="N48" s="20"/>
      <c r="O48" s="20"/>
      <c r="P48" s="20"/>
      <c r="Q48" s="20"/>
      <c r="R48" s="20"/>
      <c r="S48" s="20"/>
      <c r="T48" s="20"/>
    </row>
    <row r="49" spans="1:20" ht="13.8">
      <c r="A49" s="161"/>
      <c r="B49" s="108" t="s">
        <v>93</v>
      </c>
      <c r="C49" s="110">
        <v>27</v>
      </c>
      <c r="D49" s="110">
        <v>30</v>
      </c>
      <c r="E49" s="105">
        <v>19</v>
      </c>
      <c r="F49" s="103">
        <v>-0.3666666666666667</v>
      </c>
      <c r="G49" s="106">
        <v>68.444444444444443</v>
      </c>
      <c r="H49" s="106">
        <v>38.533333333333331</v>
      </c>
      <c r="I49" s="106">
        <v>101.37142857142858</v>
      </c>
      <c r="J49" s="103">
        <v>1.6307464162135448</v>
      </c>
      <c r="K49" s="156"/>
      <c r="L49" s="156"/>
      <c r="M49" s="156"/>
      <c r="N49" s="20"/>
      <c r="O49" s="20"/>
      <c r="P49" s="20"/>
      <c r="Q49" s="20"/>
      <c r="R49" s="20"/>
      <c r="S49" s="20"/>
      <c r="T49" s="20"/>
    </row>
    <row r="50" spans="1:20" ht="13.8">
      <c r="A50" s="161"/>
      <c r="B50" s="108" t="s">
        <v>79</v>
      </c>
      <c r="C50" s="105">
        <v>108</v>
      </c>
      <c r="D50" s="105">
        <v>97</v>
      </c>
      <c r="E50" s="105">
        <v>115</v>
      </c>
      <c r="F50" s="103">
        <v>0.18556701030927836</v>
      </c>
      <c r="G50" s="106">
        <v>233.92386034680734</v>
      </c>
      <c r="H50" s="106">
        <v>45.040512870497928</v>
      </c>
      <c r="I50" s="106">
        <v>33.365882352941156</v>
      </c>
      <c r="J50" s="103">
        <v>-0.25920287699929356</v>
      </c>
      <c r="K50" s="156"/>
      <c r="L50" s="156"/>
      <c r="M50" s="156"/>
      <c r="N50" s="20"/>
      <c r="O50" s="20"/>
      <c r="P50" s="20"/>
      <c r="Q50" s="20"/>
      <c r="R50" s="20"/>
      <c r="S50" s="20"/>
      <c r="T50" s="20"/>
    </row>
    <row r="51" spans="1:20" ht="13.8">
      <c r="B51" s="99" t="s">
        <v>94</v>
      </c>
      <c r="C51" s="99">
        <v>2023</v>
      </c>
      <c r="D51" s="99">
        <v>2024</v>
      </c>
      <c r="E51" s="159">
        <v>2025</v>
      </c>
      <c r="F51" s="100" t="s">
        <v>59</v>
      </c>
      <c r="G51" s="99">
        <v>2023</v>
      </c>
      <c r="H51" s="99">
        <v>2024</v>
      </c>
      <c r="I51" s="159">
        <v>2025</v>
      </c>
      <c r="J51" s="101" t="s">
        <v>59</v>
      </c>
      <c r="K51" s="156"/>
      <c r="L51" s="156"/>
      <c r="N51" s="20"/>
      <c r="O51" s="20"/>
      <c r="P51" s="20"/>
      <c r="Q51" s="20"/>
      <c r="R51" s="20"/>
      <c r="S51" s="20"/>
      <c r="T51" s="20"/>
    </row>
    <row r="52" spans="1:20" ht="13.8">
      <c r="B52" s="108" t="s">
        <v>69</v>
      </c>
      <c r="C52" s="110">
        <v>173</v>
      </c>
      <c r="D52" s="110">
        <v>193</v>
      </c>
      <c r="E52" s="110">
        <v>183</v>
      </c>
      <c r="F52" s="103">
        <v>-5.1813471502590636E-2</v>
      </c>
      <c r="G52" s="106">
        <v>8.6184971098265901</v>
      </c>
      <c r="H52" s="106">
        <v>7.2020725388601035</v>
      </c>
      <c r="I52" s="106">
        <v>14.261702127659575</v>
      </c>
      <c r="J52" s="103">
        <v>0.98022195009949509</v>
      </c>
      <c r="K52" s="156"/>
      <c r="L52" s="156"/>
      <c r="M52" s="156"/>
      <c r="N52" s="20"/>
      <c r="O52" s="20"/>
      <c r="P52" s="20"/>
      <c r="Q52" s="20"/>
      <c r="R52" s="20"/>
      <c r="S52" s="20"/>
      <c r="T52" s="20"/>
    </row>
    <row r="53" spans="1:20" ht="13.8">
      <c r="B53" s="108" t="s">
        <v>70</v>
      </c>
      <c r="C53" s="110">
        <v>127</v>
      </c>
      <c r="D53" s="110">
        <v>157</v>
      </c>
      <c r="E53" s="110">
        <v>126</v>
      </c>
      <c r="F53" s="103">
        <v>-0.19745222929936301</v>
      </c>
      <c r="G53" s="106">
        <v>4.4645669291338583</v>
      </c>
      <c r="H53" s="106">
        <v>24.853503184713375</v>
      </c>
      <c r="I53" s="106">
        <v>3.5767441860465117</v>
      </c>
      <c r="J53" s="103">
        <v>-0.85608692024364363</v>
      </c>
      <c r="K53" s="156"/>
      <c r="L53" s="156"/>
      <c r="M53" s="156"/>
      <c r="N53" s="20"/>
      <c r="O53" s="20"/>
      <c r="P53" s="20"/>
      <c r="Q53" s="20"/>
      <c r="R53" s="20"/>
      <c r="S53" s="20"/>
      <c r="T53" s="20"/>
    </row>
    <row r="54" spans="1:20" ht="13.8">
      <c r="B54" s="108" t="s">
        <v>71</v>
      </c>
      <c r="C54" s="110">
        <v>96</v>
      </c>
      <c r="D54" s="110">
        <v>109</v>
      </c>
      <c r="E54" s="110">
        <v>109</v>
      </c>
      <c r="F54" s="103">
        <v>0</v>
      </c>
      <c r="G54" s="106">
        <v>21.322916666666668</v>
      </c>
      <c r="H54" s="106">
        <v>20.302752293577981</v>
      </c>
      <c r="I54" s="106">
        <v>14.330985915492958</v>
      </c>
      <c r="J54" s="103">
        <v>-0.29413580443346932</v>
      </c>
      <c r="K54" s="156"/>
      <c r="L54" s="156"/>
      <c r="M54" s="156"/>
      <c r="N54" s="20"/>
      <c r="O54" s="20"/>
      <c r="P54" s="20"/>
      <c r="Q54" s="20"/>
      <c r="R54" s="20"/>
      <c r="S54" s="20"/>
      <c r="T54" s="20"/>
    </row>
    <row r="55" spans="1:20" ht="13.8">
      <c r="B55" s="108" t="s">
        <v>73</v>
      </c>
      <c r="C55" s="110">
        <v>100</v>
      </c>
      <c r="D55" s="110">
        <v>118</v>
      </c>
      <c r="E55" s="110">
        <v>105</v>
      </c>
      <c r="F55" s="103">
        <v>-0.11016949152542377</v>
      </c>
      <c r="G55" s="106">
        <v>39.840000000000003</v>
      </c>
      <c r="H55" s="106">
        <v>51.144067796610166</v>
      </c>
      <c r="I55" s="106">
        <v>55.814925373134329</v>
      </c>
      <c r="J55" s="103">
        <v>9.1327455514474076E-2</v>
      </c>
      <c r="K55" s="156"/>
      <c r="L55" s="156"/>
      <c r="M55" s="156"/>
      <c r="N55" s="20"/>
      <c r="O55" s="20"/>
      <c r="P55" s="20"/>
      <c r="Q55" s="20"/>
      <c r="R55" s="20"/>
      <c r="S55" s="20"/>
      <c r="T55" s="20"/>
    </row>
    <row r="56" spans="1:20" ht="13.8">
      <c r="B56" s="108" t="s">
        <v>72</v>
      </c>
      <c r="C56" s="110">
        <v>28</v>
      </c>
      <c r="D56" s="110">
        <v>33</v>
      </c>
      <c r="E56" s="110">
        <v>73</v>
      </c>
      <c r="F56" s="103">
        <v>1.2121212121212119</v>
      </c>
      <c r="G56" s="106">
        <v>48.921348314606739</v>
      </c>
      <c r="H56" s="106">
        <v>63.157142857142858</v>
      </c>
      <c r="I56" s="106">
        <v>72.620338983050857</v>
      </c>
      <c r="J56" s="103">
        <v>0.14983572241881027</v>
      </c>
      <c r="K56" s="156"/>
      <c r="L56" s="156"/>
      <c r="M56" s="156"/>
      <c r="N56" s="20"/>
      <c r="O56" s="20"/>
      <c r="P56" s="20"/>
      <c r="Q56" s="20"/>
      <c r="R56" s="20"/>
      <c r="S56" s="20"/>
      <c r="T56" s="20"/>
    </row>
    <row r="57" spans="1:20" ht="13.8">
      <c r="B57" s="108" t="s">
        <v>76</v>
      </c>
      <c r="C57" s="110">
        <v>82</v>
      </c>
      <c r="D57" s="110">
        <v>74</v>
      </c>
      <c r="E57" s="110">
        <v>72</v>
      </c>
      <c r="F57" s="103">
        <v>-2.7027027027026973E-2</v>
      </c>
      <c r="G57" s="106">
        <v>342.57317073170731</v>
      </c>
      <c r="H57" s="106">
        <v>373.81081081081084</v>
      </c>
      <c r="I57" s="106">
        <v>213.39137931034483</v>
      </c>
      <c r="J57" s="103">
        <v>-0.42914604623796127</v>
      </c>
      <c r="K57" s="156"/>
      <c r="L57" s="156"/>
      <c r="M57" s="156"/>
      <c r="N57" s="20"/>
      <c r="O57" s="20"/>
      <c r="P57" s="20"/>
      <c r="Q57" s="20"/>
      <c r="R57" s="20"/>
      <c r="S57" s="20"/>
      <c r="T57" s="20"/>
    </row>
    <row r="58" spans="1:20" ht="13.8">
      <c r="B58" s="108" t="s">
        <v>74</v>
      </c>
      <c r="C58" s="110">
        <v>49</v>
      </c>
      <c r="D58" s="110">
        <v>50</v>
      </c>
      <c r="E58" s="110">
        <v>69</v>
      </c>
      <c r="F58" s="103">
        <v>0.37999999999999989</v>
      </c>
      <c r="G58" s="106">
        <v>131.84</v>
      </c>
      <c r="H58" s="106">
        <v>209.27500000000001</v>
      </c>
      <c r="I58" s="106">
        <v>79.350943396226427</v>
      </c>
      <c r="J58" s="103">
        <v>-0.62082932315744155</v>
      </c>
      <c r="K58" s="156"/>
      <c r="L58" s="156"/>
      <c r="M58" s="156"/>
      <c r="N58" s="20"/>
      <c r="O58" s="20"/>
      <c r="P58" s="20"/>
      <c r="Q58" s="20"/>
      <c r="R58" s="20"/>
      <c r="S58" s="20"/>
      <c r="T58" s="20"/>
    </row>
    <row r="59" spans="1:20" ht="13.8">
      <c r="B59" s="108" t="s">
        <v>78</v>
      </c>
      <c r="C59" s="110">
        <v>89</v>
      </c>
      <c r="D59" s="110">
        <v>70</v>
      </c>
      <c r="E59" s="110">
        <v>65</v>
      </c>
      <c r="F59" s="103">
        <v>-7.1428571428571397E-2</v>
      </c>
      <c r="G59" s="106">
        <v>104.08163265306122</v>
      </c>
      <c r="H59" s="106">
        <v>43.5</v>
      </c>
      <c r="I59" s="106">
        <v>82.87358490566038</v>
      </c>
      <c r="J59" s="103">
        <v>0.90513988288874425</v>
      </c>
      <c r="K59" s="156"/>
      <c r="L59" s="156"/>
      <c r="M59" s="156"/>
      <c r="N59" s="20"/>
      <c r="O59" s="20"/>
      <c r="P59" s="20"/>
      <c r="Q59" s="20"/>
      <c r="R59" s="20"/>
      <c r="S59" s="20"/>
      <c r="T59" s="20"/>
    </row>
    <row r="60" spans="1:20" ht="13.8">
      <c r="B60" s="108" t="s">
        <v>75</v>
      </c>
      <c r="C60" s="110">
        <v>75</v>
      </c>
      <c r="D60" s="110">
        <v>80</v>
      </c>
      <c r="E60" s="110">
        <v>64</v>
      </c>
      <c r="F60" s="103">
        <v>-0.19999999999999996</v>
      </c>
      <c r="G60" s="106">
        <v>3.8358208955223883</v>
      </c>
      <c r="H60" s="106">
        <v>3.3888888888888888</v>
      </c>
      <c r="I60" s="106">
        <v>4.8097560975609754</v>
      </c>
      <c r="J60" s="103">
        <v>0.41927229108356645</v>
      </c>
      <c r="K60" s="156"/>
      <c r="L60" s="156"/>
      <c r="M60" s="156"/>
      <c r="N60" s="20"/>
      <c r="O60" s="20"/>
      <c r="P60" s="20"/>
      <c r="Q60" s="20"/>
      <c r="R60" s="20"/>
      <c r="S60" s="20"/>
      <c r="T60" s="20"/>
    </row>
    <row r="61" spans="1:20" ht="13.8">
      <c r="B61" s="108" t="s">
        <v>95</v>
      </c>
      <c r="C61" s="110">
        <v>78</v>
      </c>
      <c r="D61" s="110">
        <v>44</v>
      </c>
      <c r="E61" s="110">
        <v>47</v>
      </c>
      <c r="F61" s="103">
        <v>6.8181818181818121E-2</v>
      </c>
      <c r="G61" s="106">
        <v>28.214285714285715</v>
      </c>
      <c r="H61" s="106">
        <v>26.606060606060606</v>
      </c>
      <c r="I61" s="106">
        <v>8.3324999999999996</v>
      </c>
      <c r="J61" s="103">
        <v>-0.68681947608200455</v>
      </c>
      <c r="K61" s="156"/>
      <c r="L61" s="156"/>
      <c r="M61" s="156"/>
      <c r="N61" s="20"/>
      <c r="O61" s="20"/>
      <c r="P61" s="20"/>
      <c r="Q61" s="20"/>
      <c r="R61" s="20"/>
      <c r="S61" s="20"/>
      <c r="T61" s="20"/>
    </row>
    <row r="62" spans="1:20" ht="13.8">
      <c r="B62" s="108" t="s">
        <v>79</v>
      </c>
      <c r="C62" s="105">
        <v>484</v>
      </c>
      <c r="D62" s="105">
        <v>518</v>
      </c>
      <c r="E62" s="105">
        <v>366</v>
      </c>
      <c r="F62" s="103">
        <v>-0.29343629343629341</v>
      </c>
      <c r="G62" s="106">
        <v>163.15712508576806</v>
      </c>
      <c r="H62" s="106">
        <v>207.90027489075911</v>
      </c>
      <c r="I62" s="106">
        <v>69.228571428571428</v>
      </c>
      <c r="J62" s="103">
        <v>-0.66701067872590603</v>
      </c>
      <c r="K62" s="156"/>
      <c r="L62" s="156"/>
      <c r="M62" s="156"/>
      <c r="N62" s="20"/>
      <c r="O62" s="20"/>
      <c r="P62" s="20"/>
      <c r="Q62" s="20"/>
      <c r="R62" s="20"/>
      <c r="S62" s="20"/>
      <c r="T62" s="20"/>
    </row>
    <row r="63" spans="1:20" ht="13.8">
      <c r="B63" s="99" t="s">
        <v>96</v>
      </c>
      <c r="C63" s="99">
        <v>2023</v>
      </c>
      <c r="D63" s="99">
        <v>2024</v>
      </c>
      <c r="E63" s="159">
        <v>2025</v>
      </c>
      <c r="F63" s="100" t="s">
        <v>59</v>
      </c>
      <c r="G63" s="99">
        <v>2023</v>
      </c>
      <c r="H63" s="99">
        <v>2024</v>
      </c>
      <c r="I63" s="159">
        <v>2025</v>
      </c>
      <c r="J63" s="101" t="s">
        <v>59</v>
      </c>
      <c r="K63" s="156"/>
      <c r="L63" s="156"/>
      <c r="N63" s="20"/>
      <c r="O63" s="20"/>
      <c r="P63" s="20"/>
      <c r="Q63" s="20"/>
      <c r="R63" s="20"/>
      <c r="S63" s="20"/>
      <c r="T63" s="20"/>
    </row>
    <row r="64" spans="1:20" ht="13.8">
      <c r="B64" s="108" t="s">
        <v>97</v>
      </c>
      <c r="C64" s="110">
        <v>69</v>
      </c>
      <c r="D64" s="110">
        <v>102</v>
      </c>
      <c r="E64" s="110">
        <v>96</v>
      </c>
      <c r="F64" s="103">
        <v>-5.8823529411764719E-2</v>
      </c>
      <c r="G64" s="106">
        <v>13.257971204709332</v>
      </c>
      <c r="H64" s="106">
        <v>11.578529368793841</v>
      </c>
      <c r="I64" s="106">
        <v>27.26794871794872</v>
      </c>
      <c r="J64" s="103">
        <v>1.3550442244798897</v>
      </c>
      <c r="K64" s="156"/>
      <c r="L64" s="156"/>
      <c r="M64" s="156"/>
      <c r="N64" s="20"/>
      <c r="O64" s="20"/>
      <c r="P64" s="20"/>
      <c r="Q64" s="20"/>
      <c r="R64" s="20"/>
      <c r="S64" s="20"/>
      <c r="T64" s="20"/>
    </row>
    <row r="65" spans="2:20" ht="13.8">
      <c r="B65" s="108" t="s">
        <v>98</v>
      </c>
      <c r="C65" s="110">
        <v>59</v>
      </c>
      <c r="D65" s="110">
        <v>61</v>
      </c>
      <c r="E65" s="110">
        <v>80</v>
      </c>
      <c r="F65" s="103">
        <v>0.31147540983606548</v>
      </c>
      <c r="G65" s="106">
        <v>49.62254238581253</v>
      </c>
      <c r="H65" s="106">
        <v>26.833278463267906</v>
      </c>
      <c r="I65" s="106">
        <v>45.824193548387093</v>
      </c>
      <c r="J65" s="103">
        <v>0.70773741311990124</v>
      </c>
      <c r="K65" s="156"/>
      <c r="L65" s="156"/>
      <c r="M65" s="156"/>
      <c r="N65" s="20"/>
      <c r="O65" s="20"/>
      <c r="P65" s="20"/>
      <c r="Q65" s="20"/>
      <c r="R65" s="20"/>
      <c r="S65" s="20"/>
      <c r="T65" s="20"/>
    </row>
    <row r="66" spans="2:20" ht="13.8">
      <c r="B66" s="108" t="s">
        <v>99</v>
      </c>
      <c r="C66" s="110">
        <v>39</v>
      </c>
      <c r="D66" s="110">
        <v>46</v>
      </c>
      <c r="E66" s="110">
        <v>61</v>
      </c>
      <c r="F66" s="103">
        <v>0.32608695652173902</v>
      </c>
      <c r="G66" s="106">
        <v>10.076923002340846</v>
      </c>
      <c r="H66" s="106">
        <v>4.7139129949652609</v>
      </c>
      <c r="I66" s="106">
        <v>6.2179487179487181</v>
      </c>
      <c r="J66" s="103">
        <v>0.3190631062961613</v>
      </c>
      <c r="K66" s="156"/>
      <c r="L66" s="156"/>
      <c r="M66" s="156"/>
      <c r="N66" s="20"/>
      <c r="O66" s="20"/>
      <c r="P66" s="20"/>
      <c r="Q66" s="20"/>
      <c r="R66" s="20"/>
      <c r="S66" s="20"/>
      <c r="T66" s="20"/>
    </row>
    <row r="67" spans="2:20" ht="13.8">
      <c r="B67" s="108" t="s">
        <v>100</v>
      </c>
      <c r="C67" s="110">
        <v>31</v>
      </c>
      <c r="D67" s="110">
        <v>34</v>
      </c>
      <c r="E67" s="110">
        <v>34</v>
      </c>
      <c r="F67" s="103">
        <v>0</v>
      </c>
      <c r="G67" s="106">
        <v>35.350322561956226</v>
      </c>
      <c r="H67" s="106">
        <v>38.217941166723477</v>
      </c>
      <c r="I67" s="106">
        <v>7.2259259259259254</v>
      </c>
      <c r="J67" s="103">
        <v>-0.81092843556372496</v>
      </c>
      <c r="K67" s="156"/>
      <c r="L67" s="156"/>
      <c r="M67" s="156"/>
      <c r="N67" s="20"/>
      <c r="O67" s="20"/>
      <c r="P67" s="20"/>
      <c r="Q67" s="20"/>
      <c r="R67" s="20"/>
      <c r="S67" s="20"/>
      <c r="T67" s="20"/>
    </row>
    <row r="68" spans="2:20" ht="13.8">
      <c r="B68" s="108" t="s">
        <v>101</v>
      </c>
      <c r="C68" s="110">
        <v>39</v>
      </c>
      <c r="D68" s="110">
        <v>41</v>
      </c>
      <c r="E68" s="110">
        <v>31</v>
      </c>
      <c r="F68" s="103">
        <v>-0.24390243902439024</v>
      </c>
      <c r="G68" s="106">
        <v>49.478974479284048</v>
      </c>
      <c r="H68" s="106">
        <v>36.331463400547101</v>
      </c>
      <c r="I68" s="106">
        <v>33.834782608695654</v>
      </c>
      <c r="J68" s="103">
        <v>-6.8719521818486617E-2</v>
      </c>
      <c r="K68" s="156"/>
      <c r="L68" s="156"/>
      <c r="M68" s="156"/>
      <c r="N68" s="20"/>
      <c r="O68" s="20"/>
      <c r="P68" s="20"/>
      <c r="Q68" s="20"/>
      <c r="R68" s="20"/>
      <c r="S68" s="20"/>
      <c r="T68" s="20"/>
    </row>
    <row r="69" spans="2:20" ht="13.8">
      <c r="B69" s="108" t="s">
        <v>102</v>
      </c>
      <c r="C69" s="110">
        <v>14</v>
      </c>
      <c r="D69" s="110">
        <v>24</v>
      </c>
      <c r="E69" s="110">
        <v>28</v>
      </c>
      <c r="F69" s="103">
        <v>0.16666666666666674</v>
      </c>
      <c r="G69" s="106">
        <v>7.8928571258272857</v>
      </c>
      <c r="H69" s="106">
        <v>16.93291665116946</v>
      </c>
      <c r="I69" s="106">
        <v>37.300000000000004</v>
      </c>
      <c r="J69" s="103">
        <v>1.202810110532488</v>
      </c>
      <c r="K69" s="156"/>
      <c r="L69" s="156"/>
      <c r="M69" s="156"/>
      <c r="N69" s="20"/>
      <c r="O69" s="20"/>
      <c r="P69" s="20"/>
      <c r="Q69" s="20"/>
      <c r="R69" s="20"/>
      <c r="S69" s="20"/>
      <c r="T69" s="20"/>
    </row>
    <row r="70" spans="2:20" ht="13.8">
      <c r="B70" s="108" t="s">
        <v>103</v>
      </c>
      <c r="C70" s="110">
        <v>16</v>
      </c>
      <c r="D70" s="110">
        <v>14</v>
      </c>
      <c r="E70" s="110">
        <v>21</v>
      </c>
      <c r="F70" s="103">
        <v>0.5</v>
      </c>
      <c r="G70" s="106">
        <v>32.031250132247813</v>
      </c>
      <c r="H70" s="106">
        <v>32.464286208152785</v>
      </c>
      <c r="I70" s="106">
        <v>19.722222222222221</v>
      </c>
      <c r="J70" s="103">
        <v>-0.39249481427780897</v>
      </c>
      <c r="K70" s="156"/>
      <c r="L70" s="156"/>
      <c r="M70" s="156"/>
      <c r="N70" s="20"/>
      <c r="O70" s="20"/>
      <c r="P70" s="20"/>
      <c r="Q70" s="20"/>
      <c r="R70" s="20"/>
      <c r="S70" s="20"/>
      <c r="T70" s="20"/>
    </row>
    <row r="71" spans="2:20" ht="13.8">
      <c r="B71" s="108" t="s">
        <v>104</v>
      </c>
      <c r="C71" s="110">
        <v>21</v>
      </c>
      <c r="D71" s="110">
        <v>34</v>
      </c>
      <c r="E71" s="110">
        <v>21</v>
      </c>
      <c r="F71" s="103">
        <v>-0.38235294117647056</v>
      </c>
      <c r="G71" s="106">
        <v>17.542857394332</v>
      </c>
      <c r="H71" s="106">
        <v>7.644117610419471</v>
      </c>
      <c r="I71" s="106">
        <v>47.06666666666667</v>
      </c>
      <c r="J71" s="103">
        <v>5.1572399936012872</v>
      </c>
      <c r="K71" s="156"/>
      <c r="L71" s="156"/>
      <c r="M71" s="156"/>
      <c r="N71" s="20"/>
      <c r="O71" s="20"/>
      <c r="P71" s="20"/>
      <c r="Q71" s="20"/>
      <c r="R71" s="20"/>
      <c r="S71" s="20"/>
      <c r="T71" s="20"/>
    </row>
    <row r="72" spans="2:20" ht="13.8">
      <c r="B72" s="108" t="s">
        <v>105</v>
      </c>
      <c r="C72" s="110">
        <v>19</v>
      </c>
      <c r="D72" s="110">
        <v>30</v>
      </c>
      <c r="E72" s="110">
        <v>20</v>
      </c>
      <c r="F72" s="103">
        <v>-0.33333333333333337</v>
      </c>
      <c r="G72" s="106">
        <v>27.531578791768897</v>
      </c>
      <c r="H72" s="106">
        <v>46.483333345254259</v>
      </c>
      <c r="I72" s="106">
        <v>14.942857142857141</v>
      </c>
      <c r="J72" s="103">
        <v>-0.67853301242685649</v>
      </c>
      <c r="K72" s="156"/>
      <c r="L72" s="156"/>
      <c r="M72" s="156"/>
      <c r="N72" s="20"/>
      <c r="O72" s="20"/>
      <c r="P72" s="20"/>
      <c r="Q72" s="20"/>
      <c r="R72" s="20"/>
      <c r="S72" s="20"/>
      <c r="T72" s="20"/>
    </row>
    <row r="73" spans="2:20" ht="13.8">
      <c r="B73" s="108" t="s">
        <v>106</v>
      </c>
      <c r="C73" s="110">
        <v>15</v>
      </c>
      <c r="D73" s="110">
        <v>33</v>
      </c>
      <c r="E73" s="110">
        <v>15</v>
      </c>
      <c r="F73" s="103">
        <v>-0.54545454545454541</v>
      </c>
      <c r="G73" s="106">
        <v>10.817999958674134</v>
      </c>
      <c r="H73" s="106">
        <v>5.2272726721835765</v>
      </c>
      <c r="I73" s="106">
        <v>14.3</v>
      </c>
      <c r="J73" s="103">
        <v>1.7356522027435188</v>
      </c>
      <c r="K73" s="156"/>
      <c r="L73" s="156"/>
      <c r="M73" s="156"/>
      <c r="N73" s="20"/>
      <c r="O73" s="20"/>
      <c r="P73" s="20"/>
      <c r="Q73" s="20"/>
      <c r="R73" s="20"/>
      <c r="S73" s="20"/>
      <c r="T73" s="20"/>
    </row>
    <row r="74" spans="2:20" ht="13.8">
      <c r="B74" s="108" t="s">
        <v>79</v>
      </c>
      <c r="C74" s="105">
        <v>1059</v>
      </c>
      <c r="D74" s="105">
        <v>1027</v>
      </c>
      <c r="E74" s="105">
        <v>872</v>
      </c>
      <c r="F74" s="103">
        <v>-0.15092502434274591</v>
      </c>
      <c r="G74" s="106">
        <v>121.24073361546843</v>
      </c>
      <c r="H74" s="106">
        <v>151.25653336501111</v>
      </c>
      <c r="I74" s="106">
        <v>68.640930232558148</v>
      </c>
      <c r="J74" s="103">
        <v>-0.54619527034303783</v>
      </c>
      <c r="K74" s="156"/>
      <c r="L74" s="156"/>
      <c r="M74" s="156"/>
      <c r="N74" s="20"/>
      <c r="O74" s="20"/>
      <c r="P74" s="20"/>
      <c r="Q74" s="20"/>
      <c r="R74" s="20"/>
      <c r="S74" s="20"/>
      <c r="T74" s="20"/>
    </row>
    <row r="75" spans="2:20" ht="13.8">
      <c r="B75" s="20" t="s">
        <v>80</v>
      </c>
      <c r="O75" s="20"/>
      <c r="P75" s="20"/>
      <c r="Q75" s="20"/>
      <c r="R75" s="156"/>
      <c r="S75" s="156"/>
      <c r="T75" s="156"/>
    </row>
    <row r="76" spans="2:20" ht="13.8">
      <c r="E76" s="24"/>
      <c r="F76" s="24"/>
      <c r="G76" s="24"/>
      <c r="L76" s="24"/>
      <c r="M76" s="24"/>
      <c r="N76" s="24"/>
      <c r="O76" s="20"/>
      <c r="P76" s="20"/>
      <c r="Q76" s="20"/>
      <c r="R76" s="20"/>
      <c r="S76" s="20"/>
      <c r="T76" s="20"/>
    </row>
    <row r="77" spans="2:20" ht="13.8">
      <c r="B77" s="187" t="s">
        <v>107</v>
      </c>
      <c r="C77" s="23"/>
      <c r="O77" s="20"/>
      <c r="P77" s="20"/>
      <c r="Q77" s="20"/>
      <c r="R77" s="20"/>
      <c r="S77" s="20"/>
      <c r="T77" s="20"/>
    </row>
    <row r="78" spans="2:20" ht="14.4">
      <c r="C78" s="230" t="s">
        <v>57</v>
      </c>
      <c r="D78" s="231"/>
      <c r="E78" s="231"/>
      <c r="F78" s="232"/>
      <c r="G78" s="230" t="s">
        <v>108</v>
      </c>
      <c r="H78" s="231"/>
      <c r="I78" s="231"/>
      <c r="J78" s="232"/>
      <c r="K78" s="181"/>
      <c r="L78"/>
      <c r="N78" s="20"/>
      <c r="O78" s="20"/>
      <c r="P78" s="20"/>
      <c r="Q78" s="20"/>
      <c r="R78" s="20"/>
      <c r="S78" s="20"/>
      <c r="T78" s="20"/>
    </row>
    <row r="79" spans="2:20" ht="13.8">
      <c r="B79" s="99" t="s">
        <v>96</v>
      </c>
      <c r="C79" s="99">
        <v>2023</v>
      </c>
      <c r="D79" s="99">
        <v>2024</v>
      </c>
      <c r="E79" s="159">
        <v>2025</v>
      </c>
      <c r="F79" s="100" t="s">
        <v>59</v>
      </c>
      <c r="G79" s="99">
        <v>2023</v>
      </c>
      <c r="H79" s="99">
        <v>2024</v>
      </c>
      <c r="I79" s="159">
        <v>2025</v>
      </c>
      <c r="J79" s="100" t="s">
        <v>59</v>
      </c>
      <c r="N79" s="20"/>
      <c r="O79" s="20"/>
      <c r="P79" s="20"/>
      <c r="Q79" s="20"/>
      <c r="R79" s="20"/>
      <c r="S79" s="20"/>
      <c r="T79" s="20"/>
    </row>
    <row r="80" spans="2:20" ht="13.8">
      <c r="B80" s="108" t="s">
        <v>99</v>
      </c>
      <c r="C80" s="108">
        <v>84</v>
      </c>
      <c r="D80" s="110">
        <v>97</v>
      </c>
      <c r="E80" s="110">
        <v>113</v>
      </c>
      <c r="F80" s="103">
        <v>0.1649484536082475</v>
      </c>
      <c r="G80" s="110">
        <v>482.19724559719259</v>
      </c>
      <c r="H80" s="110">
        <v>707.149180071513</v>
      </c>
      <c r="I80" s="110">
        <v>816.95746177657679</v>
      </c>
      <c r="J80" s="103">
        <v>0.15528305030907208</v>
      </c>
      <c r="K80" s="161"/>
      <c r="N80" s="20"/>
      <c r="O80" s="20"/>
      <c r="P80" s="20"/>
      <c r="Q80" s="20"/>
      <c r="R80" s="20"/>
      <c r="S80" s="20"/>
      <c r="T80" s="20"/>
    </row>
    <row r="81" spans="2:20" ht="13.8">
      <c r="B81" s="108" t="s">
        <v>109</v>
      </c>
      <c r="C81" s="108">
        <v>25</v>
      </c>
      <c r="D81" s="110">
        <v>22</v>
      </c>
      <c r="E81" s="110">
        <v>29</v>
      </c>
      <c r="F81" s="103">
        <v>0.31818181818181812</v>
      </c>
      <c r="G81" s="110">
        <v>177.58821118829221</v>
      </c>
      <c r="H81" s="110">
        <v>237.96038095544742</v>
      </c>
      <c r="I81" s="110">
        <v>119.70832468975645</v>
      </c>
      <c r="J81" s="103">
        <v>-0.49694010318394533</v>
      </c>
      <c r="K81" s="161"/>
      <c r="N81" s="20"/>
      <c r="O81" s="20"/>
      <c r="P81" s="20"/>
      <c r="Q81" s="20"/>
      <c r="R81" s="20"/>
      <c r="S81" s="20"/>
      <c r="T81" s="20"/>
    </row>
    <row r="82" spans="2:20" ht="13.8">
      <c r="B82" s="108" t="s">
        <v>110</v>
      </c>
      <c r="C82" s="108">
        <v>14</v>
      </c>
      <c r="D82" s="110">
        <v>10</v>
      </c>
      <c r="E82" s="110">
        <v>14</v>
      </c>
      <c r="F82" s="103">
        <v>0.39999999999999991</v>
      </c>
      <c r="G82" s="110">
        <v>103.92000009536702</v>
      </c>
      <c r="H82" s="110">
        <v>179.02874933119554</v>
      </c>
      <c r="I82" s="110">
        <v>292.39010412293925</v>
      </c>
      <c r="J82" s="103">
        <v>0.63320195898832998</v>
      </c>
      <c r="K82" s="161"/>
      <c r="N82" s="20"/>
      <c r="O82" s="20"/>
      <c r="P82" s="20"/>
      <c r="Q82" s="20"/>
      <c r="R82" s="20"/>
      <c r="S82" s="20"/>
      <c r="T82" s="20"/>
    </row>
    <row r="83" spans="2:20" ht="13.8">
      <c r="B83" s="108" t="s">
        <v>111</v>
      </c>
      <c r="C83" s="108">
        <v>2</v>
      </c>
      <c r="D83" s="110">
        <v>6</v>
      </c>
      <c r="E83" s="110">
        <v>12</v>
      </c>
      <c r="F83" s="103">
        <v>1</v>
      </c>
      <c r="G83" s="110">
        <v>51.59</v>
      </c>
      <c r="H83" s="110">
        <v>72.61716042497747</v>
      </c>
      <c r="I83" s="110">
        <v>84.787882603192784</v>
      </c>
      <c r="J83" s="103">
        <v>0.16760118554606906</v>
      </c>
      <c r="K83" s="161"/>
      <c r="N83" s="20"/>
      <c r="O83" s="20"/>
      <c r="P83" s="20"/>
      <c r="Q83" s="20"/>
      <c r="R83" s="20"/>
      <c r="S83" s="20"/>
      <c r="T83" s="20"/>
    </row>
    <row r="84" spans="2:20" ht="13.8">
      <c r="B84" s="108" t="s">
        <v>112</v>
      </c>
      <c r="C84" s="108">
        <v>4</v>
      </c>
      <c r="D84" s="110">
        <v>25</v>
      </c>
      <c r="E84" s="110">
        <v>6</v>
      </c>
      <c r="F84" s="103">
        <v>-0.76</v>
      </c>
      <c r="G84" s="110">
        <v>8.0957515934422695</v>
      </c>
      <c r="H84" s="110">
        <v>241.25211089078857</v>
      </c>
      <c r="I84" s="110">
        <v>29.008668702034438</v>
      </c>
      <c r="J84" s="103">
        <v>-0.87975786576571657</v>
      </c>
      <c r="K84" s="161"/>
      <c r="N84" s="20"/>
      <c r="O84" s="20"/>
      <c r="P84" s="20"/>
      <c r="Q84" s="20"/>
      <c r="R84" s="20"/>
      <c r="S84" s="20"/>
      <c r="T84" s="20"/>
    </row>
    <row r="85" spans="2:20" ht="13.8">
      <c r="B85" s="108" t="s">
        <v>113</v>
      </c>
      <c r="C85" s="108"/>
      <c r="D85" s="110">
        <v>2</v>
      </c>
      <c r="E85" s="110">
        <v>5</v>
      </c>
      <c r="F85" s="103">
        <v>1.5</v>
      </c>
      <c r="G85" s="110"/>
      <c r="H85" s="110">
        <v>50.799999237061002</v>
      </c>
      <c r="I85" s="110">
        <v>70.764671774999997</v>
      </c>
      <c r="J85" s="103">
        <v>0.39300537082240394</v>
      </c>
      <c r="K85" s="161"/>
      <c r="N85" s="20"/>
      <c r="O85" s="20"/>
      <c r="P85" s="20"/>
      <c r="Q85" s="20"/>
      <c r="R85" s="20"/>
      <c r="S85" s="20"/>
      <c r="T85" s="20"/>
    </row>
    <row r="86" spans="2:20" ht="13.8">
      <c r="B86" s="108" t="s">
        <v>114</v>
      </c>
      <c r="C86" s="108">
        <v>7</v>
      </c>
      <c r="D86" s="110">
        <v>15</v>
      </c>
      <c r="E86" s="110">
        <v>5</v>
      </c>
      <c r="F86" s="103">
        <v>-0.66666666666666674</v>
      </c>
      <c r="G86" s="110">
        <v>929.1</v>
      </c>
      <c r="H86" s="110">
        <v>433.18999445438294</v>
      </c>
      <c r="I86" s="110">
        <v>168.80000138287903</v>
      </c>
      <c r="J86" s="103">
        <v>-0.61033264031066048</v>
      </c>
      <c r="K86" s="161"/>
      <c r="N86" s="20"/>
      <c r="O86" s="20"/>
      <c r="P86" s="20"/>
      <c r="Q86" s="20"/>
      <c r="R86" s="20"/>
      <c r="S86" s="20"/>
      <c r="T86" s="20"/>
    </row>
    <row r="87" spans="2:20" ht="13.8">
      <c r="B87" s="108" t="s">
        <v>115</v>
      </c>
      <c r="C87" s="108">
        <v>5</v>
      </c>
      <c r="D87" s="110">
        <v>1</v>
      </c>
      <c r="E87" s="110">
        <v>3</v>
      </c>
      <c r="F87" s="103">
        <v>2</v>
      </c>
      <c r="G87" s="110">
        <v>18.486936360495402</v>
      </c>
      <c r="H87" s="110">
        <v>45.900001525878999</v>
      </c>
      <c r="I87" s="110">
        <v>3.442916239079</v>
      </c>
      <c r="J87" s="103">
        <v>-0.92499093410404698</v>
      </c>
      <c r="K87" s="161"/>
      <c r="N87" s="20"/>
      <c r="O87" s="20"/>
      <c r="P87" s="20"/>
      <c r="Q87" s="20"/>
      <c r="R87" s="20"/>
      <c r="S87" s="20"/>
      <c r="T87" s="20"/>
    </row>
    <row r="88" spans="2:20" ht="13.8">
      <c r="B88" s="108" t="s">
        <v>116</v>
      </c>
      <c r="C88" s="108"/>
      <c r="D88" s="110">
        <v>1</v>
      </c>
      <c r="E88" s="110">
        <v>3</v>
      </c>
      <c r="F88" s="103">
        <v>2</v>
      </c>
      <c r="G88" s="110"/>
      <c r="H88" s="110">
        <v>1.32806363011913</v>
      </c>
      <c r="I88" s="110">
        <v>13.170768449000001</v>
      </c>
      <c r="J88" s="103">
        <v>8.9172721474335948</v>
      </c>
      <c r="K88" s="161"/>
      <c r="N88" s="20"/>
      <c r="O88" s="20"/>
      <c r="P88" s="20"/>
      <c r="Q88" s="20"/>
      <c r="R88" s="20"/>
      <c r="S88" s="20"/>
      <c r="T88" s="20"/>
    </row>
    <row r="89" spans="2:20" ht="13.8">
      <c r="B89" s="108" t="s">
        <v>117</v>
      </c>
      <c r="C89" s="108"/>
      <c r="D89" s="110">
        <v>9</v>
      </c>
      <c r="E89" s="110">
        <v>2</v>
      </c>
      <c r="F89" s="103">
        <v>-0.77777777777777779</v>
      </c>
      <c r="G89" s="110"/>
      <c r="H89" s="110">
        <v>18.369333145016853</v>
      </c>
      <c r="I89" s="110">
        <v>2.79263667188548</v>
      </c>
      <c r="J89" s="103">
        <v>-0.8479728877559688</v>
      </c>
      <c r="K89" s="161"/>
      <c r="N89" s="20"/>
      <c r="O89" s="20"/>
      <c r="P89" s="20"/>
      <c r="Q89" s="20"/>
      <c r="R89" s="20"/>
      <c r="S89" s="20"/>
      <c r="T89" s="20"/>
    </row>
    <row r="90" spans="2:20" ht="13.8">
      <c r="B90" s="108" t="s">
        <v>79</v>
      </c>
      <c r="C90" s="111">
        <v>29</v>
      </c>
      <c r="D90" s="111">
        <v>46</v>
      </c>
      <c r="E90" s="111">
        <v>39</v>
      </c>
      <c r="F90" s="103">
        <v>-0.15217391304347827</v>
      </c>
      <c r="G90" s="111">
        <v>791.72525069961466</v>
      </c>
      <c r="H90" s="111">
        <v>3168.4930497700479</v>
      </c>
      <c r="I90" s="111">
        <v>900.36823479738837</v>
      </c>
      <c r="J90" s="103">
        <v>-0.7158370807022183</v>
      </c>
      <c r="N90" s="20"/>
      <c r="O90" s="20"/>
      <c r="P90" s="20"/>
      <c r="Q90" s="20"/>
      <c r="R90" s="20"/>
      <c r="S90" s="20"/>
      <c r="T90" s="20"/>
    </row>
    <row r="91" spans="2:20" ht="13.8">
      <c r="B91" s="107" t="s">
        <v>86</v>
      </c>
      <c r="C91" s="109">
        <v>170</v>
      </c>
      <c r="D91" s="109">
        <v>234</v>
      </c>
      <c r="E91" s="109">
        <v>231</v>
      </c>
      <c r="F91" s="103">
        <v>-1.2820512820512775E-2</v>
      </c>
      <c r="G91" s="109">
        <v>2562.7033955344041</v>
      </c>
      <c r="H91" s="109">
        <v>5156.0880234364286</v>
      </c>
      <c r="I91" s="109">
        <v>2502.1916712097313</v>
      </c>
      <c r="J91" s="103">
        <v>-0.5147112190799894</v>
      </c>
      <c r="K91" s="156"/>
      <c r="L91" s="24"/>
      <c r="M91" s="24"/>
      <c r="N91" s="24"/>
      <c r="O91" s="27"/>
      <c r="P91" s="20"/>
      <c r="Q91" s="20"/>
      <c r="R91" s="20"/>
      <c r="S91" s="20"/>
      <c r="T91" s="20"/>
    </row>
    <row r="92" spans="2:20" ht="13.8">
      <c r="B92" s="99" t="s">
        <v>118</v>
      </c>
      <c r="C92" s="99">
        <v>2023</v>
      </c>
      <c r="D92" s="99">
        <v>2024</v>
      </c>
      <c r="E92" s="159">
        <v>2025</v>
      </c>
      <c r="F92" s="100" t="s">
        <v>59</v>
      </c>
      <c r="G92" s="99">
        <v>2023</v>
      </c>
      <c r="H92" s="99">
        <v>2024</v>
      </c>
      <c r="I92" s="159">
        <v>2025</v>
      </c>
      <c r="J92" s="100" t="s">
        <v>59</v>
      </c>
      <c r="N92" s="20"/>
      <c r="O92" s="20"/>
      <c r="P92" s="20"/>
      <c r="Q92" s="20"/>
      <c r="R92" s="20"/>
      <c r="S92" s="20"/>
      <c r="T92" s="20"/>
    </row>
    <row r="93" spans="2:20" ht="13.8">
      <c r="B93" s="113" t="s">
        <v>119</v>
      </c>
      <c r="C93" s="112">
        <v>29</v>
      </c>
      <c r="D93" s="108">
        <v>76</v>
      </c>
      <c r="E93" s="108">
        <v>86</v>
      </c>
      <c r="F93" s="103">
        <v>0.13157894736842102</v>
      </c>
      <c r="G93" s="164">
        <v>122.66287355402825</v>
      </c>
      <c r="H93" s="165">
        <v>639.19005401667869</v>
      </c>
      <c r="I93" s="164">
        <v>234.97753999190076</v>
      </c>
      <c r="J93" s="103">
        <v>-0.63238235871271964</v>
      </c>
      <c r="L93" s="162"/>
      <c r="M93" s="28"/>
      <c r="N93" s="28"/>
      <c r="O93" s="28"/>
      <c r="P93" s="20"/>
      <c r="Q93" s="20"/>
      <c r="R93" s="20"/>
      <c r="S93" s="20"/>
      <c r="T93" s="20"/>
    </row>
    <row r="94" spans="2:20" ht="13.8">
      <c r="B94" s="108" t="s">
        <v>120</v>
      </c>
      <c r="C94" s="112">
        <v>30</v>
      </c>
      <c r="D94" s="108">
        <v>31</v>
      </c>
      <c r="E94" s="108">
        <v>35</v>
      </c>
      <c r="F94" s="103">
        <v>0.12903225806451624</v>
      </c>
      <c r="G94" s="164">
        <v>89.851139643301849</v>
      </c>
      <c r="H94" s="165">
        <v>259.26028588301313</v>
      </c>
      <c r="I94" s="164">
        <v>300.94484293387018</v>
      </c>
      <c r="J94" s="103">
        <v>0.16078265480917708</v>
      </c>
      <c r="N94" s="20"/>
      <c r="O94" s="20"/>
      <c r="P94" s="28"/>
      <c r="Q94" s="20"/>
      <c r="R94" s="20"/>
      <c r="S94" s="20"/>
      <c r="T94" s="20"/>
    </row>
    <row r="95" spans="2:20" ht="13.8">
      <c r="B95" s="113" t="s">
        <v>121</v>
      </c>
      <c r="C95" s="112">
        <v>27</v>
      </c>
      <c r="D95" s="108">
        <v>23</v>
      </c>
      <c r="E95" s="108">
        <v>31</v>
      </c>
      <c r="F95" s="103">
        <v>0.34782608695652173</v>
      </c>
      <c r="G95" s="164">
        <v>145.57999988079004</v>
      </c>
      <c r="H95" s="165">
        <v>75.310297379227777</v>
      </c>
      <c r="I95" s="164">
        <v>252.72719055802708</v>
      </c>
      <c r="J95" s="103">
        <v>2.3558118790237939</v>
      </c>
      <c r="N95" s="20"/>
      <c r="O95" s="20"/>
      <c r="P95" s="20"/>
      <c r="Q95" s="20"/>
      <c r="R95" s="20"/>
      <c r="S95" s="20"/>
      <c r="T95" s="20"/>
    </row>
    <row r="96" spans="2:20" ht="13.8">
      <c r="B96" s="108" t="s">
        <v>122</v>
      </c>
      <c r="C96" s="112">
        <v>2</v>
      </c>
      <c r="D96" s="108">
        <v>4</v>
      </c>
      <c r="E96" s="108">
        <v>16</v>
      </c>
      <c r="F96" s="103">
        <v>3</v>
      </c>
      <c r="G96" s="164">
        <v>22.419999999999998</v>
      </c>
      <c r="H96" s="165">
        <v>46.358674732025804</v>
      </c>
      <c r="I96" s="164">
        <v>170.94998891760682</v>
      </c>
      <c r="J96" s="103">
        <v>2.6875512491626519</v>
      </c>
      <c r="N96" s="20"/>
      <c r="O96" s="20"/>
      <c r="P96" s="20"/>
      <c r="Q96" s="20"/>
      <c r="R96" s="20"/>
      <c r="S96" s="20"/>
      <c r="T96" s="20"/>
    </row>
    <row r="97" spans="2:20" ht="13.8">
      <c r="B97" s="113" t="s">
        <v>123</v>
      </c>
      <c r="C97" s="112">
        <v>10</v>
      </c>
      <c r="D97" s="108">
        <v>8</v>
      </c>
      <c r="E97" s="108">
        <v>9</v>
      </c>
      <c r="F97" s="103">
        <v>0.125</v>
      </c>
      <c r="G97" s="164">
        <v>96.419999618529999</v>
      </c>
      <c r="H97" s="165">
        <v>127.45659163283791</v>
      </c>
      <c r="I97" s="164">
        <v>171.58486035529023</v>
      </c>
      <c r="J97" s="103">
        <v>0.34622194236585191</v>
      </c>
      <c r="N97" s="20"/>
      <c r="O97" s="20"/>
      <c r="P97" s="20"/>
      <c r="Q97" s="20"/>
      <c r="R97" s="20"/>
      <c r="S97" s="20"/>
      <c r="T97" s="20"/>
    </row>
    <row r="98" spans="2:20" ht="13.8">
      <c r="B98" s="108" t="s">
        <v>73</v>
      </c>
      <c r="C98" s="112">
        <v>8</v>
      </c>
      <c r="D98" s="108">
        <v>9</v>
      </c>
      <c r="E98" s="108">
        <v>8</v>
      </c>
      <c r="F98" s="103">
        <v>-0.11111111111111116</v>
      </c>
      <c r="G98" s="164">
        <v>53.487999904633007</v>
      </c>
      <c r="H98" s="165">
        <v>141.10000610351602</v>
      </c>
      <c r="I98" s="164">
        <v>193.60529808400003</v>
      </c>
      <c r="J98" s="103">
        <v>0.37211403054060987</v>
      </c>
      <c r="N98" s="20"/>
      <c r="O98" s="20"/>
      <c r="P98" s="20"/>
      <c r="Q98" s="20"/>
      <c r="R98" s="20"/>
      <c r="S98" s="20"/>
      <c r="T98" s="20"/>
    </row>
    <row r="99" spans="2:20" ht="13.8">
      <c r="B99" s="114" t="s">
        <v>124</v>
      </c>
      <c r="C99" s="112">
        <v>3</v>
      </c>
      <c r="D99" s="108">
        <v>1</v>
      </c>
      <c r="E99" s="108">
        <v>6</v>
      </c>
      <c r="F99" s="103">
        <v>5</v>
      </c>
      <c r="G99" s="164">
        <v>4.7324736869105397</v>
      </c>
      <c r="H99" s="165">
        <v>2.5</v>
      </c>
      <c r="I99" s="164">
        <v>43.853842365000006</v>
      </c>
      <c r="J99" s="103">
        <v>16.541536946000001</v>
      </c>
      <c r="N99" s="20"/>
      <c r="O99" s="20"/>
      <c r="P99" s="20"/>
      <c r="Q99" s="20"/>
      <c r="R99" s="20"/>
      <c r="S99" s="20"/>
      <c r="T99" s="20"/>
    </row>
    <row r="100" spans="2:20" ht="13.8">
      <c r="B100" s="108" t="s">
        <v>125</v>
      </c>
      <c r="C100" s="112">
        <v>2</v>
      </c>
      <c r="D100" s="108">
        <v>5</v>
      </c>
      <c r="E100" s="108">
        <v>5</v>
      </c>
      <c r="F100" s="103">
        <v>0</v>
      </c>
      <c r="G100" s="164">
        <v>3.7999999761579999</v>
      </c>
      <c r="H100" s="165">
        <v>9.4999998807899999</v>
      </c>
      <c r="I100" s="164">
        <v>9.6999999281580003</v>
      </c>
      <c r="J100" s="103">
        <v>2.1052636829230087E-2</v>
      </c>
      <c r="N100" s="20"/>
      <c r="O100" s="20"/>
      <c r="P100" s="20"/>
      <c r="Q100" s="20"/>
      <c r="R100" s="20"/>
      <c r="S100" s="20"/>
      <c r="T100" s="20"/>
    </row>
    <row r="101" spans="2:20" ht="13.8">
      <c r="B101" s="113" t="s">
        <v>126</v>
      </c>
      <c r="C101" s="112">
        <v>7</v>
      </c>
      <c r="D101" s="108">
        <v>12</v>
      </c>
      <c r="E101" s="108">
        <v>5</v>
      </c>
      <c r="F101" s="103">
        <v>-0.58333333333333326</v>
      </c>
      <c r="G101" s="164">
        <v>567.89197351037183</v>
      </c>
      <c r="H101" s="165">
        <v>995.29007129701267</v>
      </c>
      <c r="I101" s="164">
        <v>322.5</v>
      </c>
      <c r="J101" s="103">
        <v>-0.67597385998261394</v>
      </c>
      <c r="N101" s="20"/>
      <c r="O101" s="20"/>
      <c r="P101" s="20"/>
      <c r="Q101" s="20"/>
      <c r="R101" s="20"/>
      <c r="S101" s="20"/>
      <c r="T101" s="20"/>
    </row>
    <row r="102" spans="2:20" ht="13.8">
      <c r="B102" s="108" t="s">
        <v>127</v>
      </c>
      <c r="C102" s="112">
        <v>6</v>
      </c>
      <c r="D102" s="108">
        <v>8</v>
      </c>
      <c r="E102" s="108">
        <v>4</v>
      </c>
      <c r="F102" s="103">
        <v>-0.5</v>
      </c>
      <c r="G102" s="164">
        <v>102.03999999999999</v>
      </c>
      <c r="H102" s="165">
        <v>180.61999816894499</v>
      </c>
      <c r="I102" s="164">
        <v>89.349999239999988</v>
      </c>
      <c r="J102" s="103">
        <v>-0.50531502521428751</v>
      </c>
      <c r="N102" s="20"/>
      <c r="O102" s="20"/>
      <c r="P102" s="20"/>
      <c r="Q102" s="20"/>
      <c r="R102" s="20"/>
      <c r="S102" s="20"/>
      <c r="T102" s="20"/>
    </row>
    <row r="103" spans="2:20" ht="13.8">
      <c r="B103" s="108" t="s">
        <v>79</v>
      </c>
      <c r="C103" s="110">
        <v>46</v>
      </c>
      <c r="D103" s="110">
        <v>57</v>
      </c>
      <c r="E103" s="110">
        <v>26</v>
      </c>
      <c r="F103" s="103">
        <v>-0.54385964912280704</v>
      </c>
      <c r="G103" s="110">
        <v>1353.8169357596805</v>
      </c>
      <c r="H103" s="110">
        <v>2679.5020443423814</v>
      </c>
      <c r="I103" s="110">
        <v>711.99810883587838</v>
      </c>
      <c r="J103" s="103">
        <v>-0.73427969187811493</v>
      </c>
      <c r="N103" s="20"/>
      <c r="O103" s="20"/>
      <c r="P103" s="20"/>
      <c r="Q103" s="20"/>
      <c r="R103" s="20"/>
      <c r="S103" s="20"/>
      <c r="T103" s="20"/>
    </row>
    <row r="104" spans="2:20" ht="13.8">
      <c r="B104" s="20" t="s">
        <v>128</v>
      </c>
      <c r="O104" s="20"/>
      <c r="P104" s="20"/>
      <c r="R104" s="20"/>
      <c r="S104" s="20"/>
      <c r="T104" s="20"/>
    </row>
    <row r="105" spans="2:20" ht="13.8">
      <c r="R105" s="20"/>
      <c r="S105" s="20"/>
      <c r="T105" s="20"/>
    </row>
    <row r="106" spans="2:20" ht="13.8">
      <c r="R106" s="20"/>
      <c r="S106" s="20"/>
      <c r="T106" s="20"/>
    </row>
    <row r="107" spans="2:20" ht="13.8">
      <c r="R107" s="20"/>
      <c r="S107" s="20"/>
      <c r="T107" s="20"/>
    </row>
    <row r="108" spans="2:20" ht="13.8">
      <c r="R108" s="20"/>
      <c r="S108" s="20"/>
      <c r="T108" s="20"/>
    </row>
    <row r="109" spans="2:20" ht="13.8">
      <c r="R109" s="20"/>
      <c r="S109" s="20"/>
      <c r="T109" s="20"/>
    </row>
    <row r="110" spans="2:20" ht="13.8">
      <c r="R110" s="20"/>
      <c r="S110" s="20"/>
      <c r="T110" s="20"/>
    </row>
    <row r="111" spans="2:20" ht="13.8">
      <c r="R111" s="20"/>
      <c r="S111" s="20"/>
      <c r="T111" s="20"/>
    </row>
    <row r="112" spans="2:20" ht="13.8">
      <c r="R112" s="20"/>
      <c r="S112" s="20"/>
      <c r="T112" s="20"/>
    </row>
    <row r="113" spans="18:20" ht="13.8">
      <c r="R113" s="20"/>
      <c r="S113" s="20"/>
      <c r="T113" s="20"/>
    </row>
    <row r="114" spans="18:20" ht="13.8">
      <c r="R114" s="20"/>
      <c r="S114" s="20"/>
      <c r="T114" s="20"/>
    </row>
    <row r="115" spans="18:20" ht="13.8">
      <c r="R115" s="20"/>
      <c r="S115" s="20"/>
      <c r="T115" s="20"/>
    </row>
    <row r="116" spans="18:20" ht="13.8">
      <c r="R116" s="20"/>
      <c r="S116" s="20"/>
      <c r="T116" s="20"/>
    </row>
    <row r="117" spans="18:20" ht="13.8">
      <c r="R117" s="20"/>
      <c r="S117" s="20"/>
      <c r="T117" s="20"/>
    </row>
    <row r="118" spans="18:20" ht="13.8">
      <c r="R118" s="20"/>
      <c r="S118" s="20"/>
      <c r="T118" s="20"/>
    </row>
    <row r="119" spans="18:20" ht="13.8">
      <c r="R119" s="20"/>
      <c r="S119" s="20"/>
      <c r="T119" s="20"/>
    </row>
    <row r="120" spans="18:20" ht="13.8">
      <c r="R120" s="20"/>
      <c r="S120" s="20"/>
      <c r="T120" s="20"/>
    </row>
    <row r="121" spans="18:20" ht="13.8">
      <c r="R121" s="20"/>
      <c r="S121" s="20"/>
      <c r="T121" s="20"/>
    </row>
    <row r="122" spans="18:20" ht="13.8">
      <c r="R122" s="20"/>
      <c r="S122" s="20"/>
      <c r="T122" s="20"/>
    </row>
    <row r="123" spans="18:20" ht="13.8">
      <c r="R123" s="20"/>
      <c r="S123" s="20"/>
      <c r="T123" s="20"/>
    </row>
    <row r="124" spans="18:20" ht="13.8">
      <c r="R124" s="20"/>
      <c r="S124" s="20"/>
      <c r="T124" s="20"/>
    </row>
    <row r="125" spans="18:20" ht="13.8">
      <c r="R125" s="20"/>
      <c r="S125" s="20"/>
      <c r="T125" s="20"/>
    </row>
    <row r="126" spans="18:20" ht="13.8">
      <c r="R126" s="20"/>
      <c r="S126" s="20"/>
      <c r="T126" s="20"/>
    </row>
    <row r="127" spans="18:20" ht="13.8">
      <c r="R127" s="20"/>
      <c r="S127" s="20"/>
      <c r="T127" s="20"/>
    </row>
    <row r="128" spans="18:20" ht="13.8">
      <c r="R128" s="20"/>
      <c r="S128" s="20"/>
      <c r="T128" s="20"/>
    </row>
    <row r="129" spans="18:20" ht="13.8">
      <c r="R129" s="20"/>
      <c r="S129" s="20"/>
      <c r="T129" s="20"/>
    </row>
    <row r="130" spans="18:20" ht="13.8">
      <c r="R130" s="20"/>
      <c r="S130" s="20"/>
      <c r="T130" s="20"/>
    </row>
    <row r="131" spans="18:20" ht="13.8">
      <c r="R131" s="20"/>
      <c r="S131" s="20"/>
      <c r="T131" s="20"/>
    </row>
    <row r="132" spans="18:20" ht="13.8">
      <c r="R132" s="20"/>
      <c r="S132" s="20"/>
      <c r="T132" s="20"/>
    </row>
    <row r="133" spans="18:20" ht="13.8">
      <c r="R133" s="20"/>
      <c r="S133" s="20"/>
      <c r="T133" s="20"/>
    </row>
    <row r="134" spans="18:20" ht="13.8">
      <c r="R134" s="20"/>
      <c r="S134" s="20"/>
      <c r="T134" s="20"/>
    </row>
    <row r="135" spans="18:20" ht="13.8">
      <c r="R135" s="20"/>
      <c r="S135" s="20"/>
      <c r="T135" s="20"/>
    </row>
    <row r="136" spans="18:20" ht="13.8">
      <c r="R136" s="20"/>
      <c r="S136" s="20"/>
      <c r="T136" s="20"/>
    </row>
    <row r="137" spans="18:20" ht="13.8">
      <c r="R137" s="20"/>
      <c r="S137" s="20"/>
      <c r="T137" s="20"/>
    </row>
    <row r="138" spans="18:20" ht="13.8">
      <c r="R138" s="20"/>
      <c r="S138" s="20"/>
      <c r="T138" s="20"/>
    </row>
    <row r="139" spans="18:20" ht="13.8">
      <c r="R139" s="20"/>
      <c r="S139" s="20"/>
      <c r="T139" s="20"/>
    </row>
    <row r="140" spans="18:20" ht="13.8">
      <c r="R140" s="20"/>
      <c r="S140" s="20"/>
      <c r="T140" s="20"/>
    </row>
    <row r="141" spans="18:20" ht="13.8">
      <c r="R141" s="20"/>
      <c r="S141" s="20"/>
      <c r="T141" s="20"/>
    </row>
    <row r="142" spans="18:20" ht="13.8">
      <c r="R142" s="20"/>
      <c r="S142" s="20"/>
      <c r="T142" s="20"/>
    </row>
    <row r="143" spans="18:20" ht="13.8">
      <c r="R143" s="20"/>
      <c r="S143" s="20"/>
      <c r="T143" s="20"/>
    </row>
    <row r="144" spans="18:20" ht="13.8">
      <c r="R144" s="20"/>
      <c r="S144" s="20"/>
      <c r="T144" s="20"/>
    </row>
    <row r="145" spans="18:20" ht="13.8">
      <c r="R145" s="20"/>
      <c r="S145" s="20"/>
      <c r="T145" s="20"/>
    </row>
    <row r="146" spans="18:20" ht="13.8">
      <c r="R146" s="20"/>
      <c r="S146" s="20"/>
      <c r="T146" s="20"/>
    </row>
    <row r="147" spans="18:20" ht="13.8">
      <c r="R147" s="20"/>
      <c r="S147" s="20"/>
      <c r="T147" s="20"/>
    </row>
    <row r="148" spans="18:20" ht="13.8">
      <c r="R148" s="20"/>
      <c r="S148" s="20"/>
      <c r="T148" s="20"/>
    </row>
    <row r="149" spans="18:20" ht="13.8">
      <c r="R149" s="20"/>
      <c r="S149" s="20"/>
      <c r="T149" s="20"/>
    </row>
    <row r="150" spans="18:20" ht="13.8">
      <c r="R150" s="20"/>
      <c r="S150" s="20"/>
      <c r="T150" s="20"/>
    </row>
    <row r="151" spans="18:20" ht="13.8">
      <c r="R151" s="20"/>
      <c r="S151" s="20"/>
      <c r="T151" s="20"/>
    </row>
    <row r="152" spans="18:20" ht="13.8">
      <c r="R152" s="20"/>
      <c r="S152" s="20"/>
      <c r="T152" s="20"/>
    </row>
    <row r="153" spans="18:20" ht="13.8">
      <c r="R153" s="20"/>
      <c r="S153" s="20"/>
      <c r="T153" s="20"/>
    </row>
    <row r="154" spans="18:20" ht="13.8">
      <c r="R154" s="20"/>
      <c r="S154" s="20"/>
      <c r="T154" s="20"/>
    </row>
    <row r="155" spans="18:20" ht="13.8">
      <c r="R155" s="20"/>
      <c r="S155" s="20"/>
      <c r="T155" s="20"/>
    </row>
    <row r="156" spans="18:20" ht="13.8">
      <c r="R156" s="20"/>
      <c r="S156" s="20"/>
      <c r="T156" s="20"/>
    </row>
    <row r="157" spans="18:20" ht="13.8">
      <c r="R157" s="20"/>
      <c r="S157" s="20"/>
      <c r="T157" s="20"/>
    </row>
    <row r="158" spans="18:20" ht="13.8">
      <c r="R158" s="20"/>
      <c r="S158" s="20"/>
      <c r="T158" s="20"/>
    </row>
    <row r="159" spans="18:20" ht="13.8">
      <c r="R159" s="20"/>
      <c r="S159" s="20"/>
      <c r="T159" s="20"/>
    </row>
    <row r="160" spans="18:20" ht="13.8">
      <c r="R160" s="20"/>
      <c r="S160" s="20"/>
      <c r="T160" s="20"/>
    </row>
    <row r="161" spans="18:20" ht="13.8">
      <c r="R161" s="20"/>
      <c r="S161" s="20"/>
      <c r="T161" s="20"/>
    </row>
    <row r="162" spans="18:20" ht="13.8">
      <c r="R162" s="20"/>
      <c r="S162" s="20"/>
      <c r="T162" s="20"/>
    </row>
    <row r="163" spans="18:20" ht="13.8">
      <c r="R163" s="20"/>
      <c r="S163" s="20"/>
      <c r="T163" s="20"/>
    </row>
    <row r="164" spans="18:20" ht="13.8">
      <c r="R164" s="20"/>
      <c r="S164" s="20"/>
      <c r="T164" s="20"/>
    </row>
    <row r="165" spans="18:20" ht="13.8">
      <c r="R165" s="20"/>
      <c r="S165" s="20"/>
      <c r="T165" s="20"/>
    </row>
    <row r="166" spans="18:20" ht="13.8">
      <c r="R166" s="20"/>
      <c r="S166" s="20"/>
      <c r="T166" s="20"/>
    </row>
    <row r="167" spans="18:20" ht="13.8">
      <c r="R167" s="20"/>
      <c r="S167" s="20"/>
      <c r="T167" s="20"/>
    </row>
    <row r="168" spans="18:20" ht="13.8">
      <c r="R168" s="20"/>
      <c r="S168" s="20"/>
      <c r="T168" s="20"/>
    </row>
    <row r="169" spans="18:20" ht="13.8">
      <c r="R169" s="20"/>
      <c r="S169" s="20"/>
      <c r="T169" s="20"/>
    </row>
    <row r="170" spans="18:20" ht="13.8">
      <c r="R170" s="20"/>
      <c r="S170" s="20"/>
      <c r="T170" s="20"/>
    </row>
    <row r="171" spans="18:20" ht="13.8">
      <c r="R171" s="20"/>
      <c r="S171" s="20"/>
      <c r="T171" s="20"/>
    </row>
    <row r="172" spans="18:20" ht="13.8">
      <c r="R172" s="20"/>
      <c r="S172" s="20"/>
      <c r="T172" s="20"/>
    </row>
    <row r="173" spans="18:20" ht="13.8">
      <c r="R173" s="20"/>
      <c r="S173" s="20"/>
      <c r="T173" s="20"/>
    </row>
    <row r="174" spans="18:20" ht="13.8">
      <c r="R174" s="20"/>
      <c r="S174" s="20"/>
      <c r="T174" s="20"/>
    </row>
    <row r="175" spans="18:20" ht="13.8">
      <c r="R175" s="20"/>
      <c r="S175" s="20"/>
      <c r="T175" s="20"/>
    </row>
    <row r="176" spans="18:20" ht="13.8">
      <c r="R176" s="20"/>
      <c r="S176" s="20"/>
      <c r="T176" s="20"/>
    </row>
    <row r="177" spans="18:20" ht="13.8">
      <c r="R177" s="20"/>
      <c r="S177" s="20"/>
      <c r="T177" s="20"/>
    </row>
    <row r="178" spans="18:20" ht="13.8">
      <c r="R178" s="20"/>
      <c r="S178" s="20"/>
      <c r="T178" s="20"/>
    </row>
    <row r="179" spans="18:20" ht="13.8">
      <c r="R179" s="20"/>
      <c r="S179" s="20"/>
      <c r="T179" s="20"/>
    </row>
    <row r="180" spans="18:20" ht="13.8">
      <c r="R180" s="20"/>
      <c r="S180" s="20"/>
      <c r="T180" s="20"/>
    </row>
    <row r="181" spans="18:20" ht="13.8">
      <c r="R181" s="20"/>
      <c r="S181" s="20"/>
      <c r="T181" s="20"/>
    </row>
    <row r="182" spans="18:20" ht="13.8">
      <c r="R182" s="20"/>
      <c r="S182" s="20"/>
      <c r="T182" s="20"/>
    </row>
    <row r="183" spans="18:20" ht="13.8">
      <c r="R183" s="20"/>
      <c r="S183" s="20"/>
      <c r="T183" s="20"/>
    </row>
    <row r="184" spans="18:20" ht="13.8">
      <c r="R184" s="20"/>
      <c r="S184" s="20"/>
      <c r="T184" s="20"/>
    </row>
    <row r="185" spans="18:20" ht="13.8">
      <c r="R185" s="20"/>
      <c r="S185" s="20"/>
      <c r="T185" s="20"/>
    </row>
    <row r="186" spans="18:20" ht="14.25" customHeight="1"/>
    <row r="187" spans="18:20" ht="14.25" customHeight="1"/>
    <row r="188" spans="18:20" ht="14.25" customHeight="1"/>
    <row r="189" spans="18:20" ht="14.25" customHeight="1"/>
    <row r="190" spans="18:20" ht="14.25" customHeight="1"/>
    <row r="191" spans="18:20" ht="14.25" customHeight="1"/>
    <row r="192" spans="18:20" ht="14.25" customHeight="1"/>
    <row r="193" ht="14.25" customHeight="1"/>
  </sheetData>
  <mergeCells count="6">
    <mergeCell ref="C11:F11"/>
    <mergeCell ref="G11:J11"/>
    <mergeCell ref="C37:F37"/>
    <mergeCell ref="G37:J37"/>
    <mergeCell ref="C78:F78"/>
    <mergeCell ref="G78:J78"/>
  </mergeCells>
  <conditionalFormatting sqref="F13:F20">
    <cfRule type="cellIs" dxfId="16" priority="95" operator="lessThan">
      <formula>-10%</formula>
    </cfRule>
    <cfRule type="colorScale" priority="96">
      <colorScale>
        <cfvo type="min"/>
        <cfvo type="num" val="0"/>
        <cfvo type="max"/>
        <color theme="5" tint="-0.499984740745262"/>
        <color theme="0"/>
        <color rgb="FF6CA62C"/>
      </colorScale>
    </cfRule>
  </conditionalFormatting>
  <conditionalFormatting sqref="F22:F32">
    <cfRule type="cellIs" dxfId="15" priority="92" operator="lessThan">
      <formula>-10%</formula>
    </cfRule>
    <cfRule type="colorScale" priority="93">
      <colorScale>
        <cfvo type="min"/>
        <cfvo type="num" val="0"/>
        <cfvo type="max"/>
        <color theme="5" tint="-0.499984740745262"/>
        <color theme="0"/>
        <color rgb="FF6CA62C"/>
      </colorScale>
    </cfRule>
  </conditionalFormatting>
  <conditionalFormatting sqref="F39:F50">
    <cfRule type="cellIs" dxfId="14" priority="80" operator="lessThan">
      <formula>-10%</formula>
    </cfRule>
    <cfRule type="colorScale" priority="81">
      <colorScale>
        <cfvo type="min"/>
        <cfvo type="num" val="0"/>
        <cfvo type="max"/>
        <color theme="5" tint="-0.499984740745262"/>
        <color theme="0"/>
        <color rgb="FF6CA62C"/>
      </colorScale>
    </cfRule>
  </conditionalFormatting>
  <conditionalFormatting sqref="F52:F62">
    <cfRule type="cellIs" dxfId="13" priority="74" operator="lessThan">
      <formula>-10%</formula>
    </cfRule>
    <cfRule type="colorScale" priority="75">
      <colorScale>
        <cfvo type="min"/>
        <cfvo type="num" val="0"/>
        <cfvo type="max"/>
        <color theme="5" tint="-0.499984740745262"/>
        <color theme="0"/>
        <color rgb="FF6CA62C"/>
      </colorScale>
    </cfRule>
  </conditionalFormatting>
  <conditionalFormatting sqref="F64:F74">
    <cfRule type="cellIs" dxfId="12" priority="68" operator="lessThan">
      <formula>-10%</formula>
    </cfRule>
    <cfRule type="colorScale" priority="69">
      <colorScale>
        <cfvo type="min"/>
        <cfvo type="num" val="0"/>
        <cfvo type="max"/>
        <color theme="5" tint="-0.499984740745262"/>
        <color theme="0"/>
        <color rgb="FF6CA62C"/>
      </colorScale>
    </cfRule>
  </conditionalFormatting>
  <conditionalFormatting sqref="F80:F91">
    <cfRule type="cellIs" dxfId="11" priority="49" operator="lessThan">
      <formula>-10%</formula>
    </cfRule>
    <cfRule type="colorScale" priority="50">
      <colorScale>
        <cfvo type="min"/>
        <cfvo type="num" val="0"/>
        <cfvo type="max"/>
        <color theme="5" tint="-0.499984740745262"/>
        <color theme="0"/>
        <color rgb="FF6CA62C"/>
      </colorScale>
    </cfRule>
  </conditionalFormatting>
  <conditionalFormatting sqref="F93:F103">
    <cfRule type="cellIs" dxfId="10" priority="1" operator="lessThan">
      <formula>-10%</formula>
    </cfRule>
    <cfRule type="colorScale" priority="2">
      <colorScale>
        <cfvo type="min"/>
        <cfvo type="num" val="0"/>
        <cfvo type="max"/>
        <color theme="5" tint="-0.499984740745262"/>
        <color theme="0"/>
        <color rgb="FF6CA62C"/>
      </colorScale>
    </cfRule>
  </conditionalFormatting>
  <conditionalFormatting sqref="G9">
    <cfRule type="cellIs" dxfId="9" priority="90" operator="lessThan">
      <formula>-10%</formula>
    </cfRule>
    <cfRule type="colorScale" priority="91">
      <colorScale>
        <cfvo type="min"/>
        <cfvo type="num" val="0"/>
        <cfvo type="max"/>
        <color theme="5" tint="-0.499984740745262"/>
        <color theme="0"/>
        <color rgb="FF6CA62C"/>
      </colorScale>
    </cfRule>
  </conditionalFormatting>
  <conditionalFormatting sqref="J13:J20">
    <cfRule type="cellIs" dxfId="8" priority="86" operator="lessThan">
      <formula>-10%</formula>
    </cfRule>
    <cfRule type="colorScale" priority="87">
      <colorScale>
        <cfvo type="min"/>
        <cfvo type="num" val="0"/>
        <cfvo type="max"/>
        <color theme="5" tint="-0.499984740745262"/>
        <color theme="0"/>
        <color rgb="FF6CA62C"/>
      </colorScale>
    </cfRule>
  </conditionalFormatting>
  <conditionalFormatting sqref="J22:J32">
    <cfRule type="cellIs" dxfId="7" priority="82" operator="lessThan">
      <formula>-10%</formula>
    </cfRule>
    <cfRule type="colorScale" priority="83">
      <colorScale>
        <cfvo type="min"/>
        <cfvo type="num" val="0"/>
        <cfvo type="max"/>
        <color theme="5" tint="-0.499984740745262"/>
        <color theme="0"/>
        <color rgb="FF6CA62C"/>
      </colorScale>
    </cfRule>
  </conditionalFormatting>
  <conditionalFormatting sqref="J39:J50">
    <cfRule type="cellIs" dxfId="6" priority="3" operator="lessThan">
      <formula>-10%</formula>
    </cfRule>
    <cfRule type="colorScale" priority="4">
      <colorScale>
        <cfvo type="min"/>
        <cfvo type="num" val="0"/>
        <cfvo type="max"/>
        <color theme="5" tint="-0.499984740745262"/>
        <color theme="0"/>
        <color rgb="FF6CA62C"/>
      </colorScale>
    </cfRule>
  </conditionalFormatting>
  <conditionalFormatting sqref="J52:J62">
    <cfRule type="cellIs" dxfId="5" priority="70" operator="lessThan">
      <formula>-10%</formula>
    </cfRule>
    <cfRule type="colorScale" priority="71">
      <colorScale>
        <cfvo type="min"/>
        <cfvo type="num" val="0"/>
        <cfvo type="max"/>
        <color theme="5" tint="-0.499984740745262"/>
        <color theme="0"/>
        <color rgb="FF6CA62C"/>
      </colorScale>
    </cfRule>
  </conditionalFormatting>
  <conditionalFormatting sqref="J64:J74">
    <cfRule type="cellIs" dxfId="4" priority="64" operator="lessThan">
      <formula>-10%</formula>
    </cfRule>
    <cfRule type="colorScale" priority="65">
      <colorScale>
        <cfvo type="min"/>
        <cfvo type="num" val="0"/>
        <cfvo type="max"/>
        <color theme="5" tint="-0.499984740745262"/>
        <color theme="0"/>
        <color rgb="FF6CA62C"/>
      </colorScale>
    </cfRule>
  </conditionalFormatting>
  <conditionalFormatting sqref="J80:J91">
    <cfRule type="cellIs" dxfId="3" priority="25" operator="lessThan">
      <formula>-10%</formula>
    </cfRule>
    <cfRule type="colorScale" priority="26">
      <colorScale>
        <cfvo type="min"/>
        <cfvo type="num" val="0"/>
        <cfvo type="max"/>
        <color theme="5" tint="-0.499984740745262"/>
        <color theme="0"/>
        <color rgb="FF6CA62C"/>
      </colorScale>
    </cfRule>
  </conditionalFormatting>
  <conditionalFormatting sqref="J93:J103">
    <cfRule type="cellIs" dxfId="2" priority="51" operator="lessThan">
      <formula>-10%</formula>
    </cfRule>
    <cfRule type="colorScale" priority="52">
      <colorScale>
        <cfvo type="min"/>
        <cfvo type="num" val="0"/>
        <cfvo type="max"/>
        <color theme="5" tint="-0.499984740745262"/>
        <color theme="0"/>
        <color rgb="FF6CA62C"/>
      </colorScale>
    </cfRule>
  </conditionalFormatting>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5A34F"/>
  </sheetPr>
  <dimension ref="A1:T82"/>
  <sheetViews>
    <sheetView tabSelected="1" topLeftCell="A4" zoomScale="90" zoomScaleNormal="90" workbookViewId="0">
      <selection activeCell="E18" sqref="E18"/>
    </sheetView>
  </sheetViews>
  <sheetFormatPr baseColWidth="10" defaultColWidth="0" defaultRowHeight="13.8" zeroHeight="1"/>
  <cols>
    <col min="1" max="1" width="8.44140625" style="20" customWidth="1"/>
    <col min="2" max="2" width="18" style="20" customWidth="1"/>
    <col min="3" max="8" width="17.44140625" style="20" customWidth="1"/>
    <col min="9" max="11" width="12.44140625" style="20" customWidth="1"/>
    <col min="12" max="14" width="11.44140625" style="20" customWidth="1"/>
    <col min="15" max="15" width="10.21875" style="20" customWidth="1"/>
    <col min="16" max="20" width="0" style="20" hidden="1" customWidth="1"/>
    <col min="21" max="16384" width="11.44140625" style="20" hidden="1"/>
  </cols>
  <sheetData>
    <row r="1" spans="1:18" s="5" customFormat="1">
      <c r="E1" s="30"/>
      <c r="K1" s="6"/>
    </row>
    <row r="2" spans="1:18" s="5" customFormat="1">
      <c r="E2" s="30"/>
      <c r="K2" s="6"/>
    </row>
    <row r="3" spans="1:18" s="5" customFormat="1">
      <c r="E3" s="30"/>
      <c r="K3" s="6"/>
    </row>
    <row r="4" spans="1:18" s="5" customFormat="1">
      <c r="A4" s="9" t="s">
        <v>132</v>
      </c>
      <c r="K4" s="6"/>
    </row>
    <row r="5" spans="1:18" s="5" customFormat="1">
      <c r="A5" s="88" t="s">
        <v>133</v>
      </c>
      <c r="B5" s="88"/>
      <c r="C5" s="88"/>
      <c r="D5" s="88"/>
      <c r="E5" s="88"/>
      <c r="F5" s="88"/>
      <c r="G5" s="88"/>
      <c r="H5" s="88"/>
      <c r="I5" s="88"/>
      <c r="J5" s="88"/>
      <c r="K5" s="88"/>
      <c r="L5" s="88"/>
      <c r="M5" s="88"/>
      <c r="N5" s="88"/>
      <c r="O5" s="88"/>
    </row>
    <row r="6" spans="1:18" s="5" customFormat="1">
      <c r="A6" s="9" t="s">
        <v>2</v>
      </c>
      <c r="K6" s="6"/>
    </row>
    <row r="7" spans="1:18" s="5" customFormat="1">
      <c r="A7" s="29" t="s">
        <v>44</v>
      </c>
      <c r="K7" s="6"/>
    </row>
    <row r="8" spans="1:18" s="5" customFormat="1"/>
    <row r="9" spans="1:18" s="5" customFormat="1" ht="37.5" customHeight="1">
      <c r="A9" s="95"/>
      <c r="B9" s="233" t="s">
        <v>134</v>
      </c>
      <c r="C9" s="233"/>
      <c r="D9" s="233"/>
      <c r="E9" s="233"/>
      <c r="F9" s="233"/>
      <c r="G9" s="233"/>
      <c r="H9" s="233"/>
      <c r="I9" s="233"/>
      <c r="J9" s="233"/>
      <c r="K9" s="233"/>
      <c r="L9" s="233"/>
      <c r="M9" s="233"/>
      <c r="N9" s="233"/>
      <c r="O9" s="233"/>
      <c r="P9" s="234"/>
      <c r="Q9" s="234"/>
      <c r="R9" s="234"/>
    </row>
    <row r="10" spans="1:18" s="5" customFormat="1">
      <c r="B10" s="37"/>
      <c r="C10" s="37"/>
      <c r="D10" s="37"/>
      <c r="E10" s="37"/>
      <c r="I10" s="37"/>
      <c r="J10" s="37"/>
      <c r="K10" s="37"/>
    </row>
    <row r="11" spans="1:18" s="5" customFormat="1">
      <c r="B11" s="9" t="s">
        <v>135</v>
      </c>
      <c r="C11" s="37"/>
      <c r="D11" s="37"/>
      <c r="E11" s="37"/>
      <c r="I11" s="37"/>
      <c r="J11" s="37"/>
      <c r="K11" s="37"/>
    </row>
    <row r="12" spans="1:18" s="5" customFormat="1">
      <c r="B12" s="37"/>
      <c r="C12" s="37"/>
      <c r="D12" s="37"/>
      <c r="E12" s="37"/>
      <c r="I12" s="37"/>
      <c r="J12" s="37"/>
      <c r="K12" s="37"/>
    </row>
    <row r="13" spans="1:18" s="5" customFormat="1" ht="38.25" customHeight="1">
      <c r="B13" s="237" t="s">
        <v>136</v>
      </c>
      <c r="C13" s="237" t="s">
        <v>137</v>
      </c>
      <c r="D13" s="237" t="s">
        <v>138</v>
      </c>
      <c r="E13" s="237" t="s">
        <v>139</v>
      </c>
      <c r="I13" s="37"/>
      <c r="J13" s="37"/>
      <c r="K13" s="37"/>
    </row>
    <row r="14" spans="1:18" s="5" customFormat="1" ht="15" customHeight="1">
      <c r="B14" s="238"/>
      <c r="C14" s="238"/>
      <c r="D14" s="238"/>
      <c r="E14" s="238"/>
      <c r="I14" s="37"/>
      <c r="J14" s="37"/>
      <c r="K14" s="37"/>
    </row>
    <row r="15" spans="1:18" s="5" customFormat="1">
      <c r="B15" s="195">
        <v>2021</v>
      </c>
      <c r="C15" s="195">
        <v>108</v>
      </c>
      <c r="D15" s="196">
        <v>1497.3844715903247</v>
      </c>
      <c r="E15" s="196">
        <v>16868</v>
      </c>
      <c r="I15" s="37"/>
      <c r="J15" s="37"/>
      <c r="K15" s="37"/>
    </row>
    <row r="16" spans="1:18" s="5" customFormat="1">
      <c r="B16" s="195">
        <v>2022</v>
      </c>
      <c r="C16" s="195">
        <v>138</v>
      </c>
      <c r="D16" s="196">
        <v>1552.7112496100006</v>
      </c>
      <c r="E16" s="196">
        <v>15863</v>
      </c>
      <c r="I16" s="37"/>
      <c r="J16" s="37"/>
      <c r="K16" s="37"/>
    </row>
    <row r="17" spans="1:15" s="5" customFormat="1">
      <c r="B17" s="195">
        <v>2023</v>
      </c>
      <c r="C17" s="195">
        <v>94</v>
      </c>
      <c r="D17" s="196">
        <v>627.75249637846605</v>
      </c>
      <c r="E17" s="196">
        <v>6549</v>
      </c>
      <c r="I17" s="37"/>
      <c r="J17" s="37"/>
      <c r="K17" s="37"/>
    </row>
    <row r="18" spans="1:15" s="5" customFormat="1">
      <c r="B18" s="195">
        <v>2024</v>
      </c>
      <c r="C18" s="195">
        <v>113</v>
      </c>
      <c r="D18" s="196">
        <v>2515.0792671734198</v>
      </c>
      <c r="E18" s="196">
        <v>14005</v>
      </c>
      <c r="I18" s="37"/>
      <c r="J18" s="37"/>
      <c r="K18" s="37"/>
    </row>
    <row r="19" spans="1:15" s="5" customFormat="1">
      <c r="B19" s="195">
        <v>2025</v>
      </c>
      <c r="C19" s="195">
        <v>119</v>
      </c>
      <c r="D19" s="196">
        <v>934.81009767859496</v>
      </c>
      <c r="E19" s="196">
        <v>13466</v>
      </c>
      <c r="I19" s="37"/>
      <c r="J19" s="37"/>
      <c r="K19" s="37"/>
    </row>
    <row r="20" spans="1:15" s="5" customFormat="1">
      <c r="B20" s="197" t="s">
        <v>140</v>
      </c>
      <c r="C20" s="197">
        <f>SUM(C15:C19)</f>
        <v>572</v>
      </c>
      <c r="D20" s="200">
        <f>SUM(D15:D19)</f>
        <v>7127.7375824308056</v>
      </c>
      <c r="E20" s="200">
        <f>SUM(E15:E19)</f>
        <v>66751</v>
      </c>
      <c r="I20" s="37"/>
      <c r="J20" s="37"/>
      <c r="K20" s="37"/>
    </row>
    <row r="21" spans="1:15" s="5" customFormat="1">
      <c r="B21" s="35"/>
      <c r="C21" s="37"/>
      <c r="D21" s="37"/>
      <c r="E21" s="37"/>
      <c r="I21" s="37"/>
      <c r="J21" s="37"/>
      <c r="K21" s="37"/>
    </row>
    <row r="22" spans="1:15" s="5" customFormat="1">
      <c r="B22" s="37"/>
      <c r="C22" s="37"/>
      <c r="D22" s="37"/>
      <c r="E22" s="37"/>
      <c r="I22" s="37"/>
      <c r="J22" s="37"/>
      <c r="K22" s="37"/>
    </row>
    <row r="23" spans="1:15" s="5" customFormat="1">
      <c r="B23" s="37"/>
      <c r="C23" s="37"/>
      <c r="D23" s="37"/>
      <c r="E23" s="37"/>
      <c r="I23" s="37"/>
      <c r="J23" s="37"/>
      <c r="K23" s="37"/>
    </row>
    <row r="24" spans="1:15" s="5" customFormat="1">
      <c r="B24" s="37"/>
      <c r="C24" s="37"/>
      <c r="D24" s="37"/>
      <c r="E24" s="37"/>
      <c r="I24" s="37"/>
      <c r="J24" s="37"/>
      <c r="K24" s="37"/>
    </row>
    <row r="25" spans="1:15" s="5" customFormat="1">
      <c r="B25" s="37"/>
      <c r="C25" s="37"/>
      <c r="D25" s="37"/>
      <c r="E25" s="37"/>
      <c r="I25" s="37"/>
      <c r="J25" s="37"/>
      <c r="K25" s="37"/>
    </row>
    <row r="26" spans="1:15" s="5" customFormat="1">
      <c r="B26" s="37"/>
      <c r="C26" s="37"/>
      <c r="D26" s="37"/>
      <c r="E26" s="37"/>
      <c r="I26" s="37"/>
      <c r="J26" s="37"/>
      <c r="K26" s="37"/>
    </row>
    <row r="27" spans="1:15" s="5" customFormat="1" ht="14.25" customHeight="1">
      <c r="B27" s="37"/>
      <c r="C27" s="37"/>
      <c r="D27" s="37"/>
      <c r="E27" s="37"/>
      <c r="I27" s="37"/>
      <c r="J27" s="37"/>
      <c r="K27" s="37"/>
    </row>
    <row r="28" spans="1:15" s="5" customFormat="1" ht="68.25" customHeight="1">
      <c r="A28" s="95"/>
      <c r="B28" s="233" t="s">
        <v>141</v>
      </c>
      <c r="C28" s="233"/>
      <c r="D28" s="233"/>
      <c r="E28" s="233"/>
      <c r="F28" s="233"/>
      <c r="G28" s="233"/>
      <c r="H28" s="233"/>
      <c r="I28" s="233"/>
      <c r="J28" s="233"/>
      <c r="K28" s="233"/>
      <c r="L28" s="233"/>
      <c r="M28" s="233"/>
      <c r="N28" s="233"/>
      <c r="O28" s="233"/>
    </row>
    <row r="29" spans="1:15" s="5" customFormat="1" ht="29.25" customHeight="1">
      <c r="B29" s="37"/>
      <c r="C29" s="37"/>
      <c r="D29" s="37"/>
      <c r="E29" s="37"/>
      <c r="I29" s="37"/>
      <c r="J29" s="37"/>
      <c r="K29" s="37"/>
    </row>
    <row r="30" spans="1:15" s="5" customFormat="1">
      <c r="B30" s="9" t="s">
        <v>142</v>
      </c>
    </row>
    <row r="31" spans="1:15" s="5" customFormat="1"/>
    <row r="32" spans="1:15" s="5" customFormat="1" ht="30.75" customHeight="1">
      <c r="B32" s="38"/>
      <c r="C32" s="236" t="s">
        <v>137</v>
      </c>
      <c r="D32" s="236"/>
      <c r="E32" s="236" t="s">
        <v>143</v>
      </c>
      <c r="F32" s="236"/>
      <c r="G32" s="236" t="s">
        <v>144</v>
      </c>
      <c r="H32" s="236"/>
    </row>
    <row r="33" spans="1:16" s="5" customFormat="1" ht="44.25" customHeight="1">
      <c r="B33" s="128" t="s">
        <v>136</v>
      </c>
      <c r="C33" s="128" t="s">
        <v>145</v>
      </c>
      <c r="D33" s="128" t="s">
        <v>146</v>
      </c>
      <c r="E33" s="128" t="s">
        <v>147</v>
      </c>
      <c r="F33" s="128" t="s">
        <v>146</v>
      </c>
      <c r="G33" s="128" t="s">
        <v>148</v>
      </c>
      <c r="H33" s="128" t="s">
        <v>146</v>
      </c>
      <c r="J33" s="39"/>
      <c r="K33" s="39"/>
      <c r="L33" s="39"/>
    </row>
    <row r="34" spans="1:16" s="5" customFormat="1">
      <c r="B34" s="130">
        <v>2021</v>
      </c>
      <c r="C34" s="124">
        <v>108</v>
      </c>
      <c r="D34" s="131"/>
      <c r="E34" s="125">
        <v>1497.3844715903247</v>
      </c>
      <c r="F34" s="131"/>
      <c r="G34" s="125">
        <v>16868</v>
      </c>
      <c r="H34" s="131"/>
      <c r="J34" s="39"/>
      <c r="K34" s="39"/>
      <c r="L34" s="40"/>
      <c r="P34" s="13"/>
    </row>
    <row r="35" spans="1:16" s="5" customFormat="1">
      <c r="B35" s="130">
        <v>2022</v>
      </c>
      <c r="C35" s="124">
        <v>138</v>
      </c>
      <c r="D35" s="131">
        <f>+(C35/C34)-1</f>
        <v>0.27777777777777768</v>
      </c>
      <c r="E35" s="125">
        <v>1552.7112496100006</v>
      </c>
      <c r="F35" s="131">
        <f>+(E35/E34)-1</f>
        <v>3.6948946025141538E-2</v>
      </c>
      <c r="G35" s="125">
        <v>15863</v>
      </c>
      <c r="H35" s="131">
        <f>+(G35/G34)-1</f>
        <v>-5.9580270334360974E-2</v>
      </c>
      <c r="J35" s="39"/>
      <c r="K35" s="39"/>
      <c r="L35" s="40"/>
    </row>
    <row r="36" spans="1:16" s="5" customFormat="1">
      <c r="B36" s="130">
        <v>2023</v>
      </c>
      <c r="C36" s="124">
        <v>94</v>
      </c>
      <c r="D36" s="131">
        <f>+(C36/C35)-1</f>
        <v>-0.3188405797101449</v>
      </c>
      <c r="E36" s="125">
        <v>627.75249637846582</v>
      </c>
      <c r="F36" s="131">
        <f>+(E36/E35)-1</f>
        <v>-0.59570557852521488</v>
      </c>
      <c r="G36" s="125">
        <v>6549</v>
      </c>
      <c r="H36" s="131">
        <f>+(G36/G35)-1</f>
        <v>-0.58715249322322394</v>
      </c>
      <c r="I36" s="157"/>
      <c r="J36" s="39"/>
      <c r="K36" s="39"/>
      <c r="L36" s="40"/>
    </row>
    <row r="37" spans="1:16" s="5" customFormat="1">
      <c r="B37" s="130">
        <v>2024</v>
      </c>
      <c r="C37" s="124">
        <v>113</v>
      </c>
      <c r="D37" s="141">
        <f>+(C37/C36)-1</f>
        <v>0.2021276595744681</v>
      </c>
      <c r="E37" s="125">
        <v>2515.0792671734225</v>
      </c>
      <c r="F37" s="141">
        <f>+(E37/E36)-1</f>
        <v>3.0064823026320644</v>
      </c>
      <c r="G37" s="125">
        <v>14005</v>
      </c>
      <c r="H37" s="141">
        <f>+(G37/G36)-1</f>
        <v>1.1384944266300199</v>
      </c>
      <c r="I37" s="157"/>
    </row>
    <row r="38" spans="1:16" s="5" customFormat="1">
      <c r="B38" s="129">
        <v>2025</v>
      </c>
      <c r="C38" s="129">
        <v>119</v>
      </c>
      <c r="D38" s="166">
        <f>+(C38/C37)-1</f>
        <v>5.3097345132743445E-2</v>
      </c>
      <c r="E38" s="167">
        <v>934.8100976785945</v>
      </c>
      <c r="F38" s="166">
        <f>+(E38/E37)-1</f>
        <v>-0.62831783877365299</v>
      </c>
      <c r="G38" s="167">
        <v>13466</v>
      </c>
      <c r="H38" s="166">
        <f>+(G38/G37)-1</f>
        <v>-3.8486254908961071E-2</v>
      </c>
      <c r="I38" s="157"/>
    </row>
    <row r="39" spans="1:16" s="5" customFormat="1" ht="14.25" customHeight="1">
      <c r="B39" s="126" t="s">
        <v>140</v>
      </c>
      <c r="C39" s="132">
        <f>+SUM(C34:C38)</f>
        <v>572</v>
      </c>
      <c r="D39" s="127"/>
      <c r="E39" s="127">
        <f>+SUM(E34:E38)</f>
        <v>7127.7375824308083</v>
      </c>
      <c r="F39" s="127"/>
      <c r="G39" s="127">
        <f>+SUM(G34:G38)</f>
        <v>66751</v>
      </c>
      <c r="H39" s="127"/>
      <c r="I39" s="34"/>
      <c r="J39" s="41"/>
      <c r="K39" s="41"/>
      <c r="L39" s="42"/>
      <c r="M39" s="42"/>
      <c r="N39" s="42"/>
    </row>
    <row r="40" spans="1:16" s="5" customFormat="1">
      <c r="B40" s="41" t="s">
        <v>149</v>
      </c>
      <c r="C40" s="41"/>
      <c r="D40" s="41"/>
      <c r="E40" s="41"/>
      <c r="F40" s="42"/>
      <c r="G40" s="42"/>
      <c r="H40" s="42"/>
      <c r="I40" s="34"/>
      <c r="J40" s="41"/>
      <c r="K40" s="41"/>
      <c r="L40" s="42"/>
      <c r="M40" s="42"/>
      <c r="N40" s="42"/>
    </row>
    <row r="41" spans="1:16" s="5" customFormat="1" ht="14.25" customHeight="1">
      <c r="B41" s="41" t="s">
        <v>150</v>
      </c>
      <c r="C41" s="41"/>
      <c r="D41" s="41"/>
      <c r="E41" s="41"/>
      <c r="F41" s="41"/>
      <c r="G41" s="41"/>
      <c r="H41" s="41"/>
      <c r="I41" s="41"/>
      <c r="J41" s="41"/>
      <c r="K41" s="41"/>
      <c r="L41" s="41"/>
      <c r="M41" s="41"/>
      <c r="N41" s="41"/>
      <c r="O41" s="41"/>
    </row>
    <row r="42" spans="1:16" s="5" customFormat="1" ht="22.5" customHeight="1">
      <c r="B42" s="239" t="s">
        <v>151</v>
      </c>
      <c r="C42" s="239"/>
      <c r="D42" s="239"/>
      <c r="E42" s="239"/>
      <c r="F42" s="239"/>
      <c r="G42" s="239"/>
      <c r="H42" s="239"/>
      <c r="I42" s="44"/>
      <c r="J42" s="43"/>
      <c r="K42" s="43"/>
      <c r="L42" s="43"/>
      <c r="M42" s="43"/>
      <c r="N42" s="43"/>
      <c r="O42" s="43"/>
    </row>
    <row r="43" spans="1:16" s="5" customFormat="1" ht="19.05" customHeight="1">
      <c r="B43" s="240"/>
      <c r="C43" s="240"/>
      <c r="D43" s="240"/>
      <c r="E43" s="240"/>
      <c r="F43" s="240"/>
      <c r="G43" s="43"/>
      <c r="H43" s="43"/>
      <c r="I43" s="44"/>
      <c r="J43" s="44"/>
      <c r="K43" s="44"/>
      <c r="L43" s="44"/>
      <c r="M43" s="43"/>
    </row>
    <row r="44" spans="1:16" s="5" customFormat="1" ht="63.75" customHeight="1">
      <c r="A44" s="88"/>
      <c r="B44" s="235" t="s">
        <v>152</v>
      </c>
      <c r="C44" s="235"/>
      <c r="D44" s="235"/>
      <c r="E44" s="235"/>
      <c r="F44" s="235"/>
      <c r="G44" s="235"/>
      <c r="H44" s="235"/>
      <c r="I44" s="235"/>
      <c r="J44" s="235"/>
      <c r="K44" s="235"/>
      <c r="L44" s="235"/>
      <c r="M44" s="235"/>
      <c r="N44" s="235"/>
      <c r="O44" s="235"/>
    </row>
    <row r="45" spans="1:16" s="5" customFormat="1">
      <c r="B45" s="36"/>
      <c r="C45" s="36"/>
      <c r="D45" s="36"/>
      <c r="E45" s="36"/>
      <c r="F45" s="36"/>
      <c r="G45" s="36"/>
      <c r="H45" s="36"/>
      <c r="I45" s="36"/>
      <c r="J45" s="36"/>
      <c r="K45" s="36"/>
      <c r="L45" s="36"/>
      <c r="M45" s="36"/>
      <c r="N45" s="36"/>
      <c r="O45" s="36"/>
    </row>
    <row r="46" spans="1:16" s="5" customFormat="1">
      <c r="B46" s="36"/>
      <c r="C46" s="36"/>
      <c r="D46" s="36"/>
      <c r="E46" s="36"/>
      <c r="F46" s="36"/>
      <c r="G46" s="36"/>
      <c r="H46" s="36"/>
      <c r="I46" s="36"/>
      <c r="J46" s="36"/>
      <c r="K46" s="36"/>
      <c r="L46" s="36"/>
      <c r="M46" s="36"/>
      <c r="N46" s="36"/>
      <c r="O46" s="36"/>
    </row>
    <row r="47" spans="1:16" s="5" customFormat="1">
      <c r="B47" s="9" t="s">
        <v>153</v>
      </c>
    </row>
    <row r="48" spans="1:16" s="5" customFormat="1">
      <c r="B48" s="9"/>
    </row>
    <row r="49" spans="1:9" s="5" customFormat="1" ht="25.5" customHeight="1">
      <c r="C49" s="241" t="s">
        <v>57</v>
      </c>
      <c r="D49" s="242"/>
      <c r="E49" s="241" t="s">
        <v>154</v>
      </c>
      <c r="F49" s="242"/>
      <c r="G49" s="241" t="s">
        <v>139</v>
      </c>
      <c r="H49" s="242"/>
    </row>
    <row r="50" spans="1:9" s="5" customFormat="1" ht="21" customHeight="1">
      <c r="B50" s="180" t="s">
        <v>136</v>
      </c>
      <c r="C50" s="128" t="s">
        <v>155</v>
      </c>
      <c r="D50" s="128" t="s">
        <v>156</v>
      </c>
      <c r="E50" s="128" t="s">
        <v>155</v>
      </c>
      <c r="F50" s="128" t="s">
        <v>156</v>
      </c>
      <c r="G50" s="128" t="s">
        <v>155</v>
      </c>
      <c r="H50" s="128" t="s">
        <v>156</v>
      </c>
    </row>
    <row r="51" spans="1:9" s="5" customFormat="1">
      <c r="B51" s="132">
        <v>2021</v>
      </c>
      <c r="C51" s="174">
        <v>108</v>
      </c>
      <c r="D51" s="174">
        <v>207</v>
      </c>
      <c r="E51" s="175">
        <v>1497.3844715903247</v>
      </c>
      <c r="F51" s="175">
        <v>4561.47025378956</v>
      </c>
      <c r="G51" s="175">
        <v>16868</v>
      </c>
      <c r="H51" s="175">
        <v>36071</v>
      </c>
    </row>
    <row r="52" spans="1:9" s="5" customFormat="1">
      <c r="B52" s="132">
        <v>2022</v>
      </c>
      <c r="C52" s="174">
        <v>138</v>
      </c>
      <c r="D52" s="174">
        <v>216</v>
      </c>
      <c r="E52" s="175">
        <v>1552.7112496100006</v>
      </c>
      <c r="F52" s="175">
        <v>2497.0083076320016</v>
      </c>
      <c r="G52" s="175">
        <v>15863</v>
      </c>
      <c r="H52" s="175">
        <v>27371</v>
      </c>
      <c r="I52" s="210"/>
    </row>
    <row r="53" spans="1:9" s="5" customFormat="1">
      <c r="B53" s="132">
        <v>2023</v>
      </c>
      <c r="C53" s="174">
        <v>94</v>
      </c>
      <c r="D53" s="174">
        <v>170</v>
      </c>
      <c r="E53" s="175">
        <v>627.75249637846582</v>
      </c>
      <c r="F53" s="175">
        <v>2562.703395534405</v>
      </c>
      <c r="G53" s="175">
        <v>6549</v>
      </c>
      <c r="H53" s="175">
        <v>14622</v>
      </c>
      <c r="I53" s="210"/>
    </row>
    <row r="54" spans="1:9" s="5" customFormat="1">
      <c r="B54" s="132">
        <v>2024</v>
      </c>
      <c r="C54" s="174">
        <v>113</v>
      </c>
      <c r="D54" s="174">
        <v>234</v>
      </c>
      <c r="E54" s="175">
        <v>2515.0792671734225</v>
      </c>
      <c r="F54" s="175">
        <v>5156.0880234364358</v>
      </c>
      <c r="G54" s="175">
        <v>14005</v>
      </c>
      <c r="H54" s="175">
        <v>28465</v>
      </c>
      <c r="I54" s="210"/>
    </row>
    <row r="55" spans="1:9" s="5" customFormat="1">
      <c r="B55" s="176">
        <v>2025</v>
      </c>
      <c r="C55" s="176">
        <v>119</v>
      </c>
      <c r="D55" s="176">
        <v>231</v>
      </c>
      <c r="E55" s="177">
        <v>934.8100976785945</v>
      </c>
      <c r="F55" s="177">
        <v>2502.1916712097304</v>
      </c>
      <c r="G55" s="177">
        <v>13466</v>
      </c>
      <c r="H55" s="177">
        <v>20817</v>
      </c>
      <c r="I55" s="211"/>
    </row>
    <row r="56" spans="1:9" s="5" customFormat="1">
      <c r="B56" s="41" t="s">
        <v>157</v>
      </c>
      <c r="C56" s="41"/>
      <c r="D56" s="202"/>
      <c r="E56" s="34"/>
    </row>
    <row r="57" spans="1:9" s="5" customFormat="1">
      <c r="B57" s="41" t="s">
        <v>150</v>
      </c>
      <c r="C57" s="41"/>
      <c r="D57" s="41"/>
      <c r="E57" s="34"/>
    </row>
    <row r="58" spans="1:9" s="5" customFormat="1" ht="36" customHeight="1">
      <c r="B58" s="239" t="s">
        <v>158</v>
      </c>
      <c r="C58" s="239"/>
      <c r="D58" s="239"/>
      <c r="E58" s="239"/>
    </row>
    <row r="59" spans="1:9" s="5" customFormat="1">
      <c r="B59" s="9"/>
    </row>
    <row r="60" spans="1:9" s="5" customFormat="1">
      <c r="A60" s="190"/>
      <c r="B60" s="191"/>
      <c r="C60" s="190"/>
      <c r="D60" s="190"/>
      <c r="E60" s="190"/>
      <c r="F60" s="190"/>
    </row>
    <row r="61" spans="1:9" s="5" customFormat="1">
      <c r="A61" s="190"/>
      <c r="B61" s="31">
        <v>2021</v>
      </c>
      <c r="C61" s="178">
        <f>+C51/D51</f>
        <v>0.52173913043478259</v>
      </c>
      <c r="D61" s="179">
        <f>1-C61</f>
        <v>0.47826086956521741</v>
      </c>
      <c r="E61" s="178">
        <f>+E51/F51</f>
        <v>0.32826794614002658</v>
      </c>
      <c r="F61" s="179">
        <f>1-E61</f>
        <v>0.67173205385997337</v>
      </c>
      <c r="G61" s="178">
        <f>+G51/H51</f>
        <v>0.4676332788112334</v>
      </c>
      <c r="H61" s="179">
        <f>1-G61</f>
        <v>0.5323667211887666</v>
      </c>
    </row>
    <row r="62" spans="1:9" s="5" customFormat="1">
      <c r="A62" s="190"/>
      <c r="B62" s="31">
        <v>2022</v>
      </c>
      <c r="C62" s="178">
        <f>+C52/D52</f>
        <v>0.63888888888888884</v>
      </c>
      <c r="D62" s="179">
        <f t="shared" ref="D62:F64" si="0">1-C62</f>
        <v>0.36111111111111116</v>
      </c>
      <c r="E62" s="178">
        <f>+E52/F52</f>
        <v>0.62182862782803061</v>
      </c>
      <c r="F62" s="179">
        <f t="shared" si="0"/>
        <v>0.37817137217196939</v>
      </c>
      <c r="G62" s="178">
        <f>+G52/H52</f>
        <v>0.57955500347082678</v>
      </c>
      <c r="H62" s="179">
        <f>1-G62</f>
        <v>0.42044499652917322</v>
      </c>
    </row>
    <row r="63" spans="1:9" s="5" customFormat="1">
      <c r="A63" s="190"/>
      <c r="B63" s="31">
        <v>2023</v>
      </c>
      <c r="C63" s="178">
        <f>+C53/D53</f>
        <v>0.55294117647058827</v>
      </c>
      <c r="D63" s="179">
        <f t="shared" si="0"/>
        <v>0.44705882352941173</v>
      </c>
      <c r="E63" s="178">
        <f>+E53/F53</f>
        <v>0.24495714075704009</v>
      </c>
      <c r="F63" s="179">
        <f t="shared" si="0"/>
        <v>0.75504285924295989</v>
      </c>
      <c r="G63" s="178">
        <f>+G53/H53</f>
        <v>0.44788674599917933</v>
      </c>
      <c r="H63" s="179">
        <f>1-G63</f>
        <v>0.55211325400082067</v>
      </c>
    </row>
    <row r="64" spans="1:9" s="5" customFormat="1">
      <c r="A64" s="190"/>
      <c r="B64" s="31">
        <v>2024</v>
      </c>
      <c r="C64" s="178">
        <f>+C54/D54</f>
        <v>0.48290598290598291</v>
      </c>
      <c r="D64" s="179">
        <f t="shared" si="0"/>
        <v>0.51709401709401703</v>
      </c>
      <c r="E64" s="178">
        <f>+E54/F54</f>
        <v>0.48778827198864799</v>
      </c>
      <c r="F64" s="179">
        <f t="shared" si="0"/>
        <v>0.51221172801135206</v>
      </c>
      <c r="G64" s="178">
        <f>+G54/H54</f>
        <v>0.49200772878974181</v>
      </c>
      <c r="H64" s="179">
        <f>1-G64</f>
        <v>0.50799227121025825</v>
      </c>
    </row>
    <row r="65" spans="1:8" s="5" customFormat="1">
      <c r="A65" s="190"/>
      <c r="B65" s="192">
        <v>2025</v>
      </c>
      <c r="C65" s="178">
        <f>+C55/D55</f>
        <v>0.51515151515151514</v>
      </c>
      <c r="D65" s="179">
        <f>1-C65</f>
        <v>0.48484848484848486</v>
      </c>
      <c r="E65" s="178">
        <f>+E55/F55</f>
        <v>0.37359651877773353</v>
      </c>
      <c r="F65" s="179">
        <f>1-E65</f>
        <v>0.62640348122226652</v>
      </c>
      <c r="G65" s="178">
        <f>+G55/H55</f>
        <v>0.64687515011769225</v>
      </c>
      <c r="H65" s="179">
        <f>1-G65</f>
        <v>0.35312484988230775</v>
      </c>
    </row>
    <row r="66" spans="1:8" s="5" customFormat="1">
      <c r="B66" s="9"/>
    </row>
    <row r="67" spans="1:8" s="5" customFormat="1">
      <c r="B67" s="9"/>
    </row>
    <row r="68" spans="1:8" s="5" customFormat="1">
      <c r="B68" s="9"/>
    </row>
    <row r="69" spans="1:8" s="5" customFormat="1">
      <c r="B69" s="9"/>
    </row>
    <row r="70" spans="1:8" s="5" customFormat="1">
      <c r="B70" s="9"/>
    </row>
    <row r="71" spans="1:8" s="5" customFormat="1">
      <c r="B71" s="9"/>
    </row>
    <row r="72" spans="1:8" s="5" customFormat="1">
      <c r="G72" s="31"/>
      <c r="H72" s="31"/>
    </row>
    <row r="73" spans="1:8" s="5" customFormat="1">
      <c r="G73" s="31"/>
      <c r="H73" s="31"/>
    </row>
    <row r="74" spans="1:8" s="5" customFormat="1">
      <c r="G74" s="31"/>
      <c r="H74" s="31"/>
    </row>
    <row r="75" spans="1:8" s="5" customFormat="1">
      <c r="G75" s="31"/>
      <c r="H75" s="31"/>
    </row>
    <row r="76" spans="1:8"/>
    <row r="77" spans="1:8"/>
    <row r="78" spans="1:8"/>
    <row r="79" spans="1:8"/>
    <row r="80" spans="1:8"/>
    <row r="81"/>
    <row r="82"/>
  </sheetData>
  <mergeCells count="17">
    <mergeCell ref="B58:E58"/>
    <mergeCell ref="B43:F43"/>
    <mergeCell ref="B42:H42"/>
    <mergeCell ref="C49:D49"/>
    <mergeCell ref="E49:F49"/>
    <mergeCell ref="G49:H49"/>
    <mergeCell ref="B28:O28"/>
    <mergeCell ref="P9:R9"/>
    <mergeCell ref="B44:O44"/>
    <mergeCell ref="E32:F32"/>
    <mergeCell ref="G32:H32"/>
    <mergeCell ref="B9:O9"/>
    <mergeCell ref="C32:D32"/>
    <mergeCell ref="B13:B14"/>
    <mergeCell ref="C13:C14"/>
    <mergeCell ref="E13:E14"/>
    <mergeCell ref="D13:D14"/>
  </mergeCells>
  <pageMargins left="0.7" right="0.7" top="0.75" bottom="0.75" header="0.3" footer="0.3"/>
  <pageSetup paperSize="9" orientation="portrait" r:id="rId1"/>
  <ignoredErrors>
    <ignoredError sqref="D61:D64 F61:F64 G61:G6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5ED18D"/>
  </sheetPr>
  <dimension ref="A1:X504"/>
  <sheetViews>
    <sheetView topLeftCell="A7" zoomScale="110" zoomScaleNormal="110" workbookViewId="0">
      <selection activeCell="A8" sqref="A8"/>
    </sheetView>
  </sheetViews>
  <sheetFormatPr baseColWidth="10" defaultColWidth="0" defaultRowHeight="13.8" zeroHeight="1"/>
  <cols>
    <col min="1" max="1" width="6.77734375" style="13" customWidth="1"/>
    <col min="2" max="2" width="15.44140625" style="199" customWidth="1"/>
    <col min="3" max="12" width="13.44140625" style="199" customWidth="1"/>
    <col min="13" max="16" width="14.44140625" style="199" customWidth="1"/>
    <col min="17" max="17" width="10.77734375" style="13" customWidth="1"/>
    <col min="18" max="24" width="0" style="13" hidden="1" customWidth="1"/>
    <col min="25" max="16384" width="10.77734375" style="13" hidden="1"/>
  </cols>
  <sheetData>
    <row r="1" spans="1:17" s="5" customFormat="1">
      <c r="E1" s="30"/>
    </row>
    <row r="2" spans="1:17" s="5" customFormat="1">
      <c r="E2" s="30"/>
    </row>
    <row r="3" spans="1:17" s="5" customFormat="1">
      <c r="E3" s="30"/>
    </row>
    <row r="4" spans="1:17" s="5" customFormat="1">
      <c r="A4" s="182" t="s">
        <v>159</v>
      </c>
      <c r="B4" s="11"/>
      <c r="C4" s="11"/>
      <c r="D4" s="11"/>
      <c r="E4" s="11"/>
      <c r="F4" s="11"/>
      <c r="G4" s="11"/>
      <c r="H4" s="11"/>
      <c r="I4" s="11"/>
    </row>
    <row r="5" spans="1:17" s="5" customFormat="1">
      <c r="A5" s="88" t="s">
        <v>160</v>
      </c>
      <c r="B5" s="88"/>
      <c r="C5" s="88"/>
      <c r="D5" s="88"/>
      <c r="E5" s="88"/>
      <c r="F5" s="88"/>
      <c r="G5" s="88"/>
      <c r="H5" s="88"/>
      <c r="I5" s="88"/>
      <c r="J5" s="88"/>
      <c r="K5" s="88"/>
      <c r="L5" s="88"/>
      <c r="M5" s="88"/>
      <c r="N5" s="88"/>
      <c r="O5" s="88"/>
      <c r="P5" s="88"/>
      <c r="Q5" s="88"/>
    </row>
    <row r="6" spans="1:17" s="5" customFormat="1">
      <c r="A6" s="9" t="s">
        <v>2</v>
      </c>
    </row>
    <row r="7" spans="1:17" s="5" customFormat="1">
      <c r="A7" s="29" t="s">
        <v>44</v>
      </c>
    </row>
    <row r="8" spans="1:17" s="5" customFormat="1" ht="19.5" customHeight="1"/>
    <row r="9" spans="1:17" s="5" customFormat="1" ht="34.5" customHeight="1">
      <c r="A9" s="42"/>
      <c r="C9" s="245" t="s">
        <v>161</v>
      </c>
      <c r="D9" s="245"/>
      <c r="E9" s="245"/>
      <c r="F9" s="245"/>
      <c r="G9" s="245"/>
      <c r="H9" s="245"/>
      <c r="I9" s="245"/>
      <c r="J9" s="245"/>
      <c r="K9" s="245"/>
      <c r="M9" s="244" t="s">
        <v>162</v>
      </c>
      <c r="N9" s="244"/>
      <c r="O9" s="244"/>
      <c r="P9" s="244"/>
    </row>
    <row r="10" spans="1:17" s="5" customFormat="1" ht="60" customHeight="1">
      <c r="A10" s="42"/>
      <c r="C10" s="236" t="s">
        <v>137</v>
      </c>
      <c r="D10" s="236"/>
      <c r="E10" s="236"/>
      <c r="F10" s="236" t="s">
        <v>163</v>
      </c>
      <c r="G10" s="236"/>
      <c r="H10" s="236"/>
      <c r="I10" s="236" t="s">
        <v>144</v>
      </c>
      <c r="J10" s="236"/>
      <c r="K10" s="236"/>
      <c r="M10" s="137" t="s">
        <v>164</v>
      </c>
      <c r="N10" s="123" t="s">
        <v>137</v>
      </c>
      <c r="O10" s="123" t="s">
        <v>163</v>
      </c>
      <c r="P10" s="123" t="s">
        <v>144</v>
      </c>
    </row>
    <row r="11" spans="1:17" s="5" customFormat="1" ht="14.55" customHeight="1">
      <c r="A11" s="42"/>
      <c r="B11" s="126" t="s">
        <v>165</v>
      </c>
      <c r="C11" s="126">
        <v>2024</v>
      </c>
      <c r="D11" s="126">
        <v>2025</v>
      </c>
      <c r="E11" s="127" t="s">
        <v>166</v>
      </c>
      <c r="F11" s="126">
        <v>2024</v>
      </c>
      <c r="G11" s="127">
        <v>2025</v>
      </c>
      <c r="H11" s="127" t="s">
        <v>166</v>
      </c>
      <c r="I11" s="126">
        <v>2024</v>
      </c>
      <c r="J11" s="127">
        <v>2025</v>
      </c>
      <c r="K11" s="127" t="s">
        <v>166</v>
      </c>
      <c r="M11" s="158" t="s">
        <v>99</v>
      </c>
      <c r="N11" s="133">
        <v>530</v>
      </c>
      <c r="O11" s="125">
        <v>4855.3997577033751</v>
      </c>
      <c r="P11" s="125">
        <v>61101</v>
      </c>
    </row>
    <row r="12" spans="1:17" s="5" customFormat="1">
      <c r="A12" s="42"/>
      <c r="B12" s="136" t="s">
        <v>99</v>
      </c>
      <c r="C12" s="125">
        <v>97</v>
      </c>
      <c r="D12" s="125">
        <v>113</v>
      </c>
      <c r="E12" s="134">
        <v>0.1649484536082475</v>
      </c>
      <c r="F12" s="125">
        <v>707.149180071513</v>
      </c>
      <c r="G12" s="125">
        <v>816.95746177657679</v>
      </c>
      <c r="H12" s="134">
        <v>0.15528305030907208</v>
      </c>
      <c r="I12" s="125">
        <v>10922</v>
      </c>
      <c r="J12" s="125">
        <v>12989</v>
      </c>
      <c r="K12" s="134">
        <v>0.18925105292071054</v>
      </c>
      <c r="M12" s="158" t="s">
        <v>130</v>
      </c>
      <c r="N12" s="133">
        <v>2</v>
      </c>
      <c r="O12" s="125">
        <v>15.317820181999998</v>
      </c>
      <c r="P12" s="125">
        <v>50</v>
      </c>
    </row>
    <row r="13" spans="1:17" s="5" customFormat="1">
      <c r="A13" s="42"/>
      <c r="B13" s="136" t="s">
        <v>167</v>
      </c>
      <c r="C13" s="125">
        <v>3</v>
      </c>
      <c r="D13" s="125">
        <v>1</v>
      </c>
      <c r="E13" s="134">
        <v>-0.66666666666666674</v>
      </c>
      <c r="F13" s="125">
        <v>705.87960334837294</v>
      </c>
      <c r="G13" s="125">
        <v>1.405640488</v>
      </c>
      <c r="H13" s="134">
        <v>-0.99800866821858536</v>
      </c>
      <c r="I13" s="125">
        <v>1151</v>
      </c>
      <c r="J13" s="125">
        <v>8</v>
      </c>
      <c r="K13" s="134">
        <v>-0.99304952215464815</v>
      </c>
      <c r="M13" s="158" t="s">
        <v>168</v>
      </c>
      <c r="N13" s="133">
        <v>1</v>
      </c>
      <c r="O13" s="125">
        <v>0.5</v>
      </c>
      <c r="P13" s="125">
        <v>8</v>
      </c>
    </row>
    <row r="14" spans="1:17" s="5" customFormat="1">
      <c r="A14" s="42"/>
      <c r="B14" s="136" t="s">
        <v>169</v>
      </c>
      <c r="C14" s="125">
        <v>2</v>
      </c>
      <c r="D14" s="125">
        <v>1</v>
      </c>
      <c r="E14" s="134">
        <v>-0.5</v>
      </c>
      <c r="F14" s="125">
        <v>76.900003433227994</v>
      </c>
      <c r="G14" s="125">
        <v>13</v>
      </c>
      <c r="H14" s="134">
        <v>-0.83094929233276493</v>
      </c>
      <c r="I14" s="125">
        <v>117</v>
      </c>
      <c r="J14" s="125">
        <v>20</v>
      </c>
      <c r="K14" s="134">
        <v>-0.829059829059829</v>
      </c>
      <c r="M14" s="158" t="s">
        <v>170</v>
      </c>
      <c r="N14" s="133">
        <v>6</v>
      </c>
      <c r="O14" s="125">
        <v>150.69999999999999</v>
      </c>
      <c r="P14" s="125">
        <v>726</v>
      </c>
    </row>
    <row r="15" spans="1:17" s="5" customFormat="1">
      <c r="A15" s="42"/>
      <c r="B15" s="136" t="s">
        <v>129</v>
      </c>
      <c r="C15" s="125">
        <v>1</v>
      </c>
      <c r="D15" s="125">
        <v>1</v>
      </c>
      <c r="E15" s="134">
        <v>0</v>
      </c>
      <c r="F15" s="125">
        <v>650</v>
      </c>
      <c r="G15" s="125">
        <v>19.18000031</v>
      </c>
      <c r="H15" s="134">
        <v>-0.9704923072153846</v>
      </c>
      <c r="I15" s="125">
        <v>801</v>
      </c>
      <c r="J15" s="125">
        <v>214</v>
      </c>
      <c r="K15" s="134">
        <v>-0.73283395755305869</v>
      </c>
      <c r="M15" s="158" t="s">
        <v>171</v>
      </c>
      <c r="N15" s="133">
        <v>2</v>
      </c>
      <c r="O15" s="125">
        <v>35.891139547934799</v>
      </c>
      <c r="P15" s="125">
        <v>66</v>
      </c>
    </row>
    <row r="16" spans="1:17" s="5" customFormat="1">
      <c r="A16" s="42"/>
      <c r="B16" s="136" t="s">
        <v>172</v>
      </c>
      <c r="C16" s="125">
        <v>3</v>
      </c>
      <c r="D16" s="125">
        <v>1</v>
      </c>
      <c r="E16" s="134">
        <v>-0.66666666666666674</v>
      </c>
      <c r="F16" s="125">
        <v>99.720002365111995</v>
      </c>
      <c r="G16" s="125">
        <v>16</v>
      </c>
      <c r="H16" s="134">
        <v>-0.83955074588327772</v>
      </c>
      <c r="I16" s="125">
        <v>262</v>
      </c>
      <c r="J16" s="125">
        <v>10</v>
      </c>
      <c r="K16" s="134">
        <v>-0.96183206106870234</v>
      </c>
      <c r="M16" s="158" t="s">
        <v>172</v>
      </c>
      <c r="N16" s="133">
        <v>6</v>
      </c>
      <c r="O16" s="125">
        <v>272.22000236511201</v>
      </c>
      <c r="P16" s="125">
        <v>1499</v>
      </c>
    </row>
    <row r="17" spans="1:24" s="5" customFormat="1">
      <c r="A17" s="42"/>
      <c r="B17" s="136" t="s">
        <v>173</v>
      </c>
      <c r="C17" s="125">
        <v>0</v>
      </c>
      <c r="D17" s="125">
        <v>1</v>
      </c>
      <c r="E17" s="134"/>
      <c r="F17" s="125">
        <v>0</v>
      </c>
      <c r="G17" s="125">
        <v>63.719174922017501</v>
      </c>
      <c r="H17" s="134"/>
      <c r="I17" s="125">
        <v>0</v>
      </c>
      <c r="J17" s="125">
        <v>200</v>
      </c>
      <c r="K17" s="134"/>
      <c r="M17" s="158" t="s">
        <v>174</v>
      </c>
      <c r="N17" s="133">
        <v>1</v>
      </c>
      <c r="O17" s="125">
        <v>1.33047805056476</v>
      </c>
      <c r="P17" s="125">
        <v>20</v>
      </c>
    </row>
    <row r="18" spans="1:24" s="5" customFormat="1" ht="14.25" customHeight="1">
      <c r="A18" s="42"/>
      <c r="B18" s="136" t="s">
        <v>130</v>
      </c>
      <c r="C18" s="125">
        <v>0</v>
      </c>
      <c r="D18" s="125">
        <v>1</v>
      </c>
      <c r="E18" s="134"/>
      <c r="F18" s="125">
        <v>0</v>
      </c>
      <c r="G18" s="125">
        <v>4.5478201819999997</v>
      </c>
      <c r="H18" s="134"/>
      <c r="I18" s="125">
        <v>0</v>
      </c>
      <c r="J18" s="125">
        <v>25</v>
      </c>
      <c r="K18" s="134"/>
      <c r="M18" s="158" t="s">
        <v>175</v>
      </c>
      <c r="N18" s="133">
        <v>1</v>
      </c>
      <c r="O18" s="125">
        <v>3</v>
      </c>
      <c r="P18" s="125">
        <v>20</v>
      </c>
    </row>
    <row r="19" spans="1:24" s="5" customFormat="1" ht="14.25" customHeight="1">
      <c r="A19" s="42"/>
      <c r="B19" s="136" t="s">
        <v>79</v>
      </c>
      <c r="C19" s="125">
        <v>7</v>
      </c>
      <c r="D19" s="125">
        <v>0</v>
      </c>
      <c r="E19" s="134"/>
      <c r="F19" s="125">
        <v>275.43047795519675</v>
      </c>
      <c r="G19" s="125">
        <v>0</v>
      </c>
      <c r="H19" s="134"/>
      <c r="I19" s="125">
        <v>752</v>
      </c>
      <c r="J19" s="125">
        <v>0</v>
      </c>
      <c r="K19" s="134"/>
      <c r="M19" s="158" t="s">
        <v>167</v>
      </c>
      <c r="N19" s="133">
        <v>6</v>
      </c>
      <c r="O19" s="125">
        <v>708.67935516507839</v>
      </c>
      <c r="P19" s="125">
        <v>1169</v>
      </c>
    </row>
    <row r="20" spans="1:24" s="5" customFormat="1">
      <c r="A20" s="42"/>
      <c r="B20" s="136" t="s">
        <v>140</v>
      </c>
      <c r="C20" s="127">
        <f>SUM(C12:C19)</f>
        <v>113</v>
      </c>
      <c r="D20" s="127">
        <f>SUM(D12:D19)</f>
        <v>119</v>
      </c>
      <c r="E20" s="135">
        <f>D20/C20-1</f>
        <v>5.3097345132743445E-2</v>
      </c>
      <c r="F20" s="127">
        <f>SUM(F12:F19)</f>
        <v>2515.0792671734225</v>
      </c>
      <c r="G20" s="127">
        <f>SUM(G12:G19)</f>
        <v>934.81009767859427</v>
      </c>
      <c r="H20" s="135">
        <f>G20/F20-1</f>
        <v>-0.62831783877365321</v>
      </c>
      <c r="I20" s="127">
        <f>SUM(I12:I19)</f>
        <v>14005</v>
      </c>
      <c r="J20" s="127">
        <f>SUM(J12:J19)</f>
        <v>13466</v>
      </c>
      <c r="K20" s="135">
        <f>J20/I20-1</f>
        <v>-3.8486254908961071E-2</v>
      </c>
      <c r="M20" s="158" t="s">
        <v>176</v>
      </c>
      <c r="N20" s="133">
        <v>1</v>
      </c>
      <c r="O20" s="125">
        <v>6.64</v>
      </c>
      <c r="P20" s="125">
        <v>50</v>
      </c>
    </row>
    <row r="21" spans="1:24" s="5" customFormat="1">
      <c r="A21" s="42"/>
      <c r="B21" s="34" t="s">
        <v>149</v>
      </c>
      <c r="M21" s="158" t="s">
        <v>177</v>
      </c>
      <c r="N21" s="133">
        <v>2</v>
      </c>
      <c r="O21" s="125">
        <v>11.05985075150665</v>
      </c>
      <c r="P21" s="125">
        <v>29</v>
      </c>
    </row>
    <row r="22" spans="1:24" s="5" customFormat="1" ht="14.55" customHeight="1">
      <c r="A22" s="42"/>
      <c r="B22" s="239" t="s">
        <v>178</v>
      </c>
      <c r="C22" s="239"/>
      <c r="D22" s="239"/>
      <c r="E22" s="239"/>
      <c r="F22" s="239"/>
      <c r="G22" s="239"/>
      <c r="H22" s="239"/>
      <c r="I22" s="239"/>
      <c r="J22" s="239"/>
      <c r="K22" s="239"/>
      <c r="M22" s="158" t="s">
        <v>129</v>
      </c>
      <c r="N22" s="133">
        <v>2</v>
      </c>
      <c r="O22" s="125">
        <v>669.18000030999997</v>
      </c>
      <c r="P22" s="125">
        <v>1015</v>
      </c>
      <c r="Q22" s="32"/>
      <c r="R22" s="32"/>
    </row>
    <row r="23" spans="1:24" s="5" customFormat="1">
      <c r="B23" s="239"/>
      <c r="C23" s="239"/>
      <c r="D23" s="239"/>
      <c r="E23" s="239"/>
      <c r="F23" s="239"/>
      <c r="G23" s="239"/>
      <c r="H23" s="239"/>
      <c r="I23" s="239"/>
      <c r="J23" s="239"/>
      <c r="K23" s="239"/>
      <c r="M23" s="158" t="s">
        <v>169</v>
      </c>
      <c r="N23" s="133">
        <v>8</v>
      </c>
      <c r="O23" s="125">
        <v>122.10000343322798</v>
      </c>
      <c r="P23" s="125">
        <v>310</v>
      </c>
      <c r="Q23" s="46"/>
      <c r="R23" s="47"/>
      <c r="W23" s="48"/>
      <c r="X23" s="48"/>
    </row>
    <row r="24" spans="1:24" s="5" customFormat="1" ht="14.25" customHeight="1">
      <c r="C24" s="193"/>
      <c r="D24" s="193"/>
      <c r="E24" s="193"/>
      <c r="F24" s="193"/>
      <c r="G24" s="193"/>
      <c r="H24" s="193"/>
      <c r="I24" s="193"/>
      <c r="J24" s="193"/>
      <c r="K24" s="193"/>
      <c r="M24" s="158" t="s">
        <v>173</v>
      </c>
      <c r="N24" s="133">
        <v>1</v>
      </c>
      <c r="O24" s="125">
        <v>63.719174922017501</v>
      </c>
      <c r="P24" s="125">
        <v>200</v>
      </c>
      <c r="Q24" s="49"/>
      <c r="R24" s="47"/>
      <c r="W24" s="48"/>
      <c r="X24" s="48"/>
    </row>
    <row r="25" spans="1:24" s="5" customFormat="1" ht="14.25" customHeight="1">
      <c r="B25" s="193"/>
      <c r="C25" s="193"/>
      <c r="D25" s="193"/>
      <c r="E25" s="193"/>
      <c r="F25" s="193"/>
      <c r="G25" s="193"/>
      <c r="H25" s="193"/>
      <c r="I25" s="193"/>
      <c r="J25" s="193"/>
      <c r="K25" s="193"/>
      <c r="M25" s="158" t="s">
        <v>179</v>
      </c>
      <c r="N25" s="133">
        <v>3</v>
      </c>
      <c r="O25" s="125">
        <v>212</v>
      </c>
      <c r="P25" s="125">
        <v>488</v>
      </c>
      <c r="Q25" s="49"/>
      <c r="R25" s="47"/>
      <c r="W25" s="48"/>
      <c r="X25" s="48"/>
    </row>
    <row r="26" spans="1:24" s="5" customFormat="1" ht="14.25" customHeight="1">
      <c r="B26" s="193"/>
      <c r="C26" s="193"/>
      <c r="D26" s="193"/>
      <c r="E26" s="193"/>
      <c r="F26" s="193"/>
      <c r="G26" s="193"/>
      <c r="H26" s="193"/>
      <c r="I26" s="193"/>
      <c r="J26" s="193"/>
      <c r="K26" s="193"/>
      <c r="M26" s="136" t="s">
        <v>140</v>
      </c>
      <c r="N26" s="126">
        <f>SUM(N11:N25)</f>
        <v>572</v>
      </c>
      <c r="O26" s="127">
        <f>SUM(O11:O25)</f>
        <v>7127.7375824308174</v>
      </c>
      <c r="P26" s="127">
        <f>SUM(P11:P25)</f>
        <v>66751</v>
      </c>
      <c r="Q26" s="49"/>
      <c r="R26" s="47"/>
      <c r="S26" s="48"/>
      <c r="T26" s="48"/>
      <c r="U26" s="49"/>
      <c r="V26" s="47"/>
      <c r="W26" s="48"/>
      <c r="X26" s="48"/>
    </row>
    <row r="27" spans="1:24" s="5" customFormat="1">
      <c r="B27" s="193"/>
      <c r="C27" s="193"/>
      <c r="D27" s="193"/>
      <c r="E27" s="193"/>
      <c r="F27" s="193"/>
      <c r="G27" s="193"/>
      <c r="H27" s="193"/>
      <c r="I27" s="193"/>
      <c r="J27" s="193"/>
      <c r="K27" s="193"/>
      <c r="M27" s="34" t="s">
        <v>149</v>
      </c>
      <c r="N27" s="43"/>
      <c r="O27" s="43"/>
      <c r="P27" s="43"/>
      <c r="Q27" s="49"/>
      <c r="R27" s="47"/>
      <c r="S27" s="48"/>
      <c r="T27" s="48"/>
      <c r="U27" s="49"/>
      <c r="V27" s="47"/>
      <c r="W27" s="48"/>
      <c r="X27" s="48"/>
    </row>
    <row r="28" spans="1:24" s="5" customFormat="1">
      <c r="B28" s="193"/>
      <c r="C28" s="193"/>
      <c r="D28" s="193"/>
      <c r="E28" s="193"/>
      <c r="F28" s="193"/>
      <c r="G28" s="193"/>
      <c r="H28" s="193"/>
      <c r="I28" s="193"/>
      <c r="J28" s="193"/>
      <c r="K28" s="193"/>
      <c r="M28" s="239" t="s">
        <v>180</v>
      </c>
      <c r="N28" s="239"/>
      <c r="O28" s="239"/>
      <c r="P28" s="239"/>
      <c r="Q28" s="49"/>
      <c r="R28" s="47"/>
      <c r="S28" s="48"/>
      <c r="T28" s="48"/>
      <c r="U28" s="49"/>
      <c r="V28" s="47"/>
      <c r="W28" s="48"/>
      <c r="X28" s="48"/>
    </row>
    <row r="29" spans="1:24" s="5" customFormat="1" ht="21.75" customHeight="1">
      <c r="M29" s="239"/>
      <c r="N29" s="239"/>
      <c r="O29" s="239"/>
      <c r="P29" s="239"/>
      <c r="Q29" s="49"/>
      <c r="R29" s="47"/>
      <c r="S29" s="48"/>
      <c r="T29" s="48"/>
      <c r="U29" s="49"/>
      <c r="V29" s="47"/>
      <c r="W29" s="48"/>
      <c r="X29" s="48"/>
    </row>
    <row r="30" spans="1:24" s="5" customFormat="1" ht="21.75" customHeight="1">
      <c r="M30" s="239"/>
      <c r="N30" s="239"/>
      <c r="O30" s="239"/>
      <c r="P30" s="239"/>
      <c r="Q30" s="49"/>
      <c r="R30" s="47"/>
      <c r="S30" s="48"/>
      <c r="T30" s="48"/>
      <c r="U30" s="49"/>
      <c r="V30" s="47"/>
      <c r="W30" s="48"/>
      <c r="X30" s="48"/>
    </row>
    <row r="31" spans="1:24" s="5" customFormat="1" ht="12.75" customHeight="1">
      <c r="D31" s="52"/>
      <c r="Q31" s="49"/>
      <c r="R31" s="47"/>
      <c r="S31" s="48"/>
      <c r="T31" s="48"/>
      <c r="U31" s="49"/>
      <c r="V31" s="47"/>
      <c r="W31" s="48"/>
      <c r="X31" s="48"/>
    </row>
    <row r="32" spans="1:24" s="5" customFormat="1" ht="11.25" customHeight="1">
      <c r="A32" s="243"/>
      <c r="B32" s="235" t="s">
        <v>181</v>
      </c>
      <c r="C32" s="235"/>
      <c r="D32" s="235"/>
      <c r="E32" s="235"/>
      <c r="F32" s="235"/>
      <c r="G32" s="235"/>
      <c r="H32" s="235"/>
      <c r="I32" s="235"/>
      <c r="J32" s="235"/>
      <c r="K32" s="235"/>
      <c r="L32" s="235"/>
      <c r="M32" s="235"/>
      <c r="N32" s="235"/>
      <c r="O32" s="235"/>
      <c r="P32" s="235"/>
      <c r="Q32" s="49"/>
      <c r="R32" s="47"/>
      <c r="S32" s="48"/>
      <c r="T32" s="48"/>
      <c r="U32" s="49"/>
      <c r="V32" s="47"/>
      <c r="W32" s="48"/>
      <c r="X32" s="48"/>
    </row>
    <row r="33" spans="1:24" s="5" customFormat="1" ht="15" customHeight="1">
      <c r="A33" s="243"/>
      <c r="B33" s="235"/>
      <c r="C33" s="235"/>
      <c r="D33" s="235"/>
      <c r="E33" s="235"/>
      <c r="F33" s="235"/>
      <c r="G33" s="235"/>
      <c r="H33" s="235"/>
      <c r="I33" s="235"/>
      <c r="J33" s="235"/>
      <c r="K33" s="235"/>
      <c r="L33" s="235"/>
      <c r="M33" s="235"/>
      <c r="N33" s="235"/>
      <c r="O33" s="235"/>
      <c r="P33" s="235"/>
      <c r="Q33" s="49"/>
      <c r="R33" s="50"/>
      <c r="S33" s="51"/>
      <c r="T33" s="51"/>
      <c r="U33" s="49"/>
      <c r="V33" s="50"/>
      <c r="W33" s="51"/>
      <c r="X33" s="51"/>
    </row>
    <row r="34" spans="1:24" s="5" customFormat="1" ht="23.25" customHeight="1">
      <c r="A34" s="243"/>
      <c r="B34" s="235"/>
      <c r="C34" s="235"/>
      <c r="D34" s="235"/>
      <c r="E34" s="235"/>
      <c r="F34" s="235"/>
      <c r="G34" s="235"/>
      <c r="H34" s="235"/>
      <c r="I34" s="235"/>
      <c r="J34" s="235"/>
      <c r="K34" s="235"/>
      <c r="L34" s="235"/>
      <c r="M34" s="235"/>
      <c r="N34" s="235"/>
      <c r="O34" s="235"/>
      <c r="P34" s="235"/>
      <c r="Q34" s="49"/>
    </row>
    <row r="35" spans="1:24" s="5" customFormat="1" ht="23.25" customHeight="1">
      <c r="A35" s="243"/>
      <c r="B35" s="235"/>
      <c r="C35" s="235"/>
      <c r="D35" s="235"/>
      <c r="E35" s="235"/>
      <c r="F35" s="235"/>
      <c r="G35" s="235"/>
      <c r="H35" s="235"/>
      <c r="I35" s="235"/>
      <c r="J35" s="235"/>
      <c r="K35" s="235"/>
      <c r="L35" s="235"/>
      <c r="M35" s="235"/>
      <c r="N35" s="235"/>
      <c r="O35" s="235"/>
      <c r="P35" s="235"/>
    </row>
    <row r="36" spans="1:24" s="5" customFormat="1" ht="15" customHeight="1">
      <c r="A36" s="243"/>
      <c r="B36" s="235"/>
      <c r="C36" s="235"/>
      <c r="D36" s="235"/>
      <c r="E36" s="235"/>
      <c r="F36" s="235"/>
      <c r="G36" s="235"/>
      <c r="H36" s="235"/>
      <c r="I36" s="235"/>
      <c r="J36" s="235"/>
      <c r="K36" s="235"/>
      <c r="L36" s="235"/>
      <c r="M36" s="235"/>
      <c r="N36" s="235"/>
      <c r="O36" s="235"/>
      <c r="P36" s="235"/>
    </row>
    <row r="37" spans="1:24" s="5" customFormat="1" ht="32.549999999999997" customHeight="1">
      <c r="A37" s="243"/>
      <c r="B37" s="235"/>
      <c r="C37" s="235"/>
      <c r="D37" s="235"/>
      <c r="E37" s="235"/>
      <c r="F37" s="235"/>
      <c r="G37" s="235"/>
      <c r="H37" s="235"/>
      <c r="I37" s="235"/>
      <c r="J37" s="235"/>
      <c r="K37" s="235"/>
      <c r="L37" s="235"/>
      <c r="M37" s="235"/>
      <c r="N37" s="235"/>
      <c r="O37" s="235"/>
      <c r="P37" s="235"/>
    </row>
    <row r="38" spans="1:24" s="5" customFormat="1" ht="16.5" customHeight="1">
      <c r="A38" s="243"/>
      <c r="B38" s="235"/>
      <c r="C38" s="235"/>
      <c r="D38" s="235"/>
      <c r="E38" s="235"/>
      <c r="F38" s="235"/>
      <c r="G38" s="235"/>
      <c r="H38" s="235"/>
      <c r="I38" s="235"/>
      <c r="J38" s="235"/>
      <c r="K38" s="235"/>
      <c r="L38" s="235"/>
      <c r="M38" s="235"/>
      <c r="N38" s="235"/>
      <c r="O38" s="235"/>
      <c r="P38" s="235"/>
    </row>
    <row r="39" spans="1:24" s="5" customFormat="1" ht="14.25" hidden="1" customHeight="1">
      <c r="B39" s="199"/>
      <c r="C39" s="199"/>
      <c r="D39" s="199"/>
      <c r="E39" s="199"/>
      <c r="F39" s="199"/>
      <c r="G39" s="199"/>
      <c r="H39" s="199"/>
      <c r="I39" s="199"/>
      <c r="J39" s="199"/>
      <c r="K39" s="199"/>
      <c r="L39" s="199"/>
      <c r="M39" s="199"/>
      <c r="N39" s="199"/>
      <c r="O39" s="199"/>
      <c r="P39" s="199"/>
    </row>
    <row r="40" spans="1:24" s="5" customFormat="1" ht="47.25" hidden="1" customHeight="1">
      <c r="B40" s="199"/>
      <c r="C40" s="199"/>
      <c r="D40" s="199"/>
      <c r="E40" s="199"/>
      <c r="F40" s="199"/>
      <c r="G40" s="199"/>
      <c r="H40" s="199"/>
      <c r="I40" s="199"/>
      <c r="J40" s="199"/>
      <c r="K40" s="199"/>
      <c r="L40" s="199"/>
      <c r="M40" s="199"/>
      <c r="N40" s="199"/>
      <c r="O40" s="199"/>
      <c r="P40" s="199"/>
    </row>
    <row r="41" spans="1:24" s="5" customFormat="1" ht="14.25" hidden="1" customHeight="1">
      <c r="B41" s="199"/>
      <c r="C41" s="199"/>
      <c r="D41" s="199"/>
      <c r="E41" s="199"/>
      <c r="F41" s="199"/>
      <c r="G41" s="199"/>
      <c r="H41" s="199"/>
      <c r="I41" s="199"/>
      <c r="J41" s="199"/>
      <c r="K41" s="199"/>
      <c r="L41" s="199"/>
      <c r="M41" s="199"/>
      <c r="N41" s="199"/>
      <c r="O41" s="199"/>
      <c r="P41" s="199"/>
    </row>
    <row r="42" spans="1:24" s="5" customFormat="1" ht="14.25" hidden="1" customHeight="1">
      <c r="B42" s="199"/>
      <c r="C42" s="199"/>
      <c r="D42" s="199"/>
      <c r="E42" s="199"/>
      <c r="F42" s="199"/>
      <c r="G42" s="199"/>
      <c r="H42" s="199"/>
      <c r="I42" s="199"/>
      <c r="J42" s="199"/>
      <c r="K42" s="199"/>
      <c r="L42" s="199"/>
      <c r="M42" s="199"/>
      <c r="N42" s="199"/>
      <c r="O42" s="199"/>
      <c r="P42" s="199"/>
    </row>
    <row r="43" spans="1:24" s="5" customFormat="1" ht="14.25" hidden="1" customHeight="1">
      <c r="B43" s="199"/>
      <c r="C43" s="199"/>
      <c r="D43" s="199"/>
      <c r="E43" s="199"/>
      <c r="F43" s="199"/>
      <c r="G43" s="199"/>
      <c r="H43" s="199"/>
      <c r="I43" s="199"/>
      <c r="J43" s="199"/>
      <c r="K43" s="199"/>
      <c r="L43" s="199"/>
      <c r="M43" s="199"/>
      <c r="N43" s="199"/>
      <c r="O43" s="199"/>
      <c r="P43" s="199"/>
    </row>
    <row r="44" spans="1:24" s="5" customFormat="1" ht="24" hidden="1" customHeight="1">
      <c r="B44" s="199"/>
      <c r="C44" s="199"/>
      <c r="D44" s="199"/>
      <c r="E44" s="199"/>
      <c r="F44" s="199"/>
      <c r="G44" s="199"/>
      <c r="H44" s="199"/>
      <c r="I44" s="199"/>
      <c r="J44" s="199"/>
      <c r="K44" s="199"/>
      <c r="L44" s="199"/>
      <c r="M44" s="199"/>
      <c r="N44" s="199"/>
      <c r="O44" s="199"/>
      <c r="P44" s="199"/>
    </row>
    <row r="45" spans="1:24" s="5" customFormat="1" ht="14.25" hidden="1" customHeight="1">
      <c r="B45" s="199"/>
      <c r="C45" s="199"/>
      <c r="D45" s="199"/>
      <c r="E45" s="199"/>
      <c r="F45" s="199"/>
      <c r="G45" s="199"/>
      <c r="H45" s="199"/>
      <c r="I45" s="199"/>
      <c r="J45" s="199"/>
      <c r="K45" s="199"/>
      <c r="L45" s="199"/>
      <c r="M45" s="199"/>
      <c r="N45" s="199"/>
      <c r="O45" s="199"/>
      <c r="P45" s="199"/>
    </row>
    <row r="46" spans="1:24" s="5" customFormat="1" ht="14.25" hidden="1" customHeight="1">
      <c r="B46" s="199"/>
      <c r="C46" s="199"/>
      <c r="D46" s="199"/>
      <c r="E46" s="199"/>
      <c r="F46" s="199"/>
      <c r="G46" s="199"/>
      <c r="H46" s="199"/>
      <c r="I46" s="199"/>
      <c r="J46" s="199"/>
      <c r="K46" s="199"/>
      <c r="L46" s="199"/>
      <c r="M46" s="199"/>
      <c r="N46" s="199"/>
      <c r="O46" s="199"/>
      <c r="P46" s="199"/>
    </row>
    <row r="47" spans="1:24" s="5" customFormat="1" ht="14.25" hidden="1" customHeight="1">
      <c r="B47" s="199"/>
      <c r="C47" s="199"/>
      <c r="D47" s="199"/>
      <c r="E47" s="199"/>
      <c r="F47" s="199"/>
      <c r="G47" s="199"/>
      <c r="H47" s="199"/>
      <c r="I47" s="199"/>
      <c r="J47" s="199"/>
      <c r="K47" s="199"/>
      <c r="L47" s="199"/>
      <c r="M47" s="199"/>
      <c r="N47" s="199"/>
      <c r="O47" s="199"/>
      <c r="P47" s="199"/>
    </row>
    <row r="48" spans="1:24" s="5" customFormat="1" ht="14.25" hidden="1" customHeight="1">
      <c r="B48" s="199"/>
      <c r="C48" s="199"/>
      <c r="D48" s="199"/>
      <c r="E48" s="199"/>
      <c r="F48" s="199"/>
      <c r="G48" s="199"/>
      <c r="H48" s="199"/>
      <c r="I48" s="199"/>
      <c r="J48" s="199"/>
      <c r="K48" s="199"/>
      <c r="L48" s="199"/>
      <c r="M48" s="199"/>
      <c r="N48" s="199"/>
      <c r="O48" s="199"/>
      <c r="P48" s="199"/>
    </row>
    <row r="49" spans="2:16" s="5" customFormat="1" ht="14.25" hidden="1" customHeight="1">
      <c r="B49" s="199"/>
      <c r="C49" s="199"/>
      <c r="D49" s="199"/>
      <c r="E49" s="199"/>
      <c r="F49" s="199"/>
      <c r="G49" s="199"/>
      <c r="H49" s="199"/>
      <c r="I49" s="199"/>
      <c r="J49" s="199"/>
      <c r="K49" s="199"/>
      <c r="L49" s="199"/>
      <c r="M49" s="199"/>
      <c r="N49" s="199"/>
      <c r="O49" s="199"/>
      <c r="P49" s="199"/>
    </row>
    <row r="50" spans="2:16" s="5" customFormat="1" ht="14.25" hidden="1" customHeight="1">
      <c r="B50" s="199"/>
      <c r="C50" s="199"/>
      <c r="D50" s="199"/>
      <c r="E50" s="199"/>
      <c r="F50" s="199"/>
      <c r="G50" s="199"/>
      <c r="H50" s="199"/>
      <c r="I50" s="199"/>
      <c r="J50" s="199"/>
      <c r="K50" s="199"/>
      <c r="L50" s="199"/>
      <c r="M50" s="199"/>
      <c r="N50" s="199"/>
      <c r="O50" s="199"/>
      <c r="P50" s="199"/>
    </row>
    <row r="51" spans="2:16" s="5" customFormat="1" ht="14.25" hidden="1" customHeight="1">
      <c r="B51" s="199"/>
      <c r="C51" s="199"/>
      <c r="D51" s="199"/>
      <c r="E51" s="199"/>
      <c r="F51" s="199"/>
      <c r="G51" s="199"/>
      <c r="H51" s="199"/>
      <c r="I51" s="199"/>
      <c r="J51" s="199"/>
      <c r="K51" s="199"/>
      <c r="L51" s="199"/>
      <c r="M51" s="199"/>
      <c r="N51" s="199"/>
      <c r="O51" s="199"/>
      <c r="P51" s="199"/>
    </row>
    <row r="52" spans="2:16" s="5" customFormat="1" ht="14.25" hidden="1" customHeight="1">
      <c r="B52" s="199"/>
      <c r="C52" s="199"/>
      <c r="D52" s="199"/>
      <c r="E52" s="199"/>
      <c r="F52" s="199"/>
      <c r="G52" s="199"/>
      <c r="H52" s="199"/>
      <c r="I52" s="199"/>
      <c r="J52" s="199"/>
      <c r="K52" s="199"/>
      <c r="L52" s="199"/>
      <c r="M52" s="199"/>
      <c r="N52" s="199"/>
      <c r="O52" s="199"/>
      <c r="P52" s="199"/>
    </row>
    <row r="53" spans="2:16" s="5" customFormat="1" ht="14.25" hidden="1" customHeight="1">
      <c r="B53" s="199"/>
      <c r="C53" s="199"/>
      <c r="D53" s="199"/>
      <c r="E53" s="199"/>
      <c r="F53" s="199"/>
      <c r="G53" s="199"/>
      <c r="H53" s="199"/>
      <c r="I53" s="199"/>
      <c r="J53" s="199"/>
      <c r="K53" s="199"/>
      <c r="L53" s="199"/>
      <c r="M53" s="199"/>
      <c r="N53" s="199"/>
      <c r="O53" s="199"/>
      <c r="P53" s="199"/>
    </row>
    <row r="54" spans="2:16" s="5" customFormat="1" ht="14.25" hidden="1" customHeight="1">
      <c r="B54" s="199"/>
      <c r="C54" s="199"/>
      <c r="D54" s="199"/>
      <c r="E54" s="199"/>
      <c r="F54" s="199"/>
      <c r="G54" s="199"/>
      <c r="H54" s="199"/>
      <c r="I54" s="199"/>
      <c r="J54" s="199"/>
      <c r="K54" s="199"/>
      <c r="L54" s="199"/>
      <c r="M54" s="199"/>
      <c r="N54" s="199"/>
      <c r="O54" s="199"/>
      <c r="P54" s="199"/>
    </row>
    <row r="55" spans="2:16" s="5" customFormat="1" ht="14.25" hidden="1" customHeight="1">
      <c r="B55" s="199"/>
      <c r="C55" s="199"/>
      <c r="D55" s="199"/>
      <c r="E55" s="199"/>
      <c r="F55" s="199"/>
      <c r="G55" s="199"/>
      <c r="H55" s="199"/>
      <c r="I55" s="199"/>
      <c r="J55" s="199"/>
      <c r="K55" s="199"/>
      <c r="L55" s="199"/>
      <c r="M55" s="199"/>
      <c r="N55" s="199"/>
      <c r="O55" s="199"/>
      <c r="P55" s="199"/>
    </row>
    <row r="56" spans="2:16" s="5" customFormat="1" ht="14.25" hidden="1" customHeight="1">
      <c r="B56" s="199"/>
      <c r="C56" s="199"/>
      <c r="D56" s="199"/>
      <c r="E56" s="199"/>
      <c r="F56" s="199"/>
      <c r="G56" s="199"/>
      <c r="H56" s="199"/>
      <c r="I56" s="199"/>
      <c r="J56" s="199"/>
      <c r="K56" s="199"/>
      <c r="L56" s="199"/>
      <c r="M56" s="199"/>
      <c r="N56" s="199"/>
      <c r="O56" s="199"/>
      <c r="P56" s="199"/>
    </row>
    <row r="57" spans="2:16" s="5" customFormat="1" ht="14.25" hidden="1" customHeight="1">
      <c r="B57" s="199"/>
      <c r="C57" s="199"/>
      <c r="D57" s="199"/>
      <c r="E57" s="199"/>
      <c r="F57" s="199"/>
      <c r="G57" s="199"/>
      <c r="H57" s="199"/>
      <c r="I57" s="199"/>
      <c r="J57" s="199"/>
      <c r="K57" s="199"/>
      <c r="L57" s="199"/>
      <c r="M57" s="199"/>
      <c r="N57" s="199"/>
      <c r="O57" s="199"/>
      <c r="P57" s="199"/>
    </row>
    <row r="58" spans="2:16" s="5" customFormat="1" ht="14.25" hidden="1" customHeight="1">
      <c r="B58" s="199"/>
      <c r="C58" s="199"/>
      <c r="D58" s="199"/>
      <c r="E58" s="199"/>
      <c r="F58" s="199"/>
      <c r="G58" s="199"/>
      <c r="H58" s="199"/>
      <c r="I58" s="199"/>
      <c r="J58" s="199"/>
      <c r="K58" s="199"/>
      <c r="L58" s="199"/>
      <c r="M58" s="199"/>
      <c r="N58" s="199"/>
      <c r="O58" s="199"/>
      <c r="P58" s="199"/>
    </row>
    <row r="59" spans="2:16" s="5" customFormat="1" ht="14.25" hidden="1" customHeight="1">
      <c r="B59" s="199"/>
      <c r="C59" s="199"/>
      <c r="D59" s="199"/>
      <c r="E59" s="199"/>
      <c r="F59" s="199"/>
      <c r="G59" s="199"/>
      <c r="H59" s="199"/>
      <c r="I59" s="199"/>
      <c r="J59" s="199"/>
      <c r="K59" s="199"/>
      <c r="L59" s="199"/>
      <c r="M59" s="199"/>
      <c r="N59" s="199"/>
      <c r="O59" s="199"/>
      <c r="P59" s="199"/>
    </row>
    <row r="60" spans="2:16" s="5" customFormat="1" ht="14.25" hidden="1" customHeight="1">
      <c r="B60" s="199"/>
      <c r="C60" s="199"/>
      <c r="D60" s="199"/>
      <c r="E60" s="199"/>
      <c r="F60" s="199"/>
      <c r="G60" s="199"/>
      <c r="H60" s="199"/>
      <c r="I60" s="199"/>
      <c r="J60" s="199"/>
      <c r="K60" s="199"/>
      <c r="L60" s="199"/>
      <c r="M60" s="199"/>
      <c r="N60" s="199"/>
      <c r="O60" s="199"/>
      <c r="P60" s="199"/>
    </row>
    <row r="61" spans="2:16" s="5" customFormat="1" ht="14.25" hidden="1" customHeight="1">
      <c r="B61" s="199"/>
      <c r="C61" s="199"/>
      <c r="D61" s="199"/>
      <c r="E61" s="199"/>
      <c r="F61" s="199"/>
      <c r="G61" s="199"/>
      <c r="H61" s="199"/>
      <c r="I61" s="199"/>
      <c r="J61" s="199"/>
      <c r="K61" s="199"/>
      <c r="L61" s="199"/>
      <c r="M61" s="199"/>
      <c r="N61" s="199"/>
      <c r="O61" s="199"/>
      <c r="P61" s="199"/>
    </row>
    <row r="62" spans="2:16" s="5" customFormat="1" ht="14.25" hidden="1" customHeight="1">
      <c r="B62" s="199"/>
      <c r="C62" s="199"/>
      <c r="D62" s="199"/>
      <c r="E62" s="199"/>
      <c r="F62" s="199"/>
      <c r="G62" s="199"/>
      <c r="H62" s="199"/>
      <c r="I62" s="199"/>
      <c r="J62" s="199"/>
      <c r="K62" s="199"/>
      <c r="L62" s="199"/>
      <c r="M62" s="199"/>
      <c r="N62" s="199"/>
      <c r="O62" s="199"/>
      <c r="P62" s="199"/>
    </row>
    <row r="63" spans="2:16" s="5" customFormat="1" ht="14.25" hidden="1" customHeight="1">
      <c r="B63" s="199"/>
      <c r="C63" s="199"/>
      <c r="D63" s="199"/>
      <c r="E63" s="199"/>
      <c r="F63" s="199"/>
      <c r="G63" s="199"/>
      <c r="H63" s="199"/>
      <c r="I63" s="199"/>
      <c r="J63" s="199"/>
      <c r="K63" s="199"/>
      <c r="L63" s="199"/>
      <c r="M63" s="199"/>
      <c r="N63" s="199"/>
      <c r="O63" s="199"/>
      <c r="P63" s="199"/>
    </row>
    <row r="64" spans="2:16" s="5" customFormat="1" ht="14.25" hidden="1" customHeight="1">
      <c r="B64" s="199"/>
      <c r="C64" s="199"/>
      <c r="D64" s="199"/>
      <c r="E64" s="199"/>
      <c r="F64" s="199"/>
      <c r="G64" s="199"/>
      <c r="H64" s="199"/>
      <c r="I64" s="199"/>
      <c r="J64" s="199"/>
      <c r="K64" s="199"/>
      <c r="L64" s="199"/>
      <c r="M64" s="199"/>
      <c r="N64" s="199"/>
      <c r="O64" s="199"/>
      <c r="P64" s="199"/>
    </row>
    <row r="65" spans="2:16" s="5" customFormat="1" ht="14.25" hidden="1" customHeight="1">
      <c r="B65" s="199"/>
      <c r="C65" s="199"/>
      <c r="D65" s="199"/>
      <c r="E65" s="199"/>
      <c r="F65" s="199"/>
      <c r="G65" s="199"/>
      <c r="H65" s="199"/>
      <c r="I65" s="199"/>
      <c r="J65" s="199"/>
      <c r="K65" s="199"/>
      <c r="L65" s="199"/>
      <c r="M65" s="199"/>
      <c r="N65" s="199"/>
      <c r="O65" s="199"/>
      <c r="P65" s="199"/>
    </row>
    <row r="66" spans="2:16" s="5" customFormat="1" ht="14.25" hidden="1" customHeight="1">
      <c r="B66" s="199"/>
      <c r="C66" s="199"/>
      <c r="D66" s="199"/>
      <c r="E66" s="199"/>
      <c r="F66" s="199"/>
      <c r="G66" s="199"/>
      <c r="H66" s="199"/>
      <c r="I66" s="199"/>
      <c r="J66" s="199"/>
      <c r="K66" s="199"/>
      <c r="L66" s="199"/>
      <c r="M66" s="199"/>
      <c r="N66" s="199"/>
      <c r="O66" s="199"/>
      <c r="P66" s="199"/>
    </row>
    <row r="67" spans="2:16" s="5" customFormat="1" ht="14.25" hidden="1" customHeight="1">
      <c r="B67" s="199"/>
      <c r="C67" s="199"/>
      <c r="D67" s="199"/>
      <c r="E67" s="199"/>
      <c r="F67" s="199"/>
      <c r="G67" s="199"/>
      <c r="H67" s="199"/>
      <c r="I67" s="199"/>
      <c r="J67" s="199"/>
      <c r="K67" s="199"/>
      <c r="L67" s="199"/>
      <c r="M67" s="199"/>
      <c r="N67" s="199"/>
      <c r="O67" s="199"/>
      <c r="P67" s="199"/>
    </row>
    <row r="68" spans="2:16" s="5" customFormat="1" ht="14.25" hidden="1" customHeight="1">
      <c r="B68" s="199"/>
      <c r="C68" s="199"/>
      <c r="D68" s="199"/>
      <c r="E68" s="199"/>
      <c r="F68" s="199"/>
      <c r="G68" s="199"/>
      <c r="H68" s="199"/>
      <c r="I68" s="199"/>
      <c r="J68" s="199"/>
      <c r="K68" s="199"/>
      <c r="L68" s="199"/>
      <c r="M68" s="199"/>
      <c r="N68" s="199"/>
      <c r="O68" s="199"/>
      <c r="P68" s="199"/>
    </row>
    <row r="69" spans="2:16" s="5" customFormat="1" ht="14.25" hidden="1" customHeight="1">
      <c r="B69" s="199"/>
      <c r="C69" s="199"/>
      <c r="D69" s="199"/>
      <c r="E69" s="199"/>
      <c r="F69" s="199"/>
      <c r="G69" s="199"/>
      <c r="H69" s="199"/>
      <c r="I69" s="199"/>
      <c r="J69" s="199"/>
      <c r="K69" s="199"/>
      <c r="L69" s="199"/>
      <c r="M69" s="199"/>
      <c r="N69" s="199"/>
      <c r="O69" s="199"/>
      <c r="P69" s="199"/>
    </row>
    <row r="70" spans="2:16" s="5" customFormat="1" ht="14.25" hidden="1" customHeight="1">
      <c r="B70" s="199"/>
      <c r="C70" s="199"/>
      <c r="D70" s="199"/>
      <c r="E70" s="199"/>
      <c r="F70" s="199"/>
      <c r="G70" s="199"/>
      <c r="H70" s="199"/>
      <c r="I70" s="199"/>
      <c r="J70" s="199"/>
      <c r="K70" s="199"/>
      <c r="L70" s="199"/>
      <c r="M70" s="199"/>
      <c r="N70" s="199"/>
      <c r="O70" s="199"/>
      <c r="P70" s="199"/>
    </row>
    <row r="71" spans="2:16" s="5" customFormat="1" ht="14.25" hidden="1" customHeight="1">
      <c r="B71" s="199"/>
      <c r="C71" s="199"/>
      <c r="D71" s="199"/>
      <c r="E71" s="199"/>
      <c r="F71" s="199"/>
      <c r="G71" s="199"/>
      <c r="H71" s="199"/>
      <c r="I71" s="199"/>
      <c r="J71" s="199"/>
      <c r="K71" s="199"/>
      <c r="L71" s="199"/>
      <c r="M71" s="199"/>
      <c r="N71" s="199"/>
      <c r="O71" s="199"/>
      <c r="P71" s="199"/>
    </row>
    <row r="72" spans="2:16" s="5" customFormat="1" ht="14.25" hidden="1" customHeight="1">
      <c r="B72" s="199"/>
      <c r="C72" s="199"/>
      <c r="D72" s="199"/>
      <c r="E72" s="199"/>
      <c r="F72" s="199"/>
      <c r="G72" s="199"/>
      <c r="H72" s="199"/>
      <c r="I72" s="199"/>
      <c r="J72" s="199"/>
      <c r="K72" s="199"/>
      <c r="L72" s="199"/>
      <c r="M72" s="199"/>
      <c r="N72" s="199"/>
      <c r="O72" s="199"/>
      <c r="P72" s="199"/>
    </row>
    <row r="73" spans="2:16" s="5" customFormat="1" ht="14.25" hidden="1" customHeight="1">
      <c r="B73" s="199"/>
      <c r="C73" s="199"/>
      <c r="D73" s="199"/>
      <c r="E73" s="199"/>
      <c r="F73" s="199"/>
      <c r="G73" s="199"/>
      <c r="H73" s="199"/>
      <c r="I73" s="199"/>
      <c r="J73" s="199"/>
      <c r="K73" s="199"/>
      <c r="L73" s="199"/>
      <c r="M73" s="199"/>
      <c r="N73" s="199"/>
      <c r="O73" s="199"/>
      <c r="P73" s="199"/>
    </row>
    <row r="74" spans="2:16" s="5" customFormat="1" ht="14.25" hidden="1" customHeight="1">
      <c r="B74" s="199"/>
      <c r="C74" s="199"/>
      <c r="D74" s="199"/>
      <c r="E74" s="199"/>
      <c r="F74" s="199"/>
      <c r="G74" s="199"/>
      <c r="H74" s="199"/>
      <c r="I74" s="199"/>
      <c r="J74" s="199"/>
      <c r="K74" s="199"/>
      <c r="L74" s="199"/>
      <c r="M74" s="199"/>
      <c r="N74" s="199"/>
      <c r="O74" s="199"/>
      <c r="P74" s="199"/>
    </row>
    <row r="75" spans="2:16" s="5" customFormat="1" ht="14.25" hidden="1" customHeight="1">
      <c r="B75" s="199"/>
      <c r="C75" s="199"/>
      <c r="D75" s="199"/>
      <c r="E75" s="199"/>
      <c r="F75" s="199"/>
      <c r="G75" s="199"/>
      <c r="H75" s="199"/>
      <c r="I75" s="199"/>
      <c r="J75" s="199"/>
      <c r="K75" s="199"/>
      <c r="L75" s="199"/>
      <c r="M75" s="199"/>
      <c r="N75" s="199"/>
      <c r="O75" s="199"/>
      <c r="P75" s="199"/>
    </row>
    <row r="76" spans="2:16" s="5" customFormat="1" ht="14.25" hidden="1" customHeight="1">
      <c r="B76" s="199"/>
      <c r="C76" s="199"/>
      <c r="D76" s="199"/>
      <c r="E76" s="199"/>
      <c r="F76" s="199"/>
      <c r="G76" s="199"/>
      <c r="H76" s="199"/>
      <c r="I76" s="199"/>
      <c r="J76" s="199"/>
      <c r="K76" s="199"/>
      <c r="L76" s="199"/>
      <c r="M76" s="199"/>
      <c r="N76" s="199"/>
      <c r="O76" s="199"/>
      <c r="P76" s="199"/>
    </row>
    <row r="77" spans="2:16" s="5" customFormat="1" ht="14.25" hidden="1" customHeight="1">
      <c r="B77" s="199"/>
      <c r="C77" s="199"/>
      <c r="D77" s="199"/>
      <c r="E77" s="199"/>
      <c r="F77" s="199"/>
      <c r="G77" s="199"/>
      <c r="H77" s="199"/>
      <c r="I77" s="199"/>
      <c r="J77" s="199"/>
      <c r="K77" s="199"/>
      <c r="L77" s="199"/>
      <c r="M77" s="199"/>
      <c r="N77" s="199"/>
      <c r="O77" s="199"/>
      <c r="P77" s="199"/>
    </row>
    <row r="78" spans="2:16" s="5" customFormat="1" ht="14.25" hidden="1" customHeight="1">
      <c r="B78" s="199"/>
      <c r="C78" s="199"/>
      <c r="D78" s="199"/>
      <c r="E78" s="199"/>
      <c r="F78" s="199"/>
      <c r="G78" s="199"/>
      <c r="H78" s="199"/>
      <c r="I78" s="199"/>
      <c r="J78" s="199"/>
      <c r="K78" s="199"/>
      <c r="L78" s="199"/>
      <c r="M78" s="199"/>
      <c r="N78" s="199"/>
      <c r="O78" s="199"/>
      <c r="P78" s="199"/>
    </row>
    <row r="79" spans="2:16" s="5" customFormat="1" ht="14.25" hidden="1" customHeight="1">
      <c r="B79" s="199"/>
      <c r="C79" s="199"/>
      <c r="D79" s="199"/>
      <c r="E79" s="199"/>
      <c r="F79" s="199"/>
      <c r="G79" s="199"/>
      <c r="H79" s="199"/>
      <c r="I79" s="199"/>
      <c r="J79" s="199"/>
      <c r="K79" s="199"/>
      <c r="L79" s="199"/>
      <c r="M79" s="199"/>
      <c r="N79" s="199"/>
      <c r="O79" s="199"/>
      <c r="P79" s="199"/>
    </row>
    <row r="80" spans="2:16" s="5" customFormat="1" ht="14.25" hidden="1" customHeight="1">
      <c r="B80" s="199"/>
      <c r="C80" s="199"/>
      <c r="D80" s="199"/>
      <c r="E80" s="199"/>
      <c r="F80" s="199"/>
      <c r="G80" s="199"/>
      <c r="H80" s="199"/>
      <c r="I80" s="199"/>
      <c r="J80" s="199"/>
      <c r="K80" s="199"/>
      <c r="L80" s="199"/>
      <c r="M80" s="199"/>
      <c r="N80" s="199"/>
      <c r="O80" s="199"/>
      <c r="P80" s="199"/>
    </row>
    <row r="81" spans="2:16" s="5" customFormat="1" ht="14.25" hidden="1" customHeight="1">
      <c r="B81" s="199"/>
      <c r="C81" s="199"/>
      <c r="D81" s="199"/>
      <c r="E81" s="199"/>
      <c r="F81" s="199"/>
      <c r="G81" s="199"/>
      <c r="H81" s="199"/>
      <c r="I81" s="199"/>
      <c r="J81" s="199"/>
      <c r="K81" s="199"/>
      <c r="L81" s="199"/>
      <c r="M81" s="199"/>
      <c r="N81" s="199"/>
      <c r="O81" s="199"/>
      <c r="P81" s="199"/>
    </row>
    <row r="82" spans="2:16" s="5" customFormat="1" ht="14.25" hidden="1" customHeight="1">
      <c r="B82" s="199"/>
      <c r="C82" s="199"/>
      <c r="D82" s="199"/>
      <c r="E82" s="199"/>
      <c r="F82" s="199"/>
      <c r="G82" s="199"/>
      <c r="H82" s="199"/>
      <c r="I82" s="199"/>
      <c r="J82" s="199"/>
      <c r="K82" s="199"/>
      <c r="L82" s="199"/>
      <c r="M82" s="199"/>
      <c r="N82" s="199"/>
      <c r="O82" s="199"/>
      <c r="P82" s="199"/>
    </row>
    <row r="83" spans="2:16" s="5" customFormat="1" ht="14.25" hidden="1" customHeight="1">
      <c r="B83" s="199"/>
      <c r="C83" s="199"/>
      <c r="D83" s="199"/>
      <c r="E83" s="199"/>
      <c r="F83" s="199"/>
      <c r="G83" s="199"/>
      <c r="H83" s="199"/>
      <c r="I83" s="199"/>
      <c r="J83" s="199"/>
      <c r="K83" s="199"/>
      <c r="L83" s="199"/>
      <c r="M83" s="199"/>
      <c r="N83" s="199"/>
      <c r="O83" s="199"/>
      <c r="P83" s="199"/>
    </row>
    <row r="84" spans="2:16" s="5" customFormat="1" ht="14.25" hidden="1" customHeight="1">
      <c r="B84" s="199"/>
      <c r="C84" s="199"/>
      <c r="D84" s="199"/>
      <c r="E84" s="199"/>
      <c r="F84" s="199"/>
      <c r="G84" s="199"/>
      <c r="H84" s="199"/>
      <c r="I84" s="199"/>
      <c r="J84" s="199"/>
      <c r="K84" s="199"/>
      <c r="L84" s="199"/>
      <c r="M84" s="199"/>
      <c r="N84" s="199"/>
      <c r="O84" s="199"/>
      <c r="P84" s="199"/>
    </row>
    <row r="85" spans="2:16" s="5" customFormat="1" ht="14.25" hidden="1" customHeight="1">
      <c r="B85" s="199"/>
      <c r="C85" s="199"/>
      <c r="D85" s="199"/>
      <c r="E85" s="199"/>
      <c r="F85" s="199"/>
      <c r="G85" s="199"/>
      <c r="H85" s="199"/>
      <c r="I85" s="199"/>
      <c r="J85" s="199"/>
      <c r="K85" s="199"/>
      <c r="L85" s="199"/>
      <c r="M85" s="199"/>
      <c r="N85" s="199"/>
      <c r="O85" s="199"/>
      <c r="P85" s="199"/>
    </row>
    <row r="86" spans="2:16" s="5" customFormat="1" ht="14.25" hidden="1" customHeight="1">
      <c r="B86" s="199"/>
      <c r="C86" s="199"/>
      <c r="D86" s="199"/>
      <c r="E86" s="199"/>
      <c r="F86" s="199"/>
      <c r="G86" s="199"/>
      <c r="H86" s="199"/>
      <c r="I86" s="199"/>
      <c r="J86" s="199"/>
      <c r="K86" s="199"/>
      <c r="L86" s="199"/>
      <c r="M86" s="199"/>
      <c r="N86" s="199"/>
      <c r="O86" s="199"/>
      <c r="P86" s="199"/>
    </row>
    <row r="87" spans="2:16" s="5" customFormat="1" ht="14.25" hidden="1" customHeight="1">
      <c r="B87" s="199"/>
      <c r="C87" s="199"/>
      <c r="D87" s="199"/>
      <c r="E87" s="199"/>
      <c r="F87" s="199"/>
      <c r="G87" s="199"/>
      <c r="H87" s="199"/>
      <c r="I87" s="199"/>
      <c r="J87" s="199"/>
      <c r="K87" s="199"/>
      <c r="L87" s="199"/>
      <c r="M87" s="199"/>
      <c r="N87" s="199"/>
      <c r="O87" s="199"/>
      <c r="P87" s="199"/>
    </row>
    <row r="88" spans="2:16" s="5" customFormat="1" ht="14.25" hidden="1" customHeight="1">
      <c r="B88" s="199"/>
      <c r="C88" s="199"/>
      <c r="D88" s="199"/>
      <c r="E88" s="199"/>
      <c r="F88" s="199"/>
      <c r="G88" s="199"/>
      <c r="H88" s="199"/>
      <c r="I88" s="199"/>
      <c r="J88" s="199"/>
      <c r="K88" s="199"/>
      <c r="L88" s="199"/>
      <c r="M88" s="199"/>
      <c r="N88" s="199"/>
      <c r="O88" s="199"/>
      <c r="P88" s="199"/>
    </row>
    <row r="89" spans="2:16" s="5" customFormat="1" ht="14.25" hidden="1" customHeight="1">
      <c r="B89" s="199"/>
      <c r="C89" s="199"/>
      <c r="D89" s="199"/>
      <c r="E89" s="199"/>
      <c r="F89" s="199"/>
      <c r="G89" s="199"/>
      <c r="H89" s="199"/>
      <c r="I89" s="199"/>
      <c r="J89" s="199"/>
      <c r="K89" s="199"/>
      <c r="L89" s="199"/>
      <c r="M89" s="199"/>
      <c r="N89" s="199"/>
      <c r="O89" s="199"/>
      <c r="P89" s="199"/>
    </row>
    <row r="90" spans="2:16" s="5" customFormat="1" ht="14.25" hidden="1" customHeight="1">
      <c r="B90" s="199"/>
      <c r="C90" s="199"/>
      <c r="D90" s="199"/>
      <c r="E90" s="199"/>
      <c r="F90" s="199"/>
      <c r="G90" s="199"/>
      <c r="H90" s="199"/>
      <c r="I90" s="199"/>
      <c r="J90" s="199"/>
      <c r="K90" s="199"/>
      <c r="L90" s="199"/>
      <c r="M90" s="199"/>
      <c r="N90" s="199"/>
      <c r="O90" s="199"/>
      <c r="P90" s="199"/>
    </row>
    <row r="91" spans="2:16" s="5" customFormat="1" ht="14.25" hidden="1" customHeight="1">
      <c r="B91" s="199"/>
      <c r="C91" s="199"/>
      <c r="D91" s="199"/>
      <c r="E91" s="199"/>
      <c r="F91" s="199"/>
      <c r="G91" s="199"/>
      <c r="H91" s="199"/>
      <c r="I91" s="199"/>
      <c r="J91" s="199"/>
      <c r="K91" s="199"/>
      <c r="L91" s="199"/>
      <c r="M91" s="199"/>
      <c r="N91" s="199"/>
      <c r="O91" s="199"/>
      <c r="P91" s="199"/>
    </row>
    <row r="92" spans="2:16" s="5" customFormat="1" ht="14.25" hidden="1" customHeight="1">
      <c r="B92" s="199"/>
      <c r="C92" s="199"/>
      <c r="D92" s="199"/>
      <c r="E92" s="199"/>
      <c r="F92" s="199"/>
      <c r="G92" s="199"/>
      <c r="H92" s="199"/>
      <c r="I92" s="199"/>
      <c r="J92" s="199"/>
      <c r="K92" s="199"/>
      <c r="L92" s="199"/>
      <c r="M92" s="199"/>
      <c r="N92" s="199"/>
      <c r="O92" s="199"/>
      <c r="P92" s="199"/>
    </row>
    <row r="93" spans="2:16" s="5" customFormat="1" ht="14.25" hidden="1" customHeight="1">
      <c r="B93" s="199"/>
      <c r="C93" s="199"/>
      <c r="D93" s="199"/>
      <c r="E93" s="199"/>
      <c r="F93" s="199"/>
      <c r="G93" s="199"/>
      <c r="H93" s="199"/>
      <c r="I93" s="199"/>
      <c r="J93" s="199"/>
      <c r="K93" s="199"/>
      <c r="L93" s="199"/>
      <c r="M93" s="199"/>
      <c r="N93" s="199"/>
      <c r="O93" s="199"/>
      <c r="P93" s="199"/>
    </row>
    <row r="94" spans="2:16" s="5" customFormat="1" ht="14.25" hidden="1" customHeight="1">
      <c r="B94" s="199"/>
      <c r="C94" s="199"/>
      <c r="D94" s="199"/>
      <c r="E94" s="199"/>
      <c r="F94" s="199"/>
      <c r="G94" s="199"/>
      <c r="H94" s="199"/>
      <c r="I94" s="199"/>
      <c r="J94" s="199"/>
      <c r="K94" s="199"/>
      <c r="L94" s="199"/>
      <c r="M94" s="199"/>
      <c r="N94" s="199"/>
      <c r="O94" s="199"/>
      <c r="P94" s="199"/>
    </row>
    <row r="95" spans="2:16" s="5" customFormat="1" ht="14.25" hidden="1" customHeight="1">
      <c r="B95" s="199"/>
      <c r="C95" s="199"/>
      <c r="D95" s="199"/>
      <c r="E95" s="199"/>
      <c r="F95" s="199"/>
      <c r="G95" s="199"/>
      <c r="H95" s="199"/>
      <c r="I95" s="199"/>
      <c r="J95" s="199"/>
      <c r="K95" s="199"/>
      <c r="L95" s="199"/>
      <c r="M95" s="199"/>
      <c r="N95" s="199"/>
      <c r="O95" s="199"/>
      <c r="P95" s="199"/>
    </row>
    <row r="96" spans="2:16" s="5" customFormat="1" ht="14.25" hidden="1" customHeight="1">
      <c r="B96" s="199"/>
      <c r="C96" s="199"/>
      <c r="D96" s="199"/>
      <c r="E96" s="199"/>
      <c r="F96" s="199"/>
      <c r="G96" s="199"/>
      <c r="H96" s="199"/>
      <c r="I96" s="199"/>
      <c r="J96" s="199"/>
      <c r="K96" s="199"/>
      <c r="L96" s="199"/>
      <c r="M96" s="199"/>
      <c r="N96" s="199"/>
      <c r="O96" s="199"/>
      <c r="P96" s="199"/>
    </row>
    <row r="97" spans="2:16" s="5" customFormat="1" ht="14.25" hidden="1" customHeight="1">
      <c r="B97" s="199"/>
      <c r="C97" s="199"/>
      <c r="D97" s="199"/>
      <c r="E97" s="199"/>
      <c r="F97" s="199"/>
      <c r="G97" s="199"/>
      <c r="H97" s="199"/>
      <c r="I97" s="199"/>
      <c r="J97" s="199"/>
      <c r="K97" s="199"/>
      <c r="L97" s="199"/>
      <c r="M97" s="199"/>
      <c r="N97" s="199"/>
      <c r="O97" s="199"/>
      <c r="P97" s="199"/>
    </row>
    <row r="98" spans="2:16" s="5" customFormat="1" ht="14.25" hidden="1" customHeight="1">
      <c r="B98" s="199"/>
      <c r="C98" s="199"/>
      <c r="D98" s="199"/>
      <c r="E98" s="199"/>
      <c r="F98" s="199"/>
      <c r="G98" s="199"/>
      <c r="H98" s="199"/>
      <c r="I98" s="199"/>
      <c r="J98" s="199"/>
      <c r="K98" s="199"/>
      <c r="L98" s="199"/>
      <c r="M98" s="199"/>
      <c r="N98" s="199"/>
      <c r="O98" s="199"/>
      <c r="P98" s="199"/>
    </row>
    <row r="99" spans="2:16" s="5" customFormat="1" ht="14.25" hidden="1" customHeight="1">
      <c r="B99" s="199"/>
      <c r="C99" s="199"/>
      <c r="D99" s="199"/>
      <c r="E99" s="199"/>
      <c r="F99" s="199"/>
      <c r="G99" s="199"/>
      <c r="H99" s="199"/>
      <c r="I99" s="199"/>
      <c r="J99" s="199"/>
      <c r="K99" s="199"/>
      <c r="L99" s="199"/>
      <c r="M99" s="199"/>
      <c r="N99" s="199"/>
      <c r="O99" s="199"/>
      <c r="P99" s="199"/>
    </row>
    <row r="100" spans="2:16" s="5" customFormat="1" ht="14.25" hidden="1" customHeight="1">
      <c r="B100" s="199"/>
      <c r="C100" s="199"/>
      <c r="D100" s="199"/>
      <c r="E100" s="199"/>
      <c r="F100" s="199"/>
      <c r="G100" s="199"/>
      <c r="H100" s="199"/>
      <c r="I100" s="199"/>
      <c r="J100" s="199"/>
      <c r="K100" s="199"/>
      <c r="L100" s="199"/>
      <c r="M100" s="199"/>
      <c r="N100" s="199"/>
      <c r="O100" s="199"/>
      <c r="P100" s="199"/>
    </row>
    <row r="101" spans="2:16" s="5" customFormat="1" ht="14.25" hidden="1" customHeight="1">
      <c r="B101" s="199"/>
      <c r="C101" s="199"/>
      <c r="D101" s="199"/>
      <c r="E101" s="199"/>
      <c r="F101" s="199"/>
      <c r="G101" s="199"/>
      <c r="H101" s="199"/>
      <c r="I101" s="199"/>
      <c r="J101" s="199"/>
      <c r="K101" s="199"/>
      <c r="L101" s="199"/>
      <c r="M101" s="199"/>
      <c r="N101" s="199"/>
      <c r="O101" s="199"/>
      <c r="P101" s="199"/>
    </row>
    <row r="102" spans="2:16" s="5" customFormat="1" ht="14.25" hidden="1" customHeight="1">
      <c r="B102" s="199"/>
      <c r="C102" s="199"/>
      <c r="D102" s="199"/>
      <c r="E102" s="199"/>
      <c r="F102" s="199"/>
      <c r="G102" s="199"/>
      <c r="H102" s="199"/>
      <c r="I102" s="199"/>
      <c r="J102" s="199"/>
      <c r="K102" s="199"/>
      <c r="L102" s="199"/>
      <c r="M102" s="199"/>
      <c r="N102" s="199"/>
      <c r="O102" s="199"/>
      <c r="P102" s="199"/>
    </row>
    <row r="103" spans="2:16" s="5" customFormat="1" ht="14.25" hidden="1" customHeight="1">
      <c r="B103" s="199"/>
      <c r="C103" s="199"/>
      <c r="D103" s="199"/>
      <c r="E103" s="199"/>
      <c r="F103" s="199"/>
      <c r="G103" s="199"/>
      <c r="H103" s="199"/>
      <c r="I103" s="199"/>
      <c r="J103" s="199"/>
      <c r="K103" s="199"/>
      <c r="L103" s="199"/>
      <c r="M103" s="199"/>
      <c r="N103" s="199"/>
      <c r="O103" s="199"/>
      <c r="P103" s="199"/>
    </row>
    <row r="104" spans="2:16" s="5" customFormat="1" ht="14.25" hidden="1" customHeight="1">
      <c r="B104" s="199"/>
      <c r="C104" s="199"/>
      <c r="D104" s="199"/>
      <c r="E104" s="199"/>
      <c r="F104" s="199"/>
      <c r="G104" s="199"/>
      <c r="H104" s="199"/>
      <c r="I104" s="199"/>
      <c r="J104" s="199"/>
      <c r="K104" s="199"/>
      <c r="L104" s="199"/>
      <c r="M104" s="199"/>
      <c r="N104" s="199"/>
      <c r="O104" s="199"/>
      <c r="P104" s="199"/>
    </row>
    <row r="105" spans="2:16" s="5" customFormat="1" ht="14.25" hidden="1" customHeight="1">
      <c r="B105" s="199"/>
      <c r="C105" s="199"/>
      <c r="D105" s="199"/>
      <c r="E105" s="199"/>
      <c r="F105" s="199"/>
      <c r="G105" s="199"/>
      <c r="H105" s="199"/>
      <c r="I105" s="199"/>
      <c r="J105" s="199"/>
      <c r="K105" s="199"/>
      <c r="L105" s="199"/>
      <c r="M105" s="199"/>
      <c r="N105" s="199"/>
      <c r="O105" s="199"/>
      <c r="P105" s="199"/>
    </row>
    <row r="106" spans="2:16" s="5" customFormat="1" ht="14.25" hidden="1" customHeight="1">
      <c r="B106" s="199"/>
      <c r="C106" s="199"/>
      <c r="D106" s="199"/>
      <c r="E106" s="199"/>
      <c r="F106" s="199"/>
      <c r="G106" s="199"/>
      <c r="H106" s="199"/>
      <c r="I106" s="199"/>
      <c r="J106" s="199"/>
      <c r="K106" s="199"/>
      <c r="L106" s="199"/>
      <c r="M106" s="199"/>
      <c r="N106" s="199"/>
      <c r="O106" s="199"/>
      <c r="P106" s="199"/>
    </row>
    <row r="107" spans="2:16" s="5" customFormat="1" ht="14.25" hidden="1" customHeight="1">
      <c r="B107" s="199"/>
      <c r="C107" s="199"/>
      <c r="D107" s="199"/>
      <c r="E107" s="199"/>
      <c r="F107" s="199"/>
      <c r="G107" s="199"/>
      <c r="H107" s="199"/>
      <c r="I107" s="199"/>
      <c r="J107" s="199"/>
      <c r="K107" s="199"/>
      <c r="L107" s="199"/>
      <c r="M107" s="199"/>
      <c r="N107" s="199"/>
      <c r="O107" s="199"/>
      <c r="P107" s="199"/>
    </row>
    <row r="108" spans="2:16" s="5" customFormat="1" ht="14.25" hidden="1" customHeight="1">
      <c r="B108" s="199"/>
      <c r="C108" s="199"/>
      <c r="D108" s="199"/>
      <c r="E108" s="199"/>
      <c r="F108" s="199"/>
      <c r="G108" s="199"/>
      <c r="H108" s="199"/>
      <c r="I108" s="199"/>
      <c r="J108" s="199"/>
      <c r="K108" s="199"/>
      <c r="L108" s="199"/>
      <c r="M108" s="199"/>
      <c r="N108" s="199"/>
      <c r="O108" s="199"/>
      <c r="P108" s="199"/>
    </row>
    <row r="109" spans="2:16" s="5" customFormat="1" ht="14.25" hidden="1" customHeight="1">
      <c r="B109" s="199"/>
      <c r="C109" s="199"/>
      <c r="D109" s="199"/>
      <c r="E109" s="199"/>
      <c r="F109" s="199"/>
      <c r="G109" s="199"/>
      <c r="H109" s="199"/>
      <c r="I109" s="199"/>
      <c r="J109" s="199"/>
      <c r="K109" s="199"/>
      <c r="L109" s="199"/>
      <c r="M109" s="199"/>
      <c r="N109" s="199"/>
      <c r="O109" s="199"/>
      <c r="P109" s="199"/>
    </row>
    <row r="110" spans="2:16" s="5" customFormat="1" ht="14.25" hidden="1" customHeight="1">
      <c r="B110" s="199"/>
      <c r="C110" s="199"/>
      <c r="D110" s="199"/>
      <c r="E110" s="199"/>
      <c r="F110" s="199"/>
      <c r="G110" s="199"/>
      <c r="H110" s="199"/>
      <c r="I110" s="199"/>
      <c r="J110" s="199"/>
      <c r="K110" s="199"/>
      <c r="L110" s="199"/>
      <c r="M110" s="199"/>
      <c r="N110" s="199"/>
      <c r="O110" s="199"/>
      <c r="P110" s="199"/>
    </row>
    <row r="111" spans="2:16" s="5" customFormat="1" ht="14.25" hidden="1" customHeight="1">
      <c r="B111" s="199"/>
      <c r="C111" s="199"/>
      <c r="D111" s="199"/>
      <c r="E111" s="199"/>
      <c r="F111" s="199"/>
      <c r="G111" s="199"/>
      <c r="H111" s="199"/>
      <c r="I111" s="199"/>
      <c r="J111" s="199"/>
      <c r="K111" s="199"/>
      <c r="L111" s="199"/>
      <c r="M111" s="199"/>
      <c r="N111" s="199"/>
      <c r="O111" s="199"/>
      <c r="P111" s="199"/>
    </row>
    <row r="112" spans="2:16" s="5" customFormat="1" ht="14.25" hidden="1" customHeight="1">
      <c r="B112" s="199"/>
      <c r="C112" s="199"/>
      <c r="D112" s="199"/>
      <c r="E112" s="199"/>
      <c r="F112" s="199"/>
      <c r="G112" s="199"/>
      <c r="H112" s="199"/>
      <c r="I112" s="199"/>
      <c r="J112" s="199"/>
      <c r="K112" s="199"/>
      <c r="L112" s="199"/>
      <c r="M112" s="199"/>
      <c r="N112" s="199"/>
      <c r="O112" s="199"/>
      <c r="P112" s="199"/>
    </row>
    <row r="113" spans="2:16" s="5" customFormat="1" ht="14.25" hidden="1" customHeight="1">
      <c r="B113" s="199"/>
      <c r="C113" s="199"/>
      <c r="D113" s="199"/>
      <c r="E113" s="199"/>
      <c r="F113" s="199"/>
      <c r="G113" s="199"/>
      <c r="H113" s="199"/>
      <c r="I113" s="199"/>
      <c r="J113" s="199"/>
      <c r="K113" s="199"/>
      <c r="L113" s="199"/>
      <c r="M113" s="199"/>
      <c r="N113" s="199"/>
      <c r="O113" s="199"/>
      <c r="P113" s="199"/>
    </row>
    <row r="114" spans="2:16" s="5" customFormat="1" ht="14.25" hidden="1" customHeight="1">
      <c r="B114" s="199"/>
      <c r="C114" s="199"/>
      <c r="D114" s="199"/>
      <c r="E114" s="199"/>
      <c r="F114" s="199"/>
      <c r="G114" s="199"/>
      <c r="H114" s="199"/>
      <c r="I114" s="199"/>
      <c r="J114" s="199"/>
      <c r="K114" s="199"/>
      <c r="L114" s="199"/>
      <c r="M114" s="199"/>
      <c r="N114" s="199"/>
      <c r="O114" s="199"/>
      <c r="P114" s="199"/>
    </row>
    <row r="115" spans="2:16" s="5" customFormat="1" ht="14.25" hidden="1" customHeight="1">
      <c r="B115" s="199"/>
      <c r="C115" s="199"/>
      <c r="D115" s="199"/>
      <c r="E115" s="199"/>
      <c r="F115" s="199"/>
      <c r="G115" s="199"/>
      <c r="H115" s="199"/>
      <c r="I115" s="199"/>
      <c r="J115" s="199"/>
      <c r="K115" s="199"/>
      <c r="L115" s="199"/>
      <c r="M115" s="199"/>
      <c r="N115" s="199"/>
      <c r="O115" s="199"/>
      <c r="P115" s="199"/>
    </row>
    <row r="116" spans="2:16" s="5" customFormat="1" ht="14.25" hidden="1" customHeight="1">
      <c r="B116" s="199"/>
      <c r="C116" s="199"/>
      <c r="D116" s="199"/>
      <c r="E116" s="199"/>
      <c r="F116" s="199"/>
      <c r="G116" s="199"/>
      <c r="H116" s="199"/>
      <c r="I116" s="199"/>
      <c r="J116" s="199"/>
      <c r="K116" s="199"/>
      <c r="L116" s="199"/>
      <c r="M116" s="199"/>
      <c r="N116" s="199"/>
      <c r="O116" s="199"/>
      <c r="P116" s="199"/>
    </row>
    <row r="117" spans="2:16" s="5" customFormat="1" ht="14.25" hidden="1" customHeight="1">
      <c r="B117" s="199"/>
      <c r="C117" s="199"/>
      <c r="D117" s="199"/>
      <c r="E117" s="199"/>
      <c r="F117" s="199"/>
      <c r="G117" s="199"/>
      <c r="H117" s="199"/>
      <c r="I117" s="199"/>
      <c r="J117" s="199"/>
      <c r="K117" s="199"/>
      <c r="L117" s="199"/>
      <c r="M117" s="199"/>
      <c r="N117" s="199"/>
      <c r="O117" s="199"/>
      <c r="P117" s="199"/>
    </row>
    <row r="118" spans="2:16" s="5" customFormat="1" ht="14.25" hidden="1" customHeight="1">
      <c r="B118" s="199"/>
      <c r="C118" s="199"/>
      <c r="D118" s="199"/>
      <c r="E118" s="199"/>
      <c r="F118" s="199"/>
      <c r="G118" s="199"/>
      <c r="H118" s="199"/>
      <c r="I118" s="199"/>
      <c r="J118" s="199"/>
      <c r="K118" s="199"/>
      <c r="L118" s="199"/>
      <c r="M118" s="199"/>
      <c r="N118" s="199"/>
      <c r="O118" s="199"/>
      <c r="P118" s="199"/>
    </row>
    <row r="119" spans="2:16" s="5" customFormat="1" ht="14.25" hidden="1" customHeight="1">
      <c r="B119" s="199"/>
      <c r="C119" s="199"/>
      <c r="D119" s="199"/>
      <c r="E119" s="199"/>
      <c r="F119" s="199"/>
      <c r="G119" s="199"/>
      <c r="H119" s="199"/>
      <c r="I119" s="199"/>
      <c r="J119" s="199"/>
      <c r="K119" s="199"/>
      <c r="L119" s="199"/>
      <c r="M119" s="199"/>
      <c r="N119" s="199"/>
      <c r="O119" s="199"/>
      <c r="P119" s="199"/>
    </row>
    <row r="120" spans="2:16" s="5" customFormat="1" ht="14.25" hidden="1" customHeight="1">
      <c r="B120" s="199"/>
      <c r="C120" s="199"/>
      <c r="D120" s="199"/>
      <c r="E120" s="199"/>
      <c r="F120" s="199"/>
      <c r="G120" s="199"/>
      <c r="H120" s="199"/>
      <c r="I120" s="199"/>
      <c r="J120" s="199"/>
      <c r="K120" s="199"/>
      <c r="L120" s="199"/>
      <c r="M120" s="199"/>
      <c r="N120" s="199"/>
      <c r="O120" s="199"/>
      <c r="P120" s="199"/>
    </row>
    <row r="121" spans="2:16" s="5" customFormat="1" ht="14.25" hidden="1" customHeight="1">
      <c r="B121" s="199"/>
      <c r="C121" s="199"/>
      <c r="D121" s="199"/>
      <c r="E121" s="199"/>
      <c r="F121" s="199"/>
      <c r="G121" s="199"/>
      <c r="H121" s="199"/>
      <c r="I121" s="199"/>
      <c r="J121" s="199"/>
      <c r="K121" s="199"/>
      <c r="L121" s="199"/>
      <c r="M121" s="199"/>
      <c r="N121" s="199"/>
      <c r="O121" s="199"/>
      <c r="P121" s="199"/>
    </row>
    <row r="122" spans="2:16" s="5" customFormat="1" ht="14.25" hidden="1" customHeight="1">
      <c r="B122" s="199"/>
      <c r="C122" s="199"/>
      <c r="D122" s="199"/>
      <c r="E122" s="199"/>
      <c r="F122" s="199"/>
      <c r="G122" s="199"/>
      <c r="H122" s="199"/>
      <c r="I122" s="199"/>
      <c r="J122" s="199"/>
      <c r="K122" s="199"/>
      <c r="L122" s="199"/>
      <c r="M122" s="199"/>
      <c r="N122" s="199"/>
      <c r="O122" s="199"/>
      <c r="P122" s="199"/>
    </row>
    <row r="123" spans="2:16" s="5" customFormat="1" ht="14.25" hidden="1" customHeight="1">
      <c r="B123" s="199"/>
      <c r="C123" s="199"/>
      <c r="D123" s="199"/>
      <c r="E123" s="199"/>
      <c r="F123" s="199"/>
      <c r="G123" s="199"/>
      <c r="H123" s="199"/>
      <c r="I123" s="199"/>
      <c r="J123" s="199"/>
      <c r="K123" s="199"/>
      <c r="L123" s="199"/>
      <c r="M123" s="199"/>
      <c r="N123" s="199"/>
      <c r="O123" s="199"/>
      <c r="P123" s="199"/>
    </row>
    <row r="124" spans="2:16" s="5" customFormat="1" ht="14.25" hidden="1" customHeight="1">
      <c r="B124" s="199"/>
      <c r="C124" s="199"/>
      <c r="D124" s="199"/>
      <c r="E124" s="199"/>
      <c r="F124" s="199"/>
      <c r="G124" s="199"/>
      <c r="H124" s="199"/>
      <c r="I124" s="199"/>
      <c r="J124" s="199"/>
      <c r="K124" s="199"/>
      <c r="L124" s="199"/>
      <c r="M124" s="199"/>
      <c r="N124" s="199"/>
      <c r="O124" s="199"/>
      <c r="P124" s="199"/>
    </row>
    <row r="125" spans="2:16" s="5" customFormat="1" ht="14.25" hidden="1" customHeight="1">
      <c r="B125" s="199"/>
      <c r="C125" s="199"/>
      <c r="D125" s="199"/>
      <c r="E125" s="199"/>
      <c r="F125" s="199"/>
      <c r="G125" s="199"/>
      <c r="H125" s="199"/>
      <c r="I125" s="199"/>
      <c r="J125" s="199"/>
      <c r="K125" s="199"/>
      <c r="L125" s="199"/>
      <c r="M125" s="199"/>
      <c r="N125" s="199"/>
      <c r="O125" s="199"/>
      <c r="P125" s="199"/>
    </row>
    <row r="126" spans="2:16" s="5" customFormat="1" ht="14.25" hidden="1" customHeight="1">
      <c r="B126" s="199"/>
      <c r="C126" s="199"/>
      <c r="D126" s="199"/>
      <c r="E126" s="199"/>
      <c r="F126" s="199"/>
      <c r="G126" s="199"/>
      <c r="H126" s="199"/>
      <c r="I126" s="199"/>
      <c r="J126" s="199"/>
      <c r="K126" s="199"/>
      <c r="L126" s="199"/>
      <c r="M126" s="199"/>
      <c r="N126" s="199"/>
      <c r="O126" s="199"/>
      <c r="P126" s="199"/>
    </row>
    <row r="127" spans="2:16" s="5" customFormat="1" ht="14.25" hidden="1" customHeight="1">
      <c r="B127" s="199"/>
      <c r="C127" s="199"/>
      <c r="D127" s="199"/>
      <c r="E127" s="199"/>
      <c r="F127" s="199"/>
      <c r="G127" s="199"/>
      <c r="H127" s="199"/>
      <c r="I127" s="199"/>
      <c r="J127" s="199"/>
      <c r="K127" s="199"/>
      <c r="L127" s="199"/>
      <c r="M127" s="199"/>
      <c r="N127" s="199"/>
      <c r="O127" s="199"/>
      <c r="P127" s="199"/>
    </row>
    <row r="128" spans="2:16" s="5" customFormat="1" ht="14.25" hidden="1" customHeight="1">
      <c r="B128" s="199"/>
      <c r="C128" s="199"/>
      <c r="D128" s="199"/>
      <c r="E128" s="199"/>
      <c r="F128" s="199"/>
      <c r="G128" s="199"/>
      <c r="H128" s="199"/>
      <c r="I128" s="199"/>
      <c r="J128" s="199"/>
      <c r="K128" s="199"/>
      <c r="L128" s="199"/>
      <c r="M128" s="199"/>
      <c r="N128" s="199"/>
      <c r="O128" s="199"/>
      <c r="P128" s="199"/>
    </row>
    <row r="129" spans="2:16" s="5" customFormat="1" ht="14.25" hidden="1" customHeight="1">
      <c r="B129" s="199"/>
      <c r="C129" s="199"/>
      <c r="D129" s="199"/>
      <c r="E129" s="199"/>
      <c r="F129" s="199"/>
      <c r="G129" s="199"/>
      <c r="H129" s="199"/>
      <c r="I129" s="199"/>
      <c r="J129" s="199"/>
      <c r="K129" s="199"/>
      <c r="L129" s="199"/>
      <c r="M129" s="199"/>
      <c r="N129" s="199"/>
      <c r="O129" s="199"/>
      <c r="P129" s="199"/>
    </row>
    <row r="130" spans="2:16" s="5" customFormat="1" ht="14.25" hidden="1" customHeight="1">
      <c r="B130" s="199"/>
      <c r="C130" s="199"/>
      <c r="D130" s="199"/>
      <c r="E130" s="199"/>
      <c r="F130" s="199"/>
      <c r="G130" s="199"/>
      <c r="H130" s="199"/>
      <c r="I130" s="199"/>
      <c r="J130" s="199"/>
      <c r="K130" s="199"/>
      <c r="L130" s="199"/>
      <c r="M130" s="199"/>
      <c r="N130" s="199"/>
      <c r="O130" s="199"/>
      <c r="P130" s="199"/>
    </row>
    <row r="131" spans="2:16" s="5" customFormat="1" ht="14.25" hidden="1" customHeight="1">
      <c r="B131" s="199"/>
      <c r="C131" s="199"/>
      <c r="D131" s="199"/>
      <c r="E131" s="199"/>
      <c r="F131" s="199"/>
      <c r="G131" s="199"/>
      <c r="H131" s="199"/>
      <c r="I131" s="199"/>
      <c r="J131" s="199"/>
      <c r="K131" s="199"/>
      <c r="L131" s="199"/>
      <c r="M131" s="199"/>
      <c r="N131" s="199"/>
      <c r="O131" s="199"/>
      <c r="P131" s="199"/>
    </row>
    <row r="132" spans="2:16" s="5" customFormat="1" ht="14.25" hidden="1" customHeight="1">
      <c r="B132" s="199"/>
      <c r="C132" s="199"/>
      <c r="D132" s="199"/>
      <c r="E132" s="199"/>
      <c r="F132" s="199"/>
      <c r="G132" s="199"/>
      <c r="H132" s="199"/>
      <c r="I132" s="199"/>
      <c r="J132" s="199"/>
      <c r="K132" s="199"/>
      <c r="L132" s="199"/>
      <c r="M132" s="199"/>
      <c r="N132" s="199"/>
      <c r="O132" s="199"/>
      <c r="P132" s="199"/>
    </row>
    <row r="133" spans="2:16" s="5" customFormat="1" ht="14.25" hidden="1" customHeight="1">
      <c r="B133" s="199"/>
      <c r="C133" s="199"/>
      <c r="D133" s="199"/>
      <c r="E133" s="199"/>
      <c r="F133" s="199"/>
      <c r="G133" s="199"/>
      <c r="H133" s="199"/>
      <c r="I133" s="199"/>
      <c r="J133" s="199"/>
      <c r="K133" s="199"/>
      <c r="L133" s="199"/>
      <c r="M133" s="199"/>
      <c r="N133" s="199"/>
      <c r="O133" s="199"/>
      <c r="P133" s="199"/>
    </row>
    <row r="134" spans="2:16" s="5" customFormat="1" ht="14.25" hidden="1" customHeight="1">
      <c r="B134" s="199"/>
      <c r="C134" s="199"/>
      <c r="D134" s="199"/>
      <c r="E134" s="199"/>
      <c r="F134" s="199"/>
      <c r="G134" s="199"/>
      <c r="H134" s="199"/>
      <c r="I134" s="199"/>
      <c r="J134" s="199"/>
      <c r="K134" s="199"/>
      <c r="L134" s="199"/>
      <c r="M134" s="199"/>
      <c r="N134" s="199"/>
      <c r="O134" s="199"/>
      <c r="P134" s="199"/>
    </row>
    <row r="135" spans="2:16" s="5" customFormat="1" ht="14.25" hidden="1" customHeight="1">
      <c r="B135" s="199"/>
      <c r="C135" s="199"/>
      <c r="D135" s="199"/>
      <c r="E135" s="199"/>
      <c r="F135" s="199"/>
      <c r="G135" s="199"/>
      <c r="H135" s="199"/>
      <c r="I135" s="199"/>
      <c r="J135" s="199"/>
      <c r="K135" s="199"/>
      <c r="L135" s="199"/>
      <c r="M135" s="199"/>
      <c r="N135" s="199"/>
      <c r="O135" s="199"/>
      <c r="P135" s="199"/>
    </row>
    <row r="136" spans="2:16" s="5" customFormat="1" ht="14.25" hidden="1" customHeight="1">
      <c r="B136" s="199"/>
      <c r="C136" s="199"/>
      <c r="D136" s="199"/>
      <c r="E136" s="199"/>
      <c r="F136" s="199"/>
      <c r="G136" s="199"/>
      <c r="H136" s="199"/>
      <c r="I136" s="199"/>
      <c r="J136" s="199"/>
      <c r="K136" s="199"/>
      <c r="L136" s="199"/>
      <c r="M136" s="199"/>
      <c r="N136" s="199"/>
      <c r="O136" s="199"/>
      <c r="P136" s="199"/>
    </row>
    <row r="137" spans="2:16" s="5" customFormat="1" ht="14.25" hidden="1" customHeight="1">
      <c r="B137" s="199"/>
      <c r="C137" s="199"/>
      <c r="D137" s="199"/>
      <c r="E137" s="199"/>
      <c r="F137" s="199"/>
      <c r="G137" s="199"/>
      <c r="H137" s="199"/>
      <c r="I137" s="199"/>
      <c r="J137" s="199"/>
      <c r="K137" s="199"/>
      <c r="L137" s="199"/>
      <c r="M137" s="199"/>
      <c r="N137" s="199"/>
      <c r="O137" s="199"/>
      <c r="P137" s="199"/>
    </row>
    <row r="138" spans="2:16" s="5" customFormat="1" ht="14.25" hidden="1" customHeight="1">
      <c r="B138" s="199"/>
      <c r="C138" s="199"/>
      <c r="D138" s="199"/>
      <c r="E138" s="199"/>
      <c r="F138" s="199"/>
      <c r="G138" s="199"/>
      <c r="H138" s="199"/>
      <c r="I138" s="199"/>
      <c r="J138" s="199"/>
      <c r="K138" s="199"/>
      <c r="L138" s="199"/>
      <c r="M138" s="199"/>
      <c r="N138" s="199"/>
      <c r="O138" s="199"/>
      <c r="P138" s="199"/>
    </row>
    <row r="139" spans="2:16" s="5" customFormat="1" ht="14.25" hidden="1" customHeight="1">
      <c r="B139" s="199"/>
      <c r="C139" s="199"/>
      <c r="D139" s="199"/>
      <c r="E139" s="199"/>
      <c r="F139" s="199"/>
      <c r="G139" s="199"/>
      <c r="H139" s="199"/>
      <c r="I139" s="199"/>
      <c r="J139" s="199"/>
      <c r="K139" s="199"/>
      <c r="L139" s="199"/>
      <c r="M139" s="199"/>
      <c r="N139" s="199"/>
      <c r="O139" s="199"/>
      <c r="P139" s="199"/>
    </row>
    <row r="140" spans="2:16" s="5" customFormat="1" ht="14.25" hidden="1" customHeight="1">
      <c r="B140" s="199"/>
      <c r="C140" s="199"/>
      <c r="D140" s="199"/>
      <c r="E140" s="199"/>
      <c r="F140" s="199"/>
      <c r="G140" s="199"/>
      <c r="H140" s="199"/>
      <c r="I140" s="199"/>
      <c r="J140" s="199"/>
      <c r="K140" s="199"/>
      <c r="L140" s="199"/>
      <c r="M140" s="199"/>
      <c r="N140" s="199"/>
      <c r="O140" s="199"/>
      <c r="P140" s="199"/>
    </row>
    <row r="141" spans="2:16" s="5" customFormat="1" ht="14.25" hidden="1" customHeight="1">
      <c r="B141" s="199"/>
      <c r="C141" s="199"/>
      <c r="D141" s="199"/>
      <c r="E141" s="199"/>
      <c r="F141" s="199"/>
      <c r="G141" s="199"/>
      <c r="H141" s="199"/>
      <c r="I141" s="199"/>
      <c r="J141" s="199"/>
      <c r="K141" s="199"/>
      <c r="L141" s="199"/>
      <c r="M141" s="199"/>
      <c r="N141" s="199"/>
      <c r="O141" s="199"/>
      <c r="P141" s="199"/>
    </row>
    <row r="142" spans="2:16" s="5" customFormat="1" ht="14.25" hidden="1" customHeight="1">
      <c r="B142" s="199"/>
      <c r="C142" s="199"/>
      <c r="D142" s="199"/>
      <c r="E142" s="199"/>
      <c r="F142" s="199"/>
      <c r="G142" s="199"/>
      <c r="H142" s="199"/>
      <c r="I142" s="199"/>
      <c r="J142" s="199"/>
      <c r="K142" s="199"/>
      <c r="L142" s="199"/>
      <c r="M142" s="199"/>
      <c r="N142" s="199"/>
      <c r="O142" s="199"/>
      <c r="P142" s="199"/>
    </row>
    <row r="143" spans="2:16" s="5" customFormat="1" ht="14.25" hidden="1" customHeight="1">
      <c r="B143" s="199"/>
      <c r="C143" s="199"/>
      <c r="D143" s="199"/>
      <c r="E143" s="199"/>
      <c r="F143" s="199"/>
      <c r="G143" s="199"/>
      <c r="H143" s="199"/>
      <c r="I143" s="199"/>
      <c r="J143" s="199"/>
      <c r="K143" s="199"/>
      <c r="L143" s="199"/>
      <c r="M143" s="199"/>
      <c r="N143" s="199"/>
      <c r="O143" s="199"/>
      <c r="P143" s="199"/>
    </row>
    <row r="144" spans="2:16" s="5" customFormat="1" ht="14.25" hidden="1" customHeight="1">
      <c r="B144" s="199"/>
      <c r="C144" s="199"/>
      <c r="D144" s="199"/>
      <c r="E144" s="199"/>
      <c r="F144" s="199"/>
      <c r="G144" s="199"/>
      <c r="H144" s="199"/>
      <c r="I144" s="199"/>
      <c r="J144" s="199"/>
      <c r="K144" s="199"/>
      <c r="L144" s="199"/>
      <c r="M144" s="199"/>
      <c r="N144" s="199"/>
      <c r="O144" s="199"/>
      <c r="P144" s="199"/>
    </row>
    <row r="145" spans="2:16" s="5" customFormat="1" ht="14.25" hidden="1" customHeight="1">
      <c r="B145" s="199"/>
      <c r="C145" s="199"/>
      <c r="D145" s="199"/>
      <c r="E145" s="199"/>
      <c r="F145" s="199"/>
      <c r="G145" s="199"/>
      <c r="H145" s="199"/>
      <c r="I145" s="199"/>
      <c r="J145" s="199"/>
      <c r="K145" s="199"/>
      <c r="L145" s="199"/>
      <c r="M145" s="199"/>
      <c r="N145" s="199"/>
      <c r="O145" s="199"/>
      <c r="P145" s="199"/>
    </row>
    <row r="146" spans="2:16" s="5" customFormat="1" ht="14.25" hidden="1" customHeight="1">
      <c r="B146" s="199"/>
      <c r="C146" s="199"/>
      <c r="D146" s="199"/>
      <c r="E146" s="199"/>
      <c r="F146" s="199"/>
      <c r="G146" s="199"/>
      <c r="H146" s="199"/>
      <c r="I146" s="199"/>
      <c r="J146" s="199"/>
      <c r="K146" s="199"/>
      <c r="L146" s="199"/>
      <c r="M146" s="199"/>
      <c r="N146" s="199"/>
      <c r="O146" s="199"/>
      <c r="P146" s="199"/>
    </row>
    <row r="147" spans="2:16" s="5" customFormat="1" ht="14.25" hidden="1" customHeight="1">
      <c r="B147" s="199"/>
      <c r="C147" s="199"/>
      <c r="D147" s="199"/>
      <c r="E147" s="199"/>
      <c r="F147" s="199"/>
      <c r="G147" s="199"/>
      <c r="H147" s="199"/>
      <c r="I147" s="199"/>
      <c r="J147" s="199"/>
      <c r="K147" s="199"/>
      <c r="L147" s="199"/>
      <c r="M147" s="199"/>
      <c r="N147" s="199"/>
      <c r="O147" s="199"/>
      <c r="P147" s="199"/>
    </row>
    <row r="148" spans="2:16" s="5" customFormat="1" ht="14.25" hidden="1" customHeight="1">
      <c r="B148" s="199"/>
      <c r="C148" s="199"/>
      <c r="D148" s="199"/>
      <c r="E148" s="199"/>
      <c r="F148" s="199"/>
      <c r="G148" s="199"/>
      <c r="H148" s="199"/>
      <c r="I148" s="199"/>
      <c r="J148" s="199"/>
      <c r="K148" s="199"/>
      <c r="L148" s="199"/>
      <c r="M148" s="199"/>
      <c r="N148" s="199"/>
      <c r="O148" s="199"/>
      <c r="P148" s="199"/>
    </row>
    <row r="149" spans="2:16" s="5" customFormat="1" ht="14.25" hidden="1" customHeight="1">
      <c r="B149" s="199"/>
      <c r="C149" s="199"/>
      <c r="D149" s="199"/>
      <c r="E149" s="199"/>
      <c r="F149" s="199"/>
      <c r="G149" s="199"/>
      <c r="H149" s="199"/>
      <c r="I149" s="199"/>
      <c r="J149" s="199"/>
      <c r="K149" s="199"/>
      <c r="L149" s="199"/>
      <c r="M149" s="199"/>
      <c r="N149" s="199"/>
      <c r="O149" s="199"/>
      <c r="P149" s="199"/>
    </row>
    <row r="150" spans="2:16" s="5" customFormat="1" ht="14.25" hidden="1" customHeight="1">
      <c r="B150" s="199"/>
      <c r="C150" s="199"/>
      <c r="D150" s="199"/>
      <c r="E150" s="199"/>
      <c r="F150" s="199"/>
      <c r="G150" s="199"/>
      <c r="H150" s="199"/>
      <c r="I150" s="199"/>
      <c r="J150" s="199"/>
      <c r="K150" s="199"/>
      <c r="L150" s="199"/>
      <c r="M150" s="199"/>
      <c r="N150" s="199"/>
      <c r="O150" s="199"/>
      <c r="P150" s="199"/>
    </row>
    <row r="151" spans="2:16" s="5" customFormat="1" ht="14.25" hidden="1" customHeight="1">
      <c r="B151" s="199"/>
      <c r="C151" s="199"/>
      <c r="D151" s="199"/>
      <c r="E151" s="199"/>
      <c r="F151" s="199"/>
      <c r="G151" s="199"/>
      <c r="H151" s="199"/>
      <c r="I151" s="199"/>
      <c r="J151" s="199"/>
      <c r="K151" s="199"/>
      <c r="L151" s="199"/>
      <c r="M151" s="199"/>
      <c r="N151" s="199"/>
      <c r="O151" s="199"/>
      <c r="P151" s="199"/>
    </row>
    <row r="152" spans="2:16" s="5" customFormat="1" ht="14.25" hidden="1" customHeight="1">
      <c r="B152" s="199"/>
      <c r="C152" s="199"/>
      <c r="D152" s="199"/>
      <c r="E152" s="199"/>
      <c r="F152" s="199"/>
      <c r="G152" s="199"/>
      <c r="H152" s="199"/>
      <c r="I152" s="199"/>
      <c r="J152" s="199"/>
      <c r="K152" s="199"/>
      <c r="L152" s="199"/>
      <c r="M152" s="199"/>
      <c r="N152" s="199"/>
      <c r="O152" s="199"/>
      <c r="P152" s="199"/>
    </row>
    <row r="153" spans="2:16" s="5" customFormat="1" ht="14.25" hidden="1" customHeight="1">
      <c r="B153" s="199"/>
      <c r="C153" s="199"/>
      <c r="D153" s="199"/>
      <c r="E153" s="199"/>
      <c r="F153" s="199"/>
      <c r="G153" s="199"/>
      <c r="H153" s="199"/>
      <c r="I153" s="199"/>
      <c r="J153" s="199"/>
      <c r="K153" s="199"/>
      <c r="L153" s="199"/>
      <c r="M153" s="199"/>
      <c r="N153" s="199"/>
      <c r="O153" s="199"/>
      <c r="P153" s="199"/>
    </row>
    <row r="154" spans="2:16" s="5" customFormat="1" ht="14.25" hidden="1" customHeight="1">
      <c r="B154" s="199"/>
      <c r="C154" s="199"/>
      <c r="D154" s="199"/>
      <c r="E154" s="199"/>
      <c r="F154" s="199"/>
      <c r="G154" s="199"/>
      <c r="H154" s="199"/>
      <c r="I154" s="199"/>
      <c r="J154" s="199"/>
      <c r="K154" s="199"/>
      <c r="L154" s="199"/>
      <c r="M154" s="199"/>
      <c r="N154" s="199"/>
      <c r="O154" s="199"/>
      <c r="P154" s="199"/>
    </row>
    <row r="155" spans="2:16" s="5" customFormat="1" ht="14.25" hidden="1" customHeight="1">
      <c r="B155" s="199"/>
      <c r="C155" s="199"/>
      <c r="D155" s="199"/>
      <c r="E155" s="199"/>
      <c r="F155" s="199"/>
      <c r="G155" s="199"/>
      <c r="H155" s="199"/>
      <c r="I155" s="199"/>
      <c r="J155" s="199"/>
      <c r="K155" s="199"/>
      <c r="L155" s="199"/>
      <c r="M155" s="199"/>
      <c r="N155" s="199"/>
      <c r="O155" s="199"/>
      <c r="P155" s="199"/>
    </row>
    <row r="156" spans="2:16" s="5" customFormat="1" ht="14.25" hidden="1" customHeight="1">
      <c r="B156" s="199"/>
      <c r="C156" s="199"/>
      <c r="D156" s="199"/>
      <c r="E156" s="199"/>
      <c r="F156" s="199"/>
      <c r="G156" s="199"/>
      <c r="H156" s="199"/>
      <c r="I156" s="199"/>
      <c r="J156" s="199"/>
      <c r="K156" s="199"/>
      <c r="L156" s="199"/>
      <c r="M156" s="199"/>
      <c r="N156" s="199"/>
      <c r="O156" s="199"/>
      <c r="P156" s="199"/>
    </row>
    <row r="157" spans="2:16" s="5" customFormat="1" ht="14.25" hidden="1" customHeight="1">
      <c r="B157" s="199"/>
      <c r="C157" s="199"/>
      <c r="D157" s="199"/>
      <c r="E157" s="199"/>
      <c r="F157" s="199"/>
      <c r="G157" s="199"/>
      <c r="H157" s="199"/>
      <c r="I157" s="199"/>
      <c r="J157" s="199"/>
      <c r="K157" s="199"/>
      <c r="L157" s="199"/>
      <c r="M157" s="199"/>
      <c r="N157" s="199"/>
      <c r="O157" s="199"/>
      <c r="P157" s="199"/>
    </row>
    <row r="158" spans="2:16" s="5" customFormat="1" ht="14.25" hidden="1" customHeight="1">
      <c r="B158" s="199"/>
      <c r="C158" s="199"/>
      <c r="D158" s="199"/>
      <c r="E158" s="199"/>
      <c r="F158" s="199"/>
      <c r="G158" s="199"/>
      <c r="H158" s="199"/>
      <c r="I158" s="199"/>
      <c r="J158" s="199"/>
      <c r="K158" s="199"/>
      <c r="L158" s="199"/>
      <c r="M158" s="199"/>
      <c r="N158" s="199"/>
      <c r="O158" s="199"/>
      <c r="P158" s="199"/>
    </row>
    <row r="159" spans="2:16" s="5" customFormat="1" ht="14.25" hidden="1" customHeight="1">
      <c r="B159" s="199"/>
      <c r="C159" s="199"/>
      <c r="D159" s="199"/>
      <c r="E159" s="199"/>
      <c r="F159" s="199"/>
      <c r="G159" s="199"/>
      <c r="H159" s="199"/>
      <c r="I159" s="199"/>
      <c r="J159" s="199"/>
      <c r="K159" s="199"/>
      <c r="L159" s="199"/>
      <c r="M159" s="199"/>
      <c r="N159" s="199"/>
      <c r="O159" s="199"/>
      <c r="P159" s="199"/>
    </row>
    <row r="160" spans="2:16" s="5" customFormat="1" ht="14.25" hidden="1" customHeight="1">
      <c r="B160" s="199"/>
      <c r="C160" s="199"/>
      <c r="D160" s="199"/>
      <c r="E160" s="199"/>
      <c r="F160" s="199"/>
      <c r="G160" s="199"/>
      <c r="H160" s="199"/>
      <c r="I160" s="199"/>
      <c r="J160" s="199"/>
      <c r="K160" s="199"/>
      <c r="L160" s="199"/>
      <c r="M160" s="199"/>
      <c r="N160" s="199"/>
      <c r="O160" s="199"/>
      <c r="P160" s="199"/>
    </row>
    <row r="161" spans="2:16" s="5" customFormat="1" ht="14.25" hidden="1" customHeight="1">
      <c r="B161" s="199"/>
      <c r="C161" s="199"/>
      <c r="D161" s="199"/>
      <c r="E161" s="199"/>
      <c r="F161" s="199"/>
      <c r="G161" s="199"/>
      <c r="H161" s="199"/>
      <c r="I161" s="199"/>
      <c r="J161" s="199"/>
      <c r="K161" s="199"/>
      <c r="L161" s="199"/>
      <c r="M161" s="199"/>
      <c r="N161" s="199"/>
      <c r="O161" s="199"/>
      <c r="P161" s="199"/>
    </row>
    <row r="162" spans="2:16" s="5" customFormat="1" ht="14.25" hidden="1" customHeight="1">
      <c r="B162" s="199"/>
      <c r="C162" s="199"/>
      <c r="D162" s="199"/>
      <c r="E162" s="199"/>
      <c r="F162" s="199"/>
      <c r="G162" s="199"/>
      <c r="H162" s="199"/>
      <c r="I162" s="199"/>
      <c r="J162" s="199"/>
      <c r="K162" s="199"/>
      <c r="L162" s="199"/>
      <c r="M162" s="199"/>
      <c r="N162" s="199"/>
      <c r="O162" s="199"/>
      <c r="P162" s="199"/>
    </row>
    <row r="163" spans="2:16" s="5" customFormat="1" ht="14.25" hidden="1" customHeight="1">
      <c r="B163" s="199"/>
      <c r="C163" s="199"/>
      <c r="D163" s="199"/>
      <c r="E163" s="199"/>
      <c r="F163" s="199"/>
      <c r="G163" s="199"/>
      <c r="H163" s="199"/>
      <c r="I163" s="199"/>
      <c r="J163" s="199"/>
      <c r="K163" s="199"/>
      <c r="L163" s="199"/>
      <c r="M163" s="199"/>
      <c r="N163" s="199"/>
      <c r="O163" s="199"/>
      <c r="P163" s="199"/>
    </row>
    <row r="164" spans="2:16" s="5" customFormat="1" ht="14.25" hidden="1" customHeight="1">
      <c r="B164" s="199"/>
      <c r="C164" s="199"/>
      <c r="D164" s="199"/>
      <c r="E164" s="199"/>
      <c r="F164" s="199"/>
      <c r="G164" s="199"/>
      <c r="H164" s="199"/>
      <c r="I164" s="199"/>
      <c r="J164" s="199"/>
      <c r="K164" s="199"/>
      <c r="L164" s="199"/>
      <c r="M164" s="199"/>
      <c r="N164" s="199"/>
      <c r="O164" s="199"/>
      <c r="P164" s="199"/>
    </row>
    <row r="165" spans="2:16" s="5" customFormat="1" ht="14.25" hidden="1" customHeight="1">
      <c r="B165" s="199"/>
      <c r="C165" s="199"/>
      <c r="D165" s="199"/>
      <c r="E165" s="199"/>
      <c r="F165" s="199"/>
      <c r="G165" s="199"/>
      <c r="H165" s="199"/>
      <c r="I165" s="199"/>
      <c r="J165" s="199"/>
      <c r="K165" s="199"/>
      <c r="L165" s="199"/>
      <c r="M165" s="199"/>
      <c r="N165" s="199"/>
      <c r="O165" s="199"/>
      <c r="P165" s="199"/>
    </row>
    <row r="166" spans="2:16" s="5" customFormat="1" ht="14.25" hidden="1" customHeight="1">
      <c r="B166" s="199"/>
      <c r="C166" s="199"/>
      <c r="D166" s="199"/>
      <c r="E166" s="199"/>
      <c r="F166" s="199"/>
      <c r="G166" s="199"/>
      <c r="H166" s="199"/>
      <c r="I166" s="199"/>
      <c r="J166" s="199"/>
      <c r="K166" s="199"/>
      <c r="L166" s="199"/>
      <c r="M166" s="199"/>
      <c r="N166" s="199"/>
      <c r="O166" s="199"/>
      <c r="P166" s="199"/>
    </row>
    <row r="167" spans="2:16" s="5" customFormat="1" ht="14.25" hidden="1" customHeight="1">
      <c r="B167" s="199"/>
      <c r="C167" s="199"/>
      <c r="D167" s="199"/>
      <c r="E167" s="199"/>
      <c r="F167" s="199"/>
      <c r="G167" s="199"/>
      <c r="H167" s="199"/>
      <c r="I167" s="199"/>
      <c r="J167" s="199"/>
      <c r="K167" s="199"/>
      <c r="L167" s="199"/>
      <c r="M167" s="199"/>
      <c r="N167" s="199"/>
      <c r="O167" s="199"/>
      <c r="P167" s="199"/>
    </row>
    <row r="168" spans="2:16" s="5" customFormat="1" ht="14.25" hidden="1" customHeight="1">
      <c r="B168" s="199"/>
      <c r="C168" s="199"/>
      <c r="D168" s="199"/>
      <c r="E168" s="199"/>
      <c r="F168" s="199"/>
      <c r="G168" s="199"/>
      <c r="H168" s="199"/>
      <c r="I168" s="199"/>
      <c r="J168" s="199"/>
      <c r="K168" s="199"/>
      <c r="L168" s="199"/>
      <c r="M168" s="199"/>
      <c r="N168" s="199"/>
      <c r="O168" s="199"/>
      <c r="P168" s="199"/>
    </row>
    <row r="169" spans="2:16" s="5" customFormat="1" ht="14.25" hidden="1" customHeight="1">
      <c r="B169" s="199"/>
      <c r="C169" s="199"/>
      <c r="D169" s="199"/>
      <c r="E169" s="199"/>
      <c r="F169" s="199"/>
      <c r="G169" s="199"/>
      <c r="H169" s="199"/>
      <c r="I169" s="199"/>
      <c r="J169" s="199"/>
      <c r="K169" s="199"/>
      <c r="L169" s="199"/>
      <c r="M169" s="199"/>
      <c r="N169" s="199"/>
      <c r="O169" s="199"/>
      <c r="P169" s="199"/>
    </row>
    <row r="170" spans="2:16" s="5" customFormat="1" ht="14.25" hidden="1" customHeight="1">
      <c r="B170" s="199"/>
      <c r="C170" s="199"/>
      <c r="D170" s="199"/>
      <c r="E170" s="199"/>
      <c r="F170" s="199"/>
      <c r="G170" s="199"/>
      <c r="H170" s="199"/>
      <c r="I170" s="199"/>
      <c r="J170" s="199"/>
      <c r="K170" s="199"/>
      <c r="L170" s="199"/>
      <c r="M170" s="199"/>
      <c r="N170" s="199"/>
      <c r="O170" s="199"/>
      <c r="P170" s="199"/>
    </row>
    <row r="171" spans="2:16" s="5" customFormat="1" ht="14.25" hidden="1" customHeight="1">
      <c r="B171" s="199"/>
      <c r="C171" s="199"/>
      <c r="D171" s="199"/>
      <c r="E171" s="199"/>
      <c r="F171" s="199"/>
      <c r="G171" s="199"/>
      <c r="H171" s="199"/>
      <c r="I171" s="199"/>
      <c r="J171" s="199"/>
      <c r="K171" s="199"/>
      <c r="L171" s="199"/>
      <c r="M171" s="199"/>
      <c r="N171" s="199"/>
      <c r="O171" s="199"/>
      <c r="P171" s="199"/>
    </row>
    <row r="172" spans="2:16" s="5" customFormat="1" ht="14.25" hidden="1" customHeight="1">
      <c r="B172" s="199"/>
      <c r="C172" s="199"/>
      <c r="D172" s="199"/>
      <c r="E172" s="199"/>
      <c r="F172" s="199"/>
      <c r="G172" s="199"/>
      <c r="H172" s="199"/>
      <c r="I172" s="199"/>
      <c r="J172" s="199"/>
      <c r="K172" s="199"/>
      <c r="L172" s="199"/>
      <c r="M172" s="199"/>
      <c r="N172" s="199"/>
      <c r="O172" s="199"/>
      <c r="P172" s="199"/>
    </row>
    <row r="173" spans="2:16" s="5" customFormat="1" ht="14.25" hidden="1" customHeight="1">
      <c r="B173" s="199"/>
      <c r="C173" s="199"/>
      <c r="D173" s="199"/>
      <c r="E173" s="199"/>
      <c r="F173" s="199"/>
      <c r="G173" s="199"/>
      <c r="H173" s="199"/>
      <c r="I173" s="199"/>
      <c r="J173" s="199"/>
      <c r="K173" s="199"/>
      <c r="L173" s="199"/>
      <c r="M173" s="199"/>
      <c r="N173" s="199"/>
      <c r="O173" s="199"/>
      <c r="P173" s="199"/>
    </row>
    <row r="174" spans="2:16" s="5" customFormat="1" ht="14.25" hidden="1" customHeight="1">
      <c r="B174" s="199"/>
      <c r="C174" s="199"/>
      <c r="D174" s="199"/>
      <c r="E174" s="199"/>
      <c r="F174" s="199"/>
      <c r="G174" s="199"/>
      <c r="H174" s="199"/>
      <c r="I174" s="199"/>
      <c r="J174" s="199"/>
      <c r="K174" s="199"/>
      <c r="L174" s="199"/>
      <c r="M174" s="199"/>
      <c r="N174" s="199"/>
      <c r="O174" s="199"/>
      <c r="P174" s="199"/>
    </row>
    <row r="175" spans="2:16" s="5" customFormat="1" ht="14.25" hidden="1" customHeight="1">
      <c r="B175" s="199"/>
      <c r="C175" s="199"/>
      <c r="D175" s="199"/>
      <c r="E175" s="199"/>
      <c r="F175" s="199"/>
      <c r="G175" s="199"/>
      <c r="H175" s="199"/>
      <c r="I175" s="199"/>
      <c r="J175" s="199"/>
      <c r="K175" s="199"/>
      <c r="L175" s="199"/>
      <c r="M175" s="199"/>
      <c r="N175" s="199"/>
      <c r="O175" s="199"/>
      <c r="P175" s="199"/>
    </row>
    <row r="176" spans="2:16" s="5" customFormat="1" ht="14.25" hidden="1" customHeight="1">
      <c r="B176" s="199"/>
      <c r="C176" s="199"/>
      <c r="D176" s="199"/>
      <c r="E176" s="199"/>
      <c r="F176" s="199"/>
      <c r="G176" s="199"/>
      <c r="H176" s="199"/>
      <c r="I176" s="199"/>
      <c r="J176" s="199"/>
      <c r="K176" s="199"/>
      <c r="L176" s="199"/>
      <c r="M176" s="199"/>
      <c r="N176" s="199"/>
      <c r="O176" s="199"/>
      <c r="P176" s="199"/>
    </row>
    <row r="177" spans="2:16" s="5" customFormat="1" ht="14.25" hidden="1" customHeight="1">
      <c r="B177" s="199"/>
      <c r="C177" s="199"/>
      <c r="D177" s="199"/>
      <c r="E177" s="199"/>
      <c r="F177" s="199"/>
      <c r="G177" s="199"/>
      <c r="H177" s="199"/>
      <c r="I177" s="199"/>
      <c r="J177" s="199"/>
      <c r="K177" s="199"/>
      <c r="L177" s="199"/>
      <c r="M177" s="199"/>
      <c r="N177" s="199"/>
      <c r="O177" s="199"/>
      <c r="P177" s="199"/>
    </row>
    <row r="178" spans="2:16" s="5" customFormat="1" ht="14.25" hidden="1" customHeight="1">
      <c r="B178" s="199"/>
      <c r="C178" s="199"/>
      <c r="D178" s="199"/>
      <c r="E178" s="199"/>
      <c r="F178" s="199"/>
      <c r="G178" s="199"/>
      <c r="H178" s="199"/>
      <c r="I178" s="199"/>
      <c r="J178" s="199"/>
      <c r="K178" s="199"/>
      <c r="L178" s="199"/>
      <c r="M178" s="199"/>
      <c r="N178" s="199"/>
      <c r="O178" s="199"/>
      <c r="P178" s="199"/>
    </row>
    <row r="179" spans="2:16" s="5" customFormat="1" ht="14.25" hidden="1" customHeight="1">
      <c r="B179" s="199"/>
      <c r="C179" s="199"/>
      <c r="D179" s="199"/>
      <c r="E179" s="199"/>
      <c r="F179" s="199"/>
      <c r="G179" s="199"/>
      <c r="H179" s="199"/>
      <c r="I179" s="199"/>
      <c r="J179" s="199"/>
      <c r="K179" s="199"/>
      <c r="L179" s="199"/>
      <c r="M179" s="199"/>
      <c r="N179" s="199"/>
      <c r="O179" s="199"/>
      <c r="P179" s="199"/>
    </row>
    <row r="180" spans="2:16" s="5" customFormat="1" ht="14.25" hidden="1" customHeight="1">
      <c r="B180" s="199"/>
      <c r="C180" s="199"/>
      <c r="D180" s="199"/>
      <c r="E180" s="199"/>
      <c r="F180" s="199"/>
      <c r="G180" s="199"/>
      <c r="H180" s="199"/>
      <c r="I180" s="199"/>
      <c r="J180" s="199"/>
      <c r="K180" s="199"/>
      <c r="L180" s="199"/>
      <c r="M180" s="199"/>
      <c r="N180" s="199"/>
      <c r="O180" s="199"/>
      <c r="P180" s="199"/>
    </row>
    <row r="181" spans="2:16" s="5" customFormat="1" ht="14.25" hidden="1" customHeight="1">
      <c r="B181" s="199"/>
      <c r="C181" s="199"/>
      <c r="D181" s="199"/>
      <c r="E181" s="199"/>
      <c r="F181" s="199"/>
      <c r="G181" s="199"/>
      <c r="H181" s="199"/>
      <c r="I181" s="199"/>
      <c r="J181" s="199"/>
      <c r="K181" s="199"/>
      <c r="L181" s="199"/>
      <c r="M181" s="199"/>
      <c r="N181" s="199"/>
      <c r="O181" s="199"/>
      <c r="P181" s="199"/>
    </row>
    <row r="182" spans="2:16" s="5" customFormat="1" ht="14.25" hidden="1" customHeight="1">
      <c r="B182" s="199"/>
      <c r="C182" s="199"/>
      <c r="D182" s="199"/>
      <c r="E182" s="199"/>
      <c r="F182" s="199"/>
      <c r="G182" s="199"/>
      <c r="H182" s="199"/>
      <c r="I182" s="199"/>
      <c r="J182" s="199"/>
      <c r="K182" s="199"/>
      <c r="L182" s="199"/>
      <c r="M182" s="199"/>
      <c r="N182" s="199"/>
      <c r="O182" s="199"/>
      <c r="P182" s="199"/>
    </row>
    <row r="183" spans="2:16" s="5" customFormat="1" ht="14.25" hidden="1" customHeight="1">
      <c r="B183" s="199"/>
      <c r="C183" s="199"/>
      <c r="D183" s="199"/>
      <c r="E183" s="199"/>
      <c r="F183" s="199"/>
      <c r="G183" s="199"/>
      <c r="H183" s="199"/>
      <c r="I183" s="199"/>
      <c r="J183" s="199"/>
      <c r="K183" s="199"/>
      <c r="L183" s="199"/>
      <c r="M183" s="199"/>
      <c r="N183" s="199"/>
      <c r="O183" s="199"/>
      <c r="P183" s="199"/>
    </row>
    <row r="184" spans="2:16" s="5" customFormat="1" ht="14.25" hidden="1" customHeight="1">
      <c r="B184" s="199"/>
      <c r="C184" s="199"/>
      <c r="D184" s="199"/>
      <c r="E184" s="199"/>
      <c r="F184" s="199"/>
      <c r="G184" s="199"/>
      <c r="H184" s="199"/>
      <c r="I184" s="199"/>
      <c r="J184" s="199"/>
      <c r="K184" s="199"/>
      <c r="L184" s="199"/>
      <c r="M184" s="199"/>
      <c r="N184" s="199"/>
      <c r="O184" s="199"/>
      <c r="P184" s="199"/>
    </row>
    <row r="185" spans="2:16" s="5" customFormat="1" ht="14.25" hidden="1" customHeight="1">
      <c r="B185" s="199"/>
      <c r="C185" s="199"/>
      <c r="D185" s="199"/>
      <c r="E185" s="199"/>
      <c r="F185" s="199"/>
      <c r="G185" s="199"/>
      <c r="H185" s="199"/>
      <c r="I185" s="199"/>
      <c r="J185" s="199"/>
      <c r="K185" s="199"/>
      <c r="L185" s="199"/>
      <c r="M185" s="199"/>
      <c r="N185" s="199"/>
      <c r="O185" s="199"/>
      <c r="P185" s="199"/>
    </row>
    <row r="186" spans="2:16" s="5" customFormat="1" ht="14.25" hidden="1" customHeight="1">
      <c r="B186" s="199"/>
      <c r="C186" s="199"/>
      <c r="D186" s="199"/>
      <c r="E186" s="199"/>
      <c r="F186" s="199"/>
      <c r="G186" s="199"/>
      <c r="H186" s="199"/>
      <c r="I186" s="199"/>
      <c r="J186" s="199"/>
      <c r="K186" s="199"/>
      <c r="L186" s="199"/>
      <c r="M186" s="199"/>
      <c r="N186" s="199"/>
      <c r="O186" s="199"/>
      <c r="P186" s="199"/>
    </row>
    <row r="187" spans="2:16" s="5" customFormat="1" ht="14.25" hidden="1" customHeight="1">
      <c r="B187" s="199"/>
      <c r="C187" s="199"/>
      <c r="D187" s="199"/>
      <c r="E187" s="199"/>
      <c r="F187" s="199"/>
      <c r="G187" s="199"/>
      <c r="H187" s="199"/>
      <c r="I187" s="199"/>
      <c r="J187" s="199"/>
      <c r="K187" s="199"/>
      <c r="L187" s="199"/>
      <c r="M187" s="199"/>
      <c r="N187" s="199"/>
      <c r="O187" s="199"/>
      <c r="P187" s="199"/>
    </row>
    <row r="188" spans="2:16" s="5" customFormat="1" ht="14.25" hidden="1" customHeight="1">
      <c r="B188" s="199"/>
      <c r="C188" s="199"/>
      <c r="D188" s="199"/>
      <c r="E188" s="199"/>
      <c r="F188" s="199"/>
      <c r="G188" s="199"/>
      <c r="H188" s="199"/>
      <c r="I188" s="199"/>
      <c r="J188" s="199"/>
      <c r="K188" s="199"/>
      <c r="L188" s="199"/>
      <c r="M188" s="199"/>
      <c r="N188" s="199"/>
      <c r="O188" s="199"/>
      <c r="P188" s="199"/>
    </row>
    <row r="189" spans="2:16" s="5" customFormat="1" ht="14.25" hidden="1" customHeight="1">
      <c r="B189" s="199"/>
      <c r="C189" s="199"/>
      <c r="D189" s="199"/>
      <c r="E189" s="199"/>
      <c r="F189" s="199"/>
      <c r="G189" s="199"/>
      <c r="H189" s="199"/>
      <c r="I189" s="199"/>
      <c r="J189" s="199"/>
      <c r="K189" s="199"/>
      <c r="L189" s="199"/>
      <c r="M189" s="199"/>
      <c r="N189" s="199"/>
      <c r="O189" s="199"/>
      <c r="P189" s="199"/>
    </row>
    <row r="190" spans="2:16" s="5" customFormat="1" ht="14.25" hidden="1" customHeight="1">
      <c r="B190" s="199"/>
      <c r="C190" s="199"/>
      <c r="D190" s="199"/>
      <c r="E190" s="199"/>
      <c r="F190" s="199"/>
      <c r="G190" s="199"/>
      <c r="H190" s="199"/>
      <c r="I190" s="199"/>
      <c r="J190" s="199"/>
      <c r="K190" s="199"/>
      <c r="L190" s="199"/>
      <c r="M190" s="199"/>
      <c r="N190" s="199"/>
      <c r="O190" s="199"/>
      <c r="P190" s="199"/>
    </row>
    <row r="191" spans="2:16" s="5" customFormat="1" ht="14.25" hidden="1" customHeight="1">
      <c r="B191" s="199"/>
      <c r="C191" s="199"/>
      <c r="D191" s="199"/>
      <c r="E191" s="199"/>
      <c r="F191" s="199"/>
      <c r="G191" s="199"/>
      <c r="H191" s="199"/>
      <c r="I191" s="199"/>
      <c r="J191" s="199"/>
      <c r="K191" s="199"/>
      <c r="L191" s="199"/>
      <c r="M191" s="199"/>
      <c r="N191" s="199"/>
      <c r="O191" s="199"/>
      <c r="P191" s="199"/>
    </row>
    <row r="192" spans="2:16" s="5" customFormat="1" ht="14.25" hidden="1" customHeight="1">
      <c r="B192" s="199"/>
      <c r="C192" s="199"/>
      <c r="D192" s="199"/>
      <c r="E192" s="199"/>
      <c r="F192" s="199"/>
      <c r="G192" s="199"/>
      <c r="H192" s="199"/>
      <c r="I192" s="199"/>
      <c r="J192" s="199"/>
      <c r="K192" s="199"/>
      <c r="L192" s="199"/>
      <c r="M192" s="199"/>
      <c r="N192" s="199"/>
      <c r="O192" s="199"/>
      <c r="P192" s="199"/>
    </row>
    <row r="193" spans="2:16" s="5" customFormat="1" ht="14.25" hidden="1" customHeight="1">
      <c r="B193" s="199"/>
      <c r="C193" s="199"/>
      <c r="D193" s="199"/>
      <c r="E193" s="199"/>
      <c r="F193" s="199"/>
      <c r="G193" s="199"/>
      <c r="H193" s="199"/>
      <c r="I193" s="199"/>
      <c r="J193" s="199"/>
      <c r="K193" s="199"/>
      <c r="L193" s="199"/>
      <c r="M193" s="199"/>
      <c r="N193" s="199"/>
      <c r="O193" s="199"/>
      <c r="P193" s="199"/>
    </row>
    <row r="194" spans="2:16" s="5" customFormat="1" ht="14.25" hidden="1" customHeight="1">
      <c r="B194" s="199"/>
      <c r="C194" s="199"/>
      <c r="D194" s="199"/>
      <c r="E194" s="199"/>
      <c r="F194" s="199"/>
      <c r="G194" s="199"/>
      <c r="H194" s="199"/>
      <c r="I194" s="199"/>
      <c r="J194" s="199"/>
      <c r="K194" s="199"/>
      <c r="L194" s="199"/>
      <c r="M194" s="199"/>
      <c r="N194" s="199"/>
      <c r="O194" s="199"/>
      <c r="P194" s="199"/>
    </row>
    <row r="195" spans="2:16" s="5" customFormat="1" ht="14.25" hidden="1" customHeight="1">
      <c r="B195" s="199"/>
      <c r="C195" s="199"/>
      <c r="D195" s="199"/>
      <c r="E195" s="199"/>
      <c r="F195" s="199"/>
      <c r="G195" s="199"/>
      <c r="H195" s="199"/>
      <c r="I195" s="199"/>
      <c r="J195" s="199"/>
      <c r="K195" s="199"/>
      <c r="L195" s="199"/>
      <c r="M195" s="199"/>
      <c r="N195" s="199"/>
      <c r="O195" s="199"/>
      <c r="P195" s="199"/>
    </row>
    <row r="196" spans="2:16" s="5" customFormat="1" ht="14.25" hidden="1" customHeight="1">
      <c r="B196" s="199"/>
      <c r="C196" s="199"/>
      <c r="D196" s="199"/>
      <c r="E196" s="199"/>
      <c r="F196" s="199"/>
      <c r="G196" s="199"/>
      <c r="H196" s="199"/>
      <c r="I196" s="199"/>
      <c r="J196" s="199"/>
      <c r="K196" s="199"/>
      <c r="L196" s="199"/>
      <c r="M196" s="199"/>
      <c r="N196" s="199"/>
      <c r="O196" s="199"/>
      <c r="P196" s="199"/>
    </row>
    <row r="197" spans="2:16" s="5" customFormat="1" ht="14.25" hidden="1" customHeight="1">
      <c r="B197" s="199"/>
      <c r="C197" s="199"/>
      <c r="D197" s="199"/>
      <c r="E197" s="199"/>
      <c r="F197" s="199"/>
      <c r="G197" s="199"/>
      <c r="H197" s="199"/>
      <c r="I197" s="199"/>
      <c r="J197" s="199"/>
      <c r="K197" s="199"/>
      <c r="L197" s="199"/>
      <c r="M197" s="199"/>
      <c r="N197" s="199"/>
      <c r="O197" s="199"/>
      <c r="P197" s="199"/>
    </row>
    <row r="198" spans="2:16" s="5" customFormat="1" ht="14.25" hidden="1" customHeight="1">
      <c r="B198" s="199"/>
      <c r="C198" s="199"/>
      <c r="D198" s="199"/>
      <c r="E198" s="199"/>
      <c r="F198" s="199"/>
      <c r="G198" s="199"/>
      <c r="H198" s="199"/>
      <c r="I198" s="199"/>
      <c r="J198" s="199"/>
      <c r="K198" s="199"/>
      <c r="L198" s="199"/>
      <c r="M198" s="199"/>
      <c r="N198" s="199"/>
      <c r="O198" s="199"/>
      <c r="P198" s="199"/>
    </row>
    <row r="199" spans="2:16" s="5" customFormat="1" ht="14.25" hidden="1" customHeight="1">
      <c r="B199" s="199"/>
      <c r="C199" s="199"/>
      <c r="D199" s="199"/>
      <c r="E199" s="199"/>
      <c r="F199" s="199"/>
      <c r="G199" s="199"/>
      <c r="H199" s="199"/>
      <c r="I199" s="199"/>
      <c r="J199" s="199"/>
      <c r="K199" s="199"/>
      <c r="L199" s="199"/>
      <c r="M199" s="199"/>
      <c r="N199" s="199"/>
      <c r="O199" s="199"/>
      <c r="P199" s="199"/>
    </row>
    <row r="200" spans="2:16" s="5" customFormat="1" ht="14.25" hidden="1" customHeight="1">
      <c r="B200" s="199"/>
      <c r="C200" s="199"/>
      <c r="D200" s="199"/>
      <c r="E200" s="199"/>
      <c r="F200" s="199"/>
      <c r="G200" s="199"/>
      <c r="H200" s="199"/>
      <c r="I200" s="199"/>
      <c r="J200" s="199"/>
      <c r="K200" s="199"/>
      <c r="L200" s="199"/>
      <c r="M200" s="199"/>
      <c r="N200" s="199"/>
      <c r="O200" s="199"/>
      <c r="P200" s="199"/>
    </row>
    <row r="201" spans="2:16" s="5" customFormat="1" ht="14.25" hidden="1" customHeight="1">
      <c r="B201" s="199"/>
      <c r="C201" s="199"/>
      <c r="D201" s="199"/>
      <c r="E201" s="199"/>
      <c r="F201" s="199"/>
      <c r="G201" s="199"/>
      <c r="H201" s="199"/>
      <c r="I201" s="199"/>
      <c r="J201" s="199"/>
      <c r="K201" s="199"/>
      <c r="L201" s="199"/>
      <c r="M201" s="199"/>
      <c r="N201" s="199"/>
      <c r="O201" s="199"/>
      <c r="P201" s="199"/>
    </row>
    <row r="202" spans="2:16" s="5" customFormat="1" ht="14.25" hidden="1" customHeight="1">
      <c r="B202" s="199"/>
      <c r="C202" s="199"/>
      <c r="D202" s="199"/>
      <c r="E202" s="199"/>
      <c r="F202" s="199"/>
      <c r="G202" s="199"/>
      <c r="H202" s="199"/>
      <c r="I202" s="199"/>
      <c r="J202" s="199"/>
      <c r="K202" s="199"/>
      <c r="L202" s="199"/>
      <c r="M202" s="199"/>
      <c r="N202" s="199"/>
      <c r="O202" s="199"/>
      <c r="P202" s="199"/>
    </row>
    <row r="203" spans="2:16" s="5" customFormat="1" ht="14.25" hidden="1" customHeight="1">
      <c r="B203" s="199"/>
      <c r="C203" s="199"/>
      <c r="D203" s="199"/>
      <c r="E203" s="199"/>
      <c r="F203" s="199"/>
      <c r="G203" s="199"/>
      <c r="H203" s="199"/>
      <c r="I203" s="199"/>
      <c r="J203" s="199"/>
      <c r="K203" s="199"/>
      <c r="L203" s="199"/>
      <c r="M203" s="199"/>
      <c r="N203" s="199"/>
      <c r="O203" s="199"/>
      <c r="P203" s="199"/>
    </row>
    <row r="204" spans="2:16" s="5" customFormat="1" ht="14.25" hidden="1" customHeight="1">
      <c r="B204" s="199"/>
      <c r="C204" s="199"/>
      <c r="D204" s="199"/>
      <c r="E204" s="199"/>
      <c r="F204" s="199"/>
      <c r="G204" s="199"/>
      <c r="H204" s="199"/>
      <c r="I204" s="199"/>
      <c r="J204" s="199"/>
      <c r="K204" s="199"/>
      <c r="L204" s="199"/>
      <c r="M204" s="199"/>
      <c r="N204" s="199"/>
      <c r="O204" s="199"/>
      <c r="P204" s="199"/>
    </row>
    <row r="205" spans="2:16" s="5" customFormat="1" ht="14.25" hidden="1" customHeight="1">
      <c r="B205" s="199"/>
      <c r="C205" s="199"/>
      <c r="D205" s="199"/>
      <c r="E205" s="199"/>
      <c r="F205" s="199"/>
      <c r="G205" s="199"/>
      <c r="H205" s="199"/>
      <c r="I205" s="199"/>
      <c r="J205" s="199"/>
      <c r="K205" s="199"/>
      <c r="L205" s="199"/>
      <c r="M205" s="199"/>
      <c r="N205" s="199"/>
      <c r="O205" s="199"/>
      <c r="P205" s="199"/>
    </row>
    <row r="206" spans="2:16" s="5" customFormat="1" ht="14.25" hidden="1" customHeight="1">
      <c r="B206" s="199"/>
      <c r="C206" s="199"/>
      <c r="D206" s="199"/>
      <c r="E206" s="199"/>
      <c r="F206" s="199"/>
      <c r="G206" s="199"/>
      <c r="H206" s="199"/>
      <c r="I206" s="199"/>
      <c r="J206" s="199"/>
      <c r="K206" s="199"/>
      <c r="L206" s="199"/>
      <c r="M206" s="199"/>
      <c r="N206" s="199"/>
      <c r="O206" s="199"/>
      <c r="P206" s="199"/>
    </row>
    <row r="207" spans="2:16" s="5" customFormat="1" ht="14.25" hidden="1" customHeight="1">
      <c r="B207" s="199"/>
      <c r="C207" s="199"/>
      <c r="D207" s="199"/>
      <c r="E207" s="199"/>
      <c r="F207" s="199"/>
      <c r="G207" s="199"/>
      <c r="H207" s="199"/>
      <c r="I207" s="199"/>
      <c r="J207" s="199"/>
      <c r="K207" s="199"/>
      <c r="L207" s="199"/>
      <c r="M207" s="199"/>
      <c r="N207" s="199"/>
      <c r="O207" s="199"/>
      <c r="P207" s="199"/>
    </row>
    <row r="208" spans="2:16" s="5" customFormat="1" ht="14.25" hidden="1" customHeight="1">
      <c r="B208" s="199"/>
      <c r="C208" s="199"/>
      <c r="D208" s="199"/>
      <c r="E208" s="199"/>
      <c r="F208" s="199"/>
      <c r="G208" s="199"/>
      <c r="H208" s="199"/>
      <c r="I208" s="199"/>
      <c r="J208" s="199"/>
      <c r="K208" s="199"/>
      <c r="L208" s="199"/>
      <c r="M208" s="199"/>
      <c r="N208" s="199"/>
      <c r="O208" s="199"/>
      <c r="P208" s="199"/>
    </row>
    <row r="209" spans="2:16" s="5" customFormat="1" ht="14.25" hidden="1" customHeight="1">
      <c r="B209" s="199"/>
      <c r="C209" s="199"/>
      <c r="D209" s="199"/>
      <c r="E209" s="199"/>
      <c r="F209" s="199"/>
      <c r="G209" s="199"/>
      <c r="H209" s="199"/>
      <c r="I209" s="199"/>
      <c r="J209" s="199"/>
      <c r="K209" s="199"/>
      <c r="L209" s="199"/>
      <c r="M209" s="199"/>
      <c r="N209" s="199"/>
      <c r="O209" s="199"/>
      <c r="P209" s="199"/>
    </row>
    <row r="210" spans="2:16" s="5" customFormat="1" ht="14.25" hidden="1" customHeight="1">
      <c r="B210" s="199"/>
      <c r="C210" s="199"/>
      <c r="D210" s="199"/>
      <c r="E210" s="199"/>
      <c r="F210" s="199"/>
      <c r="G210" s="199"/>
      <c r="H210" s="199"/>
      <c r="I210" s="199"/>
      <c r="J210" s="199"/>
      <c r="K210" s="199"/>
      <c r="L210" s="199"/>
      <c r="M210" s="199"/>
      <c r="N210" s="199"/>
      <c r="O210" s="199"/>
      <c r="P210" s="199"/>
    </row>
    <row r="211" spans="2:16" s="5" customFormat="1" ht="14.25" hidden="1" customHeight="1">
      <c r="B211" s="199"/>
      <c r="C211" s="199"/>
      <c r="D211" s="199"/>
      <c r="E211" s="199"/>
      <c r="F211" s="199"/>
      <c r="G211" s="199"/>
      <c r="H211" s="199"/>
      <c r="I211" s="199"/>
      <c r="J211" s="199"/>
      <c r="K211" s="199"/>
      <c r="L211" s="199"/>
      <c r="M211" s="199"/>
      <c r="N211" s="199"/>
      <c r="O211" s="199"/>
      <c r="P211" s="199"/>
    </row>
    <row r="212" spans="2:16" s="5" customFormat="1" ht="14.25" hidden="1" customHeight="1">
      <c r="B212" s="199"/>
      <c r="C212" s="199"/>
      <c r="D212" s="199"/>
      <c r="E212" s="199"/>
      <c r="F212" s="199"/>
      <c r="G212" s="199"/>
      <c r="H212" s="199"/>
      <c r="I212" s="199"/>
      <c r="J212" s="199"/>
      <c r="K212" s="199"/>
      <c r="L212" s="199"/>
      <c r="M212" s="199"/>
      <c r="N212" s="199"/>
      <c r="O212" s="199"/>
      <c r="P212" s="199"/>
    </row>
    <row r="213" spans="2:16" s="5" customFormat="1" ht="14.25" hidden="1" customHeight="1">
      <c r="B213" s="199"/>
      <c r="C213" s="199"/>
      <c r="D213" s="199"/>
      <c r="E213" s="199"/>
      <c r="F213" s="199"/>
      <c r="G213" s="199"/>
      <c r="H213" s="199"/>
      <c r="I213" s="199"/>
      <c r="J213" s="199"/>
      <c r="K213" s="199"/>
      <c r="L213" s="199"/>
      <c r="M213" s="199"/>
      <c r="N213" s="199"/>
      <c r="O213" s="199"/>
      <c r="P213" s="199"/>
    </row>
    <row r="214" spans="2:16" s="5" customFormat="1" ht="14.25" hidden="1" customHeight="1">
      <c r="B214" s="199"/>
      <c r="C214" s="199"/>
      <c r="D214" s="199"/>
      <c r="E214" s="199"/>
      <c r="F214" s="199"/>
      <c r="G214" s="199"/>
      <c r="H214" s="199"/>
      <c r="I214" s="199"/>
      <c r="J214" s="199"/>
      <c r="K214" s="199"/>
      <c r="L214" s="199"/>
      <c r="M214" s="199"/>
      <c r="N214" s="199"/>
      <c r="O214" s="199"/>
      <c r="P214" s="199"/>
    </row>
    <row r="215" spans="2:16" s="5" customFormat="1" ht="14.25" hidden="1" customHeight="1">
      <c r="B215" s="199"/>
      <c r="C215" s="199"/>
      <c r="D215" s="199"/>
      <c r="E215" s="199"/>
      <c r="F215" s="199"/>
      <c r="G215" s="199"/>
      <c r="H215" s="199"/>
      <c r="I215" s="199"/>
      <c r="J215" s="199"/>
      <c r="K215" s="199"/>
      <c r="L215" s="199"/>
      <c r="M215" s="199"/>
      <c r="N215" s="199"/>
      <c r="O215" s="199"/>
      <c r="P215" s="199"/>
    </row>
    <row r="216" spans="2:16" s="5" customFormat="1" ht="14.25" hidden="1" customHeight="1">
      <c r="B216" s="199"/>
      <c r="C216" s="199"/>
      <c r="D216" s="199"/>
      <c r="E216" s="199"/>
      <c r="F216" s="199"/>
      <c r="G216" s="199"/>
      <c r="H216" s="199"/>
      <c r="I216" s="199"/>
      <c r="J216" s="199"/>
      <c r="K216" s="199"/>
      <c r="L216" s="199"/>
      <c r="M216" s="199"/>
      <c r="N216" s="199"/>
      <c r="O216" s="199"/>
      <c r="P216" s="199"/>
    </row>
    <row r="217" spans="2:16" s="5" customFormat="1" ht="14.25" hidden="1" customHeight="1">
      <c r="B217" s="199"/>
      <c r="C217" s="199"/>
      <c r="D217" s="199"/>
      <c r="E217" s="199"/>
      <c r="F217" s="199"/>
      <c r="G217" s="199"/>
      <c r="H217" s="199"/>
      <c r="I217" s="199"/>
      <c r="J217" s="199"/>
      <c r="K217" s="199"/>
      <c r="L217" s="199"/>
      <c r="M217" s="199"/>
      <c r="N217" s="199"/>
      <c r="O217" s="199"/>
      <c r="P217" s="199"/>
    </row>
    <row r="218" spans="2:16" s="5" customFormat="1" ht="14.25" hidden="1" customHeight="1">
      <c r="B218" s="199"/>
      <c r="C218" s="199"/>
      <c r="D218" s="199"/>
      <c r="E218" s="199"/>
      <c r="F218" s="199"/>
      <c r="G218" s="199"/>
      <c r="H218" s="199"/>
      <c r="I218" s="199"/>
      <c r="J218" s="199"/>
      <c r="K218" s="199"/>
      <c r="L218" s="199"/>
      <c r="M218" s="199"/>
      <c r="N218" s="199"/>
      <c r="O218" s="199"/>
      <c r="P218" s="199"/>
    </row>
    <row r="219" spans="2:16" s="5" customFormat="1" ht="14.25" hidden="1" customHeight="1">
      <c r="B219" s="199"/>
      <c r="C219" s="199"/>
      <c r="D219" s="199"/>
      <c r="E219" s="199"/>
      <c r="F219" s="199"/>
      <c r="G219" s="199"/>
      <c r="H219" s="199"/>
      <c r="I219" s="199"/>
      <c r="J219" s="199"/>
      <c r="K219" s="199"/>
      <c r="L219" s="199"/>
      <c r="M219" s="199"/>
      <c r="N219" s="199"/>
      <c r="O219" s="199"/>
      <c r="P219" s="199"/>
    </row>
    <row r="220" spans="2:16" s="5" customFormat="1" ht="14.25" hidden="1" customHeight="1">
      <c r="B220" s="199"/>
      <c r="C220" s="199"/>
      <c r="D220" s="199"/>
      <c r="E220" s="199"/>
      <c r="F220" s="199"/>
      <c r="G220" s="199"/>
      <c r="H220" s="199"/>
      <c r="I220" s="199"/>
      <c r="J220" s="199"/>
      <c r="K220" s="199"/>
      <c r="L220" s="199"/>
      <c r="M220" s="199"/>
      <c r="N220" s="199"/>
      <c r="O220" s="199"/>
      <c r="P220" s="199"/>
    </row>
    <row r="221" spans="2:16" s="5" customFormat="1" ht="14.25" hidden="1" customHeight="1">
      <c r="B221" s="199"/>
      <c r="C221" s="199"/>
      <c r="D221" s="199"/>
      <c r="E221" s="199"/>
      <c r="F221" s="199"/>
      <c r="G221" s="199"/>
      <c r="H221" s="199"/>
      <c r="I221" s="199"/>
      <c r="J221" s="199"/>
      <c r="K221" s="199"/>
      <c r="L221" s="199"/>
      <c r="M221" s="199"/>
      <c r="N221" s="199"/>
      <c r="O221" s="199"/>
      <c r="P221" s="199"/>
    </row>
    <row r="222" spans="2:16" s="5" customFormat="1" ht="14.25" hidden="1" customHeight="1">
      <c r="B222" s="199"/>
      <c r="C222" s="199"/>
      <c r="D222" s="199"/>
      <c r="E222" s="199"/>
      <c r="F222" s="199"/>
      <c r="G222" s="199"/>
      <c r="H222" s="199"/>
      <c r="I222" s="199"/>
      <c r="J222" s="199"/>
      <c r="K222" s="199"/>
      <c r="L222" s="199"/>
      <c r="M222" s="199"/>
      <c r="N222" s="199"/>
      <c r="O222" s="199"/>
      <c r="P222" s="199"/>
    </row>
    <row r="223" spans="2:16" s="5" customFormat="1" ht="14.25" hidden="1" customHeight="1">
      <c r="B223" s="199"/>
      <c r="C223" s="199"/>
      <c r="D223" s="199"/>
      <c r="E223" s="199"/>
      <c r="F223" s="199"/>
      <c r="G223" s="199"/>
      <c r="H223" s="199"/>
      <c r="I223" s="199"/>
      <c r="J223" s="199"/>
      <c r="K223" s="199"/>
      <c r="L223" s="199"/>
      <c r="M223" s="199"/>
      <c r="N223" s="199"/>
      <c r="O223" s="199"/>
      <c r="P223" s="199"/>
    </row>
    <row r="224" spans="2:16" s="5" customFormat="1" ht="14.25" hidden="1" customHeight="1">
      <c r="B224" s="199"/>
      <c r="C224" s="199"/>
      <c r="D224" s="199"/>
      <c r="E224" s="199"/>
      <c r="F224" s="199"/>
      <c r="G224" s="199"/>
      <c r="H224" s="199"/>
      <c r="I224" s="199"/>
      <c r="J224" s="199"/>
      <c r="K224" s="199"/>
      <c r="L224" s="199"/>
      <c r="M224" s="199"/>
      <c r="N224" s="199"/>
      <c r="O224" s="199"/>
      <c r="P224" s="199"/>
    </row>
    <row r="225" spans="2:16" s="5" customFormat="1" ht="14.25" hidden="1" customHeight="1">
      <c r="B225" s="199"/>
      <c r="C225" s="199"/>
      <c r="D225" s="199"/>
      <c r="E225" s="199"/>
      <c r="F225" s="199"/>
      <c r="G225" s="199"/>
      <c r="H225" s="199"/>
      <c r="I225" s="199"/>
      <c r="J225" s="199"/>
      <c r="K225" s="199"/>
      <c r="L225" s="199"/>
      <c r="M225" s="199"/>
      <c r="N225" s="199"/>
      <c r="O225" s="199"/>
      <c r="P225" s="199"/>
    </row>
    <row r="226" spans="2:16" s="5" customFormat="1" ht="14.25" hidden="1" customHeight="1">
      <c r="B226" s="199"/>
      <c r="C226" s="199"/>
      <c r="D226" s="199"/>
      <c r="E226" s="199"/>
      <c r="F226" s="199"/>
      <c r="G226" s="199"/>
      <c r="H226" s="199"/>
      <c r="I226" s="199"/>
      <c r="J226" s="199"/>
      <c r="K226" s="199"/>
      <c r="L226" s="199"/>
      <c r="M226" s="199"/>
      <c r="N226" s="199"/>
      <c r="O226" s="199"/>
      <c r="P226" s="199"/>
    </row>
    <row r="227" spans="2:16" s="5" customFormat="1" ht="14.25" hidden="1" customHeight="1">
      <c r="B227" s="199"/>
      <c r="C227" s="199"/>
      <c r="D227" s="199"/>
      <c r="E227" s="199"/>
      <c r="F227" s="199"/>
      <c r="G227" s="199"/>
      <c r="H227" s="199"/>
      <c r="I227" s="199"/>
      <c r="J227" s="199"/>
      <c r="K227" s="199"/>
      <c r="L227" s="199"/>
      <c r="M227" s="199"/>
      <c r="N227" s="199"/>
      <c r="O227" s="199"/>
      <c r="P227" s="199"/>
    </row>
    <row r="228" spans="2:16" s="5" customFormat="1" ht="14.25" hidden="1" customHeight="1">
      <c r="B228" s="199"/>
      <c r="C228" s="199"/>
      <c r="D228" s="199"/>
      <c r="E228" s="199"/>
      <c r="F228" s="199"/>
      <c r="G228" s="199"/>
      <c r="H228" s="199"/>
      <c r="I228" s="199"/>
      <c r="J228" s="199"/>
      <c r="K228" s="199"/>
      <c r="L228" s="199"/>
      <c r="M228" s="199"/>
      <c r="N228" s="199"/>
      <c r="O228" s="199"/>
      <c r="P228" s="199"/>
    </row>
    <row r="229" spans="2:16" s="5" customFormat="1" ht="14.25" hidden="1" customHeight="1">
      <c r="B229" s="199"/>
      <c r="C229" s="199"/>
      <c r="D229" s="199"/>
      <c r="E229" s="199"/>
      <c r="F229" s="199"/>
      <c r="G229" s="199"/>
      <c r="H229" s="199"/>
      <c r="I229" s="199"/>
      <c r="J229" s="199"/>
      <c r="K229" s="199"/>
      <c r="L229" s="199"/>
      <c r="M229" s="199"/>
      <c r="N229" s="199"/>
      <c r="O229" s="199"/>
      <c r="P229" s="199"/>
    </row>
    <row r="230" spans="2:16" s="5" customFormat="1" ht="14.25" hidden="1" customHeight="1">
      <c r="B230" s="199"/>
      <c r="C230" s="199"/>
      <c r="D230" s="199"/>
      <c r="E230" s="199"/>
      <c r="F230" s="199"/>
      <c r="G230" s="199"/>
      <c r="H230" s="199"/>
      <c r="I230" s="199"/>
      <c r="J230" s="199"/>
      <c r="K230" s="199"/>
      <c r="L230" s="199"/>
      <c r="M230" s="199"/>
      <c r="N230" s="199"/>
      <c r="O230" s="199"/>
      <c r="P230" s="199"/>
    </row>
    <row r="231" spans="2:16" s="5" customFormat="1" ht="14.25" hidden="1" customHeight="1">
      <c r="B231" s="199"/>
      <c r="C231" s="199"/>
      <c r="D231" s="199"/>
      <c r="E231" s="199"/>
      <c r="F231" s="199"/>
      <c r="G231" s="199"/>
      <c r="H231" s="199"/>
      <c r="I231" s="199"/>
      <c r="J231" s="199"/>
      <c r="K231" s="199"/>
      <c r="L231" s="199"/>
      <c r="M231" s="199"/>
      <c r="N231" s="199"/>
      <c r="O231" s="199"/>
      <c r="P231" s="199"/>
    </row>
    <row r="232" spans="2:16" s="5" customFormat="1" ht="14.25" hidden="1" customHeight="1">
      <c r="B232" s="199"/>
      <c r="C232" s="199"/>
      <c r="D232" s="199"/>
      <c r="E232" s="199"/>
      <c r="F232" s="199"/>
      <c r="G232" s="199"/>
      <c r="H232" s="199"/>
      <c r="I232" s="199"/>
      <c r="J232" s="199"/>
      <c r="K232" s="199"/>
      <c r="L232" s="199"/>
      <c r="M232" s="199"/>
      <c r="N232" s="199"/>
      <c r="O232" s="199"/>
      <c r="P232" s="199"/>
    </row>
    <row r="233" spans="2:16" s="5" customFormat="1" ht="14.25" hidden="1" customHeight="1">
      <c r="B233" s="199"/>
      <c r="C233" s="199"/>
      <c r="D233" s="199"/>
      <c r="E233" s="199"/>
      <c r="F233" s="199"/>
      <c r="G233" s="199"/>
      <c r="H233" s="199"/>
      <c r="I233" s="199"/>
      <c r="J233" s="199"/>
      <c r="K233" s="199"/>
      <c r="L233" s="199"/>
      <c r="M233" s="199"/>
      <c r="N233" s="199"/>
      <c r="O233" s="199"/>
      <c r="P233" s="199"/>
    </row>
    <row r="234" spans="2:16" s="5" customFormat="1" ht="14.25" hidden="1" customHeight="1">
      <c r="B234" s="199"/>
      <c r="C234" s="199"/>
      <c r="D234" s="199"/>
      <c r="E234" s="199"/>
      <c r="F234" s="199"/>
      <c r="G234" s="199"/>
      <c r="H234" s="199"/>
      <c r="I234" s="199"/>
      <c r="J234" s="199"/>
      <c r="K234" s="199"/>
      <c r="L234" s="199"/>
      <c r="M234" s="199"/>
      <c r="N234" s="199"/>
      <c r="O234" s="199"/>
      <c r="P234" s="199"/>
    </row>
    <row r="235" spans="2:16" s="5" customFormat="1" ht="14.25" hidden="1" customHeight="1">
      <c r="B235" s="199"/>
      <c r="C235" s="199"/>
      <c r="D235" s="199"/>
      <c r="E235" s="199"/>
      <c r="F235" s="199"/>
      <c r="G235" s="199"/>
      <c r="H235" s="199"/>
      <c r="I235" s="199"/>
      <c r="J235" s="199"/>
      <c r="K235" s="199"/>
      <c r="L235" s="199"/>
      <c r="M235" s="199"/>
      <c r="N235" s="199"/>
      <c r="O235" s="199"/>
      <c r="P235" s="199"/>
    </row>
    <row r="236" spans="2:16" s="5" customFormat="1" ht="14.25" hidden="1" customHeight="1">
      <c r="B236" s="199"/>
      <c r="C236" s="199"/>
      <c r="D236" s="199"/>
      <c r="E236" s="199"/>
      <c r="F236" s="199"/>
      <c r="G236" s="199"/>
      <c r="H236" s="199"/>
      <c r="I236" s="199"/>
      <c r="J236" s="199"/>
      <c r="K236" s="199"/>
      <c r="L236" s="199"/>
      <c r="M236" s="199"/>
      <c r="N236" s="199"/>
      <c r="O236" s="199"/>
      <c r="P236" s="199"/>
    </row>
    <row r="237" spans="2:16" s="5" customFormat="1" ht="14.25" hidden="1" customHeight="1">
      <c r="B237" s="199"/>
      <c r="C237" s="199"/>
      <c r="D237" s="199"/>
      <c r="E237" s="199"/>
      <c r="F237" s="199"/>
      <c r="G237" s="199"/>
      <c r="H237" s="199"/>
      <c r="I237" s="199"/>
      <c r="J237" s="199"/>
      <c r="K237" s="199"/>
      <c r="L237" s="199"/>
      <c r="M237" s="199"/>
      <c r="N237" s="199"/>
      <c r="O237" s="199"/>
      <c r="P237" s="199"/>
    </row>
    <row r="238" spans="2:16" s="5" customFormat="1" ht="14.25" hidden="1" customHeight="1">
      <c r="B238" s="199"/>
      <c r="C238" s="199"/>
      <c r="D238" s="199"/>
      <c r="E238" s="199"/>
      <c r="F238" s="199"/>
      <c r="G238" s="199"/>
      <c r="H238" s="199"/>
      <c r="I238" s="199"/>
      <c r="J238" s="199"/>
      <c r="K238" s="199"/>
      <c r="L238" s="199"/>
      <c r="M238" s="199"/>
      <c r="N238" s="199"/>
      <c r="O238" s="199"/>
      <c r="P238" s="199"/>
    </row>
    <row r="239" spans="2:16" s="5" customFormat="1" ht="14.25" hidden="1" customHeight="1">
      <c r="B239" s="199"/>
      <c r="C239" s="199"/>
      <c r="D239" s="199"/>
      <c r="E239" s="199"/>
      <c r="F239" s="199"/>
      <c r="G239" s="199"/>
      <c r="H239" s="199"/>
      <c r="I239" s="199"/>
      <c r="J239" s="199"/>
      <c r="K239" s="199"/>
      <c r="L239" s="199"/>
      <c r="M239" s="199"/>
      <c r="N239" s="199"/>
      <c r="O239" s="199"/>
      <c r="P239" s="199"/>
    </row>
    <row r="240" spans="2:16" s="5" customFormat="1" ht="14.25" hidden="1" customHeight="1">
      <c r="B240" s="199"/>
      <c r="C240" s="199"/>
      <c r="D240" s="199"/>
      <c r="E240" s="199"/>
      <c r="F240" s="199"/>
      <c r="G240" s="199"/>
      <c r="H240" s="199"/>
      <c r="I240" s="199"/>
      <c r="J240" s="199"/>
      <c r="K240" s="199"/>
      <c r="L240" s="199"/>
      <c r="M240" s="199"/>
      <c r="N240" s="199"/>
      <c r="O240" s="199"/>
      <c r="P240" s="199"/>
    </row>
    <row r="241" spans="2:16" s="5" customFormat="1" ht="14.25" hidden="1" customHeight="1">
      <c r="B241" s="199"/>
      <c r="C241" s="199"/>
      <c r="D241" s="199"/>
      <c r="E241" s="199"/>
      <c r="F241" s="199"/>
      <c r="G241" s="199"/>
      <c r="H241" s="199"/>
      <c r="I241" s="199"/>
      <c r="J241" s="199"/>
      <c r="K241" s="199"/>
      <c r="L241" s="199"/>
      <c r="M241" s="199"/>
      <c r="N241" s="199"/>
      <c r="O241" s="199"/>
      <c r="P241" s="199"/>
    </row>
    <row r="242" spans="2:16" s="5" customFormat="1" ht="14.25" hidden="1" customHeight="1">
      <c r="B242" s="199"/>
      <c r="C242" s="199"/>
      <c r="D242" s="199"/>
      <c r="E242" s="199"/>
      <c r="F242" s="199"/>
      <c r="G242" s="199"/>
      <c r="H242" s="199"/>
      <c r="I242" s="199"/>
      <c r="J242" s="199"/>
      <c r="K242" s="199"/>
      <c r="L242" s="199"/>
      <c r="M242" s="199"/>
      <c r="N242" s="199"/>
      <c r="O242" s="199"/>
      <c r="P242" s="199"/>
    </row>
    <row r="243" spans="2:16" s="5" customFormat="1" ht="14.25" hidden="1" customHeight="1">
      <c r="B243" s="199"/>
      <c r="C243" s="199"/>
      <c r="D243" s="199"/>
      <c r="E243" s="199"/>
      <c r="F243" s="199"/>
      <c r="G243" s="199"/>
      <c r="H243" s="199"/>
      <c r="I243" s="199"/>
      <c r="J243" s="199"/>
      <c r="K243" s="199"/>
      <c r="L243" s="199"/>
      <c r="M243" s="199"/>
      <c r="N243" s="199"/>
      <c r="O243" s="199"/>
      <c r="P243" s="199"/>
    </row>
    <row r="244" spans="2:16" s="5" customFormat="1" ht="14.25" hidden="1" customHeight="1">
      <c r="B244" s="199"/>
      <c r="C244" s="199"/>
      <c r="D244" s="199"/>
      <c r="E244" s="199"/>
      <c r="F244" s="199"/>
      <c r="G244" s="199"/>
      <c r="H244" s="199"/>
      <c r="I244" s="199"/>
      <c r="J244" s="199"/>
      <c r="K244" s="199"/>
      <c r="L244" s="199"/>
      <c r="M244" s="199"/>
      <c r="N244" s="199"/>
      <c r="O244" s="199"/>
      <c r="P244" s="199"/>
    </row>
    <row r="245" spans="2:16" s="5" customFormat="1" ht="14.25" hidden="1" customHeight="1">
      <c r="B245" s="199"/>
      <c r="C245" s="199"/>
      <c r="D245" s="199"/>
      <c r="E245" s="199"/>
      <c r="F245" s="199"/>
      <c r="G245" s="199"/>
      <c r="H245" s="199"/>
      <c r="I245" s="199"/>
      <c r="J245" s="199"/>
      <c r="K245" s="199"/>
      <c r="L245" s="199"/>
      <c r="M245" s="199"/>
      <c r="N245" s="199"/>
      <c r="O245" s="199"/>
      <c r="P245" s="199"/>
    </row>
    <row r="246" spans="2:16" s="5" customFormat="1" ht="14.25" hidden="1" customHeight="1">
      <c r="B246" s="199"/>
      <c r="C246" s="199"/>
      <c r="D246" s="199"/>
      <c r="E246" s="199"/>
      <c r="F246" s="199"/>
      <c r="G246" s="199"/>
      <c r="H246" s="199"/>
      <c r="I246" s="199"/>
      <c r="J246" s="199"/>
      <c r="K246" s="199"/>
      <c r="L246" s="199"/>
      <c r="M246" s="199"/>
      <c r="N246" s="199"/>
      <c r="O246" s="199"/>
      <c r="P246" s="199"/>
    </row>
    <row r="247" spans="2:16" s="5" customFormat="1" ht="14.25" hidden="1" customHeight="1">
      <c r="B247" s="199"/>
      <c r="C247" s="199"/>
      <c r="D247" s="199"/>
      <c r="E247" s="199"/>
      <c r="F247" s="199"/>
      <c r="G247" s="199"/>
      <c r="H247" s="199"/>
      <c r="I247" s="199"/>
      <c r="J247" s="199"/>
      <c r="K247" s="199"/>
      <c r="L247" s="199"/>
      <c r="M247" s="199"/>
      <c r="N247" s="199"/>
      <c r="O247" s="199"/>
      <c r="P247" s="199"/>
    </row>
    <row r="248" spans="2:16" s="5" customFormat="1" ht="14.25" hidden="1" customHeight="1">
      <c r="B248" s="199"/>
      <c r="C248" s="199"/>
      <c r="D248" s="199"/>
      <c r="E248" s="199"/>
      <c r="F248" s="199"/>
      <c r="G248" s="199"/>
      <c r="H248" s="199"/>
      <c r="I248" s="199"/>
      <c r="J248" s="199"/>
      <c r="K248" s="199"/>
      <c r="L248" s="199"/>
      <c r="M248" s="199"/>
      <c r="N248" s="199"/>
      <c r="O248" s="199"/>
      <c r="P248" s="199"/>
    </row>
    <row r="249" spans="2:16" s="5" customFormat="1" ht="14.25" hidden="1" customHeight="1">
      <c r="B249" s="199"/>
      <c r="C249" s="199"/>
      <c r="D249" s="199"/>
      <c r="E249" s="199"/>
      <c r="F249" s="199"/>
      <c r="G249" s="199"/>
      <c r="H249" s="199"/>
      <c r="I249" s="199"/>
      <c r="J249" s="199"/>
      <c r="K249" s="199"/>
      <c r="L249" s="199"/>
      <c r="M249" s="199"/>
      <c r="N249" s="199"/>
      <c r="O249" s="199"/>
      <c r="P249" s="199"/>
    </row>
    <row r="250" spans="2:16" s="5" customFormat="1" ht="14.25" hidden="1" customHeight="1">
      <c r="B250" s="199"/>
      <c r="C250" s="199"/>
      <c r="D250" s="199"/>
      <c r="E250" s="199"/>
      <c r="F250" s="199"/>
      <c r="G250" s="199"/>
      <c r="H250" s="199"/>
      <c r="I250" s="199"/>
      <c r="J250" s="199"/>
      <c r="K250" s="199"/>
      <c r="L250" s="199"/>
      <c r="M250" s="199"/>
      <c r="N250" s="199"/>
      <c r="O250" s="199"/>
      <c r="P250" s="199"/>
    </row>
    <row r="251" spans="2:16" s="5" customFormat="1" ht="14.25" hidden="1" customHeight="1">
      <c r="B251" s="199"/>
      <c r="C251" s="199"/>
      <c r="D251" s="199"/>
      <c r="E251" s="199"/>
      <c r="F251" s="199"/>
      <c r="G251" s="199"/>
      <c r="H251" s="199"/>
      <c r="I251" s="199"/>
      <c r="J251" s="199"/>
      <c r="K251" s="199"/>
      <c r="L251" s="199"/>
      <c r="M251" s="199"/>
      <c r="N251" s="199"/>
      <c r="O251" s="199"/>
      <c r="P251" s="199"/>
    </row>
    <row r="252" spans="2:16" s="5" customFormat="1" ht="14.25" hidden="1" customHeight="1">
      <c r="B252" s="199"/>
      <c r="C252" s="199"/>
      <c r="D252" s="199"/>
      <c r="E252" s="199"/>
      <c r="F252" s="199"/>
      <c r="G252" s="199"/>
      <c r="H252" s="199"/>
      <c r="I252" s="199"/>
      <c r="J252" s="199"/>
      <c r="K252" s="199"/>
      <c r="L252" s="199"/>
      <c r="M252" s="199"/>
      <c r="N252" s="199"/>
      <c r="O252" s="199"/>
      <c r="P252" s="199"/>
    </row>
    <row r="253" spans="2:16" s="5" customFormat="1" ht="14.25" hidden="1" customHeight="1">
      <c r="B253" s="199"/>
      <c r="C253" s="199"/>
      <c r="D253" s="199"/>
      <c r="E253" s="199"/>
      <c r="F253" s="199"/>
      <c r="G253" s="199"/>
      <c r="H253" s="199"/>
      <c r="I253" s="199"/>
      <c r="J253" s="199"/>
      <c r="K253" s="199"/>
      <c r="L253" s="199"/>
      <c r="M253" s="199"/>
      <c r="N253" s="199"/>
      <c r="O253" s="199"/>
      <c r="P253" s="199"/>
    </row>
    <row r="254" spans="2:16" s="5" customFormat="1" ht="14.25" hidden="1" customHeight="1">
      <c r="B254" s="199"/>
      <c r="C254" s="199"/>
      <c r="D254" s="199"/>
      <c r="E254" s="199"/>
      <c r="F254" s="199"/>
      <c r="G254" s="199"/>
      <c r="H254" s="199"/>
      <c r="I254" s="199"/>
      <c r="J254" s="199"/>
      <c r="K254" s="199"/>
      <c r="L254" s="199"/>
      <c r="M254" s="199"/>
      <c r="N254" s="199"/>
      <c r="O254" s="199"/>
      <c r="P254" s="199"/>
    </row>
    <row r="255" spans="2:16" s="5" customFormat="1" ht="14.25" hidden="1" customHeight="1">
      <c r="B255" s="199"/>
      <c r="C255" s="199"/>
      <c r="D255" s="199"/>
      <c r="E255" s="199"/>
      <c r="F255" s="199"/>
      <c r="G255" s="199"/>
      <c r="H255" s="199"/>
      <c r="I255" s="199"/>
      <c r="J255" s="199"/>
      <c r="K255" s="199"/>
      <c r="L255" s="199"/>
      <c r="M255" s="199"/>
      <c r="N255" s="199"/>
      <c r="O255" s="199"/>
      <c r="P255" s="199"/>
    </row>
    <row r="256" spans="2:16" s="5" customFormat="1" ht="14.25" hidden="1" customHeight="1">
      <c r="B256" s="199"/>
      <c r="C256" s="199"/>
      <c r="D256" s="199"/>
      <c r="E256" s="199"/>
      <c r="F256" s="199"/>
      <c r="G256" s="199"/>
      <c r="H256" s="199"/>
      <c r="I256" s="199"/>
      <c r="J256" s="199"/>
      <c r="K256" s="199"/>
      <c r="L256" s="199"/>
      <c r="M256" s="199"/>
      <c r="N256" s="199"/>
      <c r="O256" s="199"/>
      <c r="P256" s="199"/>
    </row>
    <row r="257" spans="2:16" s="5" customFormat="1" ht="14.25" hidden="1" customHeight="1">
      <c r="B257" s="199"/>
      <c r="C257" s="199"/>
      <c r="D257" s="199"/>
      <c r="E257" s="199"/>
      <c r="F257" s="199"/>
      <c r="G257" s="199"/>
      <c r="H257" s="199"/>
      <c r="I257" s="199"/>
      <c r="J257" s="199"/>
      <c r="K257" s="199"/>
      <c r="L257" s="199"/>
      <c r="M257" s="199"/>
      <c r="N257" s="199"/>
      <c r="O257" s="199"/>
      <c r="P257" s="199"/>
    </row>
    <row r="258" spans="2:16" s="5" customFormat="1" ht="14.25" hidden="1" customHeight="1">
      <c r="B258" s="199"/>
      <c r="C258" s="199"/>
      <c r="D258" s="199"/>
      <c r="E258" s="199"/>
      <c r="F258" s="199"/>
      <c r="G258" s="199"/>
      <c r="H258" s="199"/>
      <c r="I258" s="199"/>
      <c r="J258" s="199"/>
      <c r="K258" s="199"/>
      <c r="L258" s="199"/>
      <c r="M258" s="199"/>
      <c r="N258" s="199"/>
      <c r="O258" s="199"/>
      <c r="P258" s="199"/>
    </row>
    <row r="259" spans="2:16" s="5" customFormat="1" ht="14.25" hidden="1" customHeight="1">
      <c r="B259" s="199"/>
      <c r="C259" s="199"/>
      <c r="D259" s="199"/>
      <c r="E259" s="199"/>
      <c r="F259" s="199"/>
      <c r="G259" s="199"/>
      <c r="H259" s="199"/>
      <c r="I259" s="199"/>
      <c r="J259" s="199"/>
      <c r="K259" s="199"/>
      <c r="L259" s="199"/>
      <c r="M259" s="199"/>
      <c r="N259" s="199"/>
      <c r="O259" s="199"/>
      <c r="P259" s="199"/>
    </row>
    <row r="260" spans="2:16" s="5" customFormat="1" ht="14.25" hidden="1" customHeight="1">
      <c r="B260" s="199"/>
      <c r="C260" s="199"/>
      <c r="D260" s="199"/>
      <c r="E260" s="199"/>
      <c r="F260" s="199"/>
      <c r="G260" s="199"/>
      <c r="H260" s="199"/>
      <c r="I260" s="199"/>
      <c r="J260" s="199"/>
      <c r="K260" s="199"/>
      <c r="L260" s="199"/>
      <c r="M260" s="199"/>
      <c r="N260" s="199"/>
      <c r="O260" s="199"/>
      <c r="P260" s="199"/>
    </row>
    <row r="261" spans="2:16" s="5" customFormat="1" ht="14.25" hidden="1" customHeight="1">
      <c r="B261" s="199"/>
      <c r="C261" s="199"/>
      <c r="D261" s="199"/>
      <c r="E261" s="199"/>
      <c r="F261" s="199"/>
      <c r="G261" s="199"/>
      <c r="H261" s="199"/>
      <c r="I261" s="199"/>
      <c r="J261" s="199"/>
      <c r="K261" s="199"/>
      <c r="L261" s="199"/>
      <c r="M261" s="199"/>
      <c r="N261" s="199"/>
      <c r="O261" s="199"/>
      <c r="P261" s="199"/>
    </row>
    <row r="262" spans="2:16" s="5" customFormat="1" ht="14.25" hidden="1" customHeight="1">
      <c r="B262" s="199"/>
      <c r="C262" s="199"/>
      <c r="D262" s="199"/>
      <c r="E262" s="199"/>
      <c r="F262" s="199"/>
      <c r="G262" s="199"/>
      <c r="H262" s="199"/>
      <c r="I262" s="199"/>
      <c r="J262" s="199"/>
      <c r="K262" s="199"/>
      <c r="L262" s="199"/>
      <c r="M262" s="199"/>
      <c r="N262" s="199"/>
      <c r="O262" s="199"/>
      <c r="P262" s="199"/>
    </row>
    <row r="263" spans="2:16" s="5" customFormat="1" ht="14.25" hidden="1" customHeight="1">
      <c r="B263" s="199"/>
      <c r="C263" s="199"/>
      <c r="D263" s="199"/>
      <c r="E263" s="199"/>
      <c r="F263" s="199"/>
      <c r="G263" s="199"/>
      <c r="H263" s="199"/>
      <c r="I263" s="199"/>
      <c r="J263" s="199"/>
      <c r="K263" s="199"/>
      <c r="L263" s="199"/>
      <c r="M263" s="199"/>
      <c r="N263" s="199"/>
      <c r="O263" s="199"/>
      <c r="P263" s="199"/>
    </row>
    <row r="264" spans="2:16" s="5" customFormat="1" ht="14.25" hidden="1" customHeight="1">
      <c r="B264" s="199"/>
      <c r="C264" s="199"/>
      <c r="D264" s="199"/>
      <c r="E264" s="199"/>
      <c r="F264" s="199"/>
      <c r="G264" s="199"/>
      <c r="H264" s="199"/>
      <c r="I264" s="199"/>
      <c r="J264" s="199"/>
      <c r="K264" s="199"/>
      <c r="L264" s="199"/>
      <c r="M264" s="199"/>
      <c r="N264" s="199"/>
      <c r="O264" s="199"/>
      <c r="P264" s="199"/>
    </row>
    <row r="265" spans="2:16" s="5" customFormat="1" ht="14.25" hidden="1" customHeight="1">
      <c r="B265" s="199"/>
      <c r="C265" s="199"/>
      <c r="D265" s="199"/>
      <c r="E265" s="199"/>
      <c r="F265" s="199"/>
      <c r="G265" s="199"/>
      <c r="H265" s="199"/>
      <c r="I265" s="199"/>
      <c r="J265" s="199"/>
      <c r="K265" s="199"/>
      <c r="L265" s="199"/>
      <c r="M265" s="199"/>
      <c r="N265" s="199"/>
      <c r="O265" s="199"/>
      <c r="P265" s="199"/>
    </row>
    <row r="266" spans="2:16" s="5" customFormat="1" ht="14.25" hidden="1" customHeight="1">
      <c r="B266" s="199"/>
      <c r="C266" s="199"/>
      <c r="D266" s="199"/>
      <c r="E266" s="199"/>
      <c r="F266" s="199"/>
      <c r="G266" s="199"/>
      <c r="H266" s="199"/>
      <c r="I266" s="199"/>
      <c r="J266" s="199"/>
      <c r="K266" s="199"/>
      <c r="L266" s="199"/>
      <c r="M266" s="199"/>
      <c r="N266" s="199"/>
      <c r="O266" s="199"/>
      <c r="P266" s="199"/>
    </row>
    <row r="267" spans="2:16" s="5" customFormat="1" ht="14.25" hidden="1" customHeight="1">
      <c r="B267" s="199"/>
      <c r="C267" s="199"/>
      <c r="D267" s="199"/>
      <c r="E267" s="199"/>
      <c r="F267" s="199"/>
      <c r="G267" s="199"/>
      <c r="H267" s="199"/>
      <c r="I267" s="199"/>
      <c r="J267" s="199"/>
      <c r="K267" s="199"/>
      <c r="L267" s="199"/>
      <c r="M267" s="199"/>
      <c r="N267" s="199"/>
      <c r="O267" s="199"/>
      <c r="P267" s="199"/>
    </row>
    <row r="268" spans="2:16" s="5" customFormat="1" ht="14.25" hidden="1" customHeight="1">
      <c r="B268" s="199"/>
      <c r="C268" s="199"/>
      <c r="D268" s="199"/>
      <c r="E268" s="199"/>
      <c r="F268" s="199"/>
      <c r="G268" s="199"/>
      <c r="H268" s="199"/>
      <c r="I268" s="199"/>
      <c r="J268" s="199"/>
      <c r="K268" s="199"/>
      <c r="L268" s="199"/>
      <c r="M268" s="199"/>
      <c r="N268" s="199"/>
      <c r="O268" s="199"/>
      <c r="P268" s="199"/>
    </row>
    <row r="269" spans="2:16" s="5" customFormat="1" ht="14.25" hidden="1" customHeight="1">
      <c r="B269" s="199"/>
      <c r="C269" s="199"/>
      <c r="D269" s="199"/>
      <c r="E269" s="199"/>
      <c r="F269" s="199"/>
      <c r="G269" s="199"/>
      <c r="H269" s="199"/>
      <c r="I269" s="199"/>
      <c r="J269" s="199"/>
      <c r="K269" s="199"/>
      <c r="L269" s="199"/>
      <c r="M269" s="199"/>
      <c r="N269" s="199"/>
      <c r="O269" s="199"/>
      <c r="P269" s="199"/>
    </row>
    <row r="270" spans="2:16" s="5" customFormat="1" ht="14.25" hidden="1" customHeight="1">
      <c r="B270" s="199"/>
      <c r="C270" s="199"/>
      <c r="D270" s="199"/>
      <c r="E270" s="199"/>
      <c r="F270" s="199"/>
      <c r="G270" s="199"/>
      <c r="H270" s="199"/>
      <c r="I270" s="199"/>
      <c r="J270" s="199"/>
      <c r="K270" s="199"/>
      <c r="L270" s="199"/>
      <c r="M270" s="199"/>
      <c r="N270" s="199"/>
      <c r="O270" s="199"/>
      <c r="P270" s="199"/>
    </row>
    <row r="271" spans="2:16" s="5" customFormat="1" ht="14.25" hidden="1" customHeight="1">
      <c r="B271" s="199"/>
      <c r="C271" s="199"/>
      <c r="D271" s="199"/>
      <c r="E271" s="199"/>
      <c r="F271" s="199"/>
      <c r="G271" s="199"/>
      <c r="H271" s="199"/>
      <c r="I271" s="199"/>
      <c r="J271" s="199"/>
      <c r="K271" s="199"/>
      <c r="L271" s="199"/>
      <c r="M271" s="199"/>
      <c r="N271" s="199"/>
      <c r="O271" s="199"/>
      <c r="P271" s="199"/>
    </row>
    <row r="272" spans="2:16" s="5" customFormat="1" ht="14.25" hidden="1" customHeight="1">
      <c r="B272" s="199"/>
      <c r="C272" s="199"/>
      <c r="D272" s="199"/>
      <c r="E272" s="199"/>
      <c r="F272" s="199"/>
      <c r="G272" s="199"/>
      <c r="H272" s="199"/>
      <c r="I272" s="199"/>
      <c r="J272" s="199"/>
      <c r="K272" s="199"/>
      <c r="L272" s="199"/>
      <c r="M272" s="199"/>
      <c r="N272" s="199"/>
      <c r="O272" s="199"/>
      <c r="P272" s="199"/>
    </row>
    <row r="273" spans="2:16" s="5" customFormat="1" ht="14.25" hidden="1" customHeight="1">
      <c r="B273" s="199"/>
      <c r="C273" s="199"/>
      <c r="D273" s="199"/>
      <c r="E273" s="199"/>
      <c r="F273" s="199"/>
      <c r="G273" s="199"/>
      <c r="H273" s="199"/>
      <c r="I273" s="199"/>
      <c r="J273" s="199"/>
      <c r="K273" s="199"/>
      <c r="L273" s="199"/>
      <c r="M273" s="199"/>
      <c r="N273" s="199"/>
      <c r="O273" s="199"/>
      <c r="P273" s="199"/>
    </row>
    <row r="274" spans="2:16" s="5" customFormat="1" ht="14.25" hidden="1" customHeight="1">
      <c r="B274" s="199"/>
      <c r="C274" s="199"/>
      <c r="D274" s="199"/>
      <c r="E274" s="199"/>
      <c r="F274" s="199"/>
      <c r="G274" s="199"/>
      <c r="H274" s="199"/>
      <c r="I274" s="199"/>
      <c r="J274" s="199"/>
      <c r="K274" s="199"/>
      <c r="L274" s="199"/>
      <c r="M274" s="199"/>
      <c r="N274" s="199"/>
      <c r="O274" s="199"/>
      <c r="P274" s="199"/>
    </row>
    <row r="275" spans="2:16" s="5" customFormat="1" ht="14.25" hidden="1" customHeight="1">
      <c r="B275" s="199"/>
      <c r="C275" s="199"/>
      <c r="D275" s="199"/>
      <c r="E275" s="199"/>
      <c r="F275" s="199"/>
      <c r="G275" s="199"/>
      <c r="H275" s="199"/>
      <c r="I275" s="199"/>
      <c r="J275" s="199"/>
      <c r="K275" s="199"/>
      <c r="L275" s="199"/>
      <c r="M275" s="199"/>
      <c r="N275" s="199"/>
      <c r="O275" s="199"/>
      <c r="P275" s="199"/>
    </row>
    <row r="276" spans="2:16" s="5" customFormat="1" ht="14.25" hidden="1" customHeight="1">
      <c r="B276" s="199"/>
      <c r="C276" s="199"/>
      <c r="D276" s="199"/>
      <c r="E276" s="199"/>
      <c r="F276" s="199"/>
      <c r="G276" s="199"/>
      <c r="H276" s="199"/>
      <c r="I276" s="199"/>
      <c r="J276" s="199"/>
      <c r="K276" s="199"/>
      <c r="L276" s="199"/>
      <c r="M276" s="199"/>
      <c r="N276" s="199"/>
      <c r="O276" s="199"/>
      <c r="P276" s="199"/>
    </row>
    <row r="277" spans="2:16" s="5" customFormat="1" ht="14.25" hidden="1" customHeight="1">
      <c r="B277" s="199"/>
      <c r="C277" s="199"/>
      <c r="D277" s="199"/>
      <c r="E277" s="199"/>
      <c r="F277" s="199"/>
      <c r="G277" s="199"/>
      <c r="H277" s="199"/>
      <c r="I277" s="199"/>
      <c r="J277" s="199"/>
      <c r="K277" s="199"/>
      <c r="L277" s="199"/>
      <c r="M277" s="199"/>
      <c r="N277" s="199"/>
      <c r="O277" s="199"/>
      <c r="P277" s="199"/>
    </row>
    <row r="278" spans="2:16" s="5" customFormat="1" ht="14.25" hidden="1" customHeight="1">
      <c r="B278" s="199"/>
      <c r="C278" s="199"/>
      <c r="D278" s="199"/>
      <c r="E278" s="199"/>
      <c r="F278" s="199"/>
      <c r="G278" s="199"/>
      <c r="H278" s="199"/>
      <c r="I278" s="199"/>
      <c r="J278" s="199"/>
      <c r="K278" s="199"/>
      <c r="L278" s="199"/>
      <c r="M278" s="199"/>
      <c r="N278" s="199"/>
      <c r="O278" s="199"/>
      <c r="P278" s="199"/>
    </row>
    <row r="279" spans="2:16" s="5" customFormat="1" ht="14.25" hidden="1" customHeight="1">
      <c r="B279" s="199"/>
      <c r="C279" s="199"/>
      <c r="D279" s="199"/>
      <c r="E279" s="199"/>
      <c r="F279" s="199"/>
      <c r="G279" s="199"/>
      <c r="H279" s="199"/>
      <c r="I279" s="199"/>
      <c r="J279" s="199"/>
      <c r="K279" s="199"/>
      <c r="L279" s="199"/>
      <c r="M279" s="199"/>
      <c r="N279" s="199"/>
      <c r="O279" s="199"/>
      <c r="P279" s="199"/>
    </row>
    <row r="280" spans="2:16" s="5" customFormat="1" ht="14.25" hidden="1" customHeight="1">
      <c r="B280" s="199"/>
      <c r="C280" s="199"/>
      <c r="D280" s="199"/>
      <c r="E280" s="199"/>
      <c r="F280" s="199"/>
      <c r="G280" s="199"/>
      <c r="H280" s="199"/>
      <c r="I280" s="199"/>
      <c r="J280" s="199"/>
      <c r="K280" s="199"/>
      <c r="L280" s="199"/>
      <c r="M280" s="199"/>
      <c r="N280" s="199"/>
      <c r="O280" s="199"/>
      <c r="P280" s="199"/>
    </row>
    <row r="281" spans="2:16" s="5" customFormat="1" ht="14.25" hidden="1" customHeight="1">
      <c r="B281" s="199"/>
      <c r="C281" s="199"/>
      <c r="D281" s="199"/>
      <c r="E281" s="199"/>
      <c r="F281" s="199"/>
      <c r="G281" s="199"/>
      <c r="H281" s="199"/>
      <c r="I281" s="199"/>
      <c r="J281" s="199"/>
      <c r="K281" s="199"/>
      <c r="L281" s="199"/>
      <c r="M281" s="199"/>
      <c r="N281" s="199"/>
      <c r="O281" s="199"/>
      <c r="P281" s="199"/>
    </row>
    <row r="282" spans="2:16" s="5" customFormat="1" ht="14.25" hidden="1" customHeight="1">
      <c r="B282" s="199"/>
      <c r="C282" s="199"/>
      <c r="D282" s="199"/>
      <c r="E282" s="199"/>
      <c r="F282" s="199"/>
      <c r="G282" s="199"/>
      <c r="H282" s="199"/>
      <c r="I282" s="199"/>
      <c r="J282" s="199"/>
      <c r="K282" s="199"/>
      <c r="L282" s="199"/>
      <c r="M282" s="199"/>
      <c r="N282" s="199"/>
      <c r="O282" s="199"/>
      <c r="P282" s="199"/>
    </row>
    <row r="283" spans="2:16" s="5" customFormat="1" ht="14.25" hidden="1" customHeight="1">
      <c r="B283" s="199"/>
      <c r="C283" s="199"/>
      <c r="D283" s="199"/>
      <c r="E283" s="199"/>
      <c r="F283" s="199"/>
      <c r="G283" s="199"/>
      <c r="H283" s="199"/>
      <c r="I283" s="199"/>
      <c r="J283" s="199"/>
      <c r="K283" s="199"/>
      <c r="L283" s="199"/>
      <c r="M283" s="199"/>
      <c r="N283" s="199"/>
      <c r="O283" s="199"/>
      <c r="P283" s="199"/>
    </row>
    <row r="284" spans="2:16" s="5" customFormat="1" ht="14.25" hidden="1" customHeight="1">
      <c r="B284" s="199"/>
      <c r="C284" s="199"/>
      <c r="D284" s="199"/>
      <c r="E284" s="199"/>
      <c r="F284" s="199"/>
      <c r="G284" s="199"/>
      <c r="H284" s="199"/>
      <c r="I284" s="199"/>
      <c r="J284" s="199"/>
      <c r="K284" s="199"/>
      <c r="L284" s="199"/>
      <c r="M284" s="199"/>
      <c r="N284" s="199"/>
      <c r="O284" s="199"/>
      <c r="P284" s="199"/>
    </row>
    <row r="285" spans="2:16" s="5" customFormat="1" ht="14.25" hidden="1" customHeight="1">
      <c r="B285" s="199"/>
      <c r="C285" s="199"/>
      <c r="D285" s="199"/>
      <c r="E285" s="199"/>
      <c r="F285" s="199"/>
      <c r="G285" s="199"/>
      <c r="H285" s="199"/>
      <c r="I285" s="199"/>
      <c r="J285" s="199"/>
      <c r="K285" s="199"/>
      <c r="L285" s="199"/>
      <c r="M285" s="199"/>
      <c r="N285" s="199"/>
      <c r="O285" s="199"/>
      <c r="P285" s="199"/>
    </row>
    <row r="286" spans="2:16" s="5" customFormat="1" ht="14.25" hidden="1" customHeight="1">
      <c r="B286" s="199"/>
      <c r="C286" s="199"/>
      <c r="D286" s="199"/>
      <c r="E286" s="199"/>
      <c r="F286" s="199"/>
      <c r="G286" s="199"/>
      <c r="H286" s="199"/>
      <c r="I286" s="199"/>
      <c r="J286" s="199"/>
      <c r="K286" s="199"/>
      <c r="L286" s="199"/>
      <c r="M286" s="199"/>
      <c r="N286" s="199"/>
      <c r="O286" s="199"/>
      <c r="P286" s="199"/>
    </row>
    <row r="287" spans="2:16" s="5" customFormat="1" ht="14.25" hidden="1" customHeight="1">
      <c r="B287" s="199"/>
      <c r="C287" s="199"/>
      <c r="D287" s="199"/>
      <c r="E287" s="199"/>
      <c r="F287" s="199"/>
      <c r="G287" s="199"/>
      <c r="H287" s="199"/>
      <c r="I287" s="199"/>
      <c r="J287" s="199"/>
      <c r="K287" s="199"/>
      <c r="L287" s="199"/>
      <c r="M287" s="199"/>
      <c r="N287" s="199"/>
      <c r="O287" s="199"/>
      <c r="P287" s="199"/>
    </row>
    <row r="288" spans="2:16" s="5" customFormat="1" ht="14.25" hidden="1" customHeight="1">
      <c r="B288" s="199"/>
      <c r="C288" s="199"/>
      <c r="D288" s="199"/>
      <c r="E288" s="199"/>
      <c r="F288" s="199"/>
      <c r="G288" s="199"/>
      <c r="H288" s="199"/>
      <c r="I288" s="199"/>
      <c r="J288" s="199"/>
      <c r="K288" s="199"/>
      <c r="L288" s="199"/>
      <c r="M288" s="199"/>
      <c r="N288" s="199"/>
      <c r="O288" s="199"/>
      <c r="P288" s="199"/>
    </row>
    <row r="289" spans="2:16" s="5" customFormat="1" ht="14.25" hidden="1" customHeight="1">
      <c r="B289" s="199"/>
      <c r="C289" s="199"/>
      <c r="D289" s="199"/>
      <c r="E289" s="199"/>
      <c r="F289" s="199"/>
      <c r="G289" s="199"/>
      <c r="H289" s="199"/>
      <c r="I289" s="199"/>
      <c r="J289" s="199"/>
      <c r="K289" s="199"/>
      <c r="L289" s="199"/>
      <c r="M289" s="199"/>
      <c r="N289" s="199"/>
      <c r="O289" s="199"/>
      <c r="P289" s="199"/>
    </row>
    <row r="290" spans="2:16" s="5" customFormat="1" ht="14.25" hidden="1" customHeight="1">
      <c r="B290" s="199"/>
      <c r="C290" s="199"/>
      <c r="D290" s="199"/>
      <c r="E290" s="199"/>
      <c r="F290" s="199"/>
      <c r="G290" s="199"/>
      <c r="H290" s="199"/>
      <c r="I290" s="199"/>
      <c r="J290" s="199"/>
      <c r="K290" s="199"/>
      <c r="L290" s="199"/>
      <c r="M290" s="199"/>
      <c r="N290" s="199"/>
      <c r="O290" s="199"/>
      <c r="P290" s="199"/>
    </row>
    <row r="291" spans="2:16" s="5" customFormat="1" ht="14.25" hidden="1" customHeight="1">
      <c r="B291" s="199"/>
      <c r="C291" s="199"/>
      <c r="D291" s="199"/>
      <c r="E291" s="199"/>
      <c r="F291" s="199"/>
      <c r="G291" s="199"/>
      <c r="H291" s="199"/>
      <c r="I291" s="199"/>
      <c r="J291" s="199"/>
      <c r="K291" s="199"/>
      <c r="L291" s="199"/>
      <c r="M291" s="199"/>
      <c r="N291" s="199"/>
      <c r="O291" s="199"/>
      <c r="P291" s="199"/>
    </row>
    <row r="292" spans="2:16" s="5" customFormat="1" ht="14.25" hidden="1" customHeight="1">
      <c r="B292" s="199"/>
      <c r="C292" s="199"/>
      <c r="D292" s="199"/>
      <c r="E292" s="199"/>
      <c r="F292" s="199"/>
      <c r="G292" s="199"/>
      <c r="H292" s="199"/>
      <c r="I292" s="199"/>
      <c r="J292" s="199"/>
      <c r="K292" s="199"/>
      <c r="L292" s="199"/>
      <c r="M292" s="199"/>
      <c r="N292" s="199"/>
      <c r="O292" s="199"/>
      <c r="P292" s="199"/>
    </row>
    <row r="293" spans="2:16" s="5" customFormat="1" ht="14.25" hidden="1" customHeight="1">
      <c r="B293" s="199"/>
      <c r="C293" s="199"/>
      <c r="D293" s="199"/>
      <c r="E293" s="199"/>
      <c r="F293" s="199"/>
      <c r="G293" s="199"/>
      <c r="H293" s="199"/>
      <c r="I293" s="199"/>
      <c r="J293" s="199"/>
      <c r="K293" s="199"/>
      <c r="L293" s="199"/>
      <c r="M293" s="199"/>
      <c r="N293" s="199"/>
      <c r="O293" s="199"/>
      <c r="P293" s="199"/>
    </row>
    <row r="294" spans="2:16" s="5" customFormat="1" ht="14.25" hidden="1" customHeight="1">
      <c r="B294" s="199"/>
      <c r="C294" s="199"/>
      <c r="D294" s="199"/>
      <c r="E294" s="199"/>
      <c r="F294" s="199"/>
      <c r="G294" s="199"/>
      <c r="H294" s="199"/>
      <c r="I294" s="199"/>
      <c r="J294" s="199"/>
      <c r="K294" s="199"/>
      <c r="L294" s="199"/>
      <c r="M294" s="199"/>
      <c r="N294" s="199"/>
      <c r="O294" s="199"/>
      <c r="P294" s="199"/>
    </row>
    <row r="295" spans="2:16" s="5" customFormat="1" ht="14.25" hidden="1" customHeight="1">
      <c r="B295" s="199"/>
      <c r="C295" s="199"/>
      <c r="D295" s="199"/>
      <c r="E295" s="199"/>
      <c r="F295" s="199"/>
      <c r="G295" s="199"/>
      <c r="H295" s="199"/>
      <c r="I295" s="199"/>
      <c r="J295" s="199"/>
      <c r="K295" s="199"/>
      <c r="L295" s="199"/>
      <c r="M295" s="199"/>
      <c r="N295" s="199"/>
      <c r="O295" s="199"/>
      <c r="P295" s="199"/>
    </row>
    <row r="296" spans="2:16" s="5" customFormat="1" ht="14.25" hidden="1" customHeight="1">
      <c r="B296" s="199"/>
      <c r="C296" s="199"/>
      <c r="D296" s="199"/>
      <c r="E296" s="199"/>
      <c r="F296" s="199"/>
      <c r="G296" s="199"/>
      <c r="H296" s="199"/>
      <c r="I296" s="199"/>
      <c r="J296" s="199"/>
      <c r="K296" s="199"/>
      <c r="L296" s="199"/>
      <c r="M296" s="199"/>
      <c r="N296" s="199"/>
      <c r="O296" s="199"/>
      <c r="P296" s="199"/>
    </row>
    <row r="297" spans="2:16" s="5" customFormat="1" ht="14.25" hidden="1" customHeight="1">
      <c r="B297" s="199"/>
      <c r="C297" s="199"/>
      <c r="D297" s="199"/>
      <c r="E297" s="199"/>
      <c r="F297" s="199"/>
      <c r="G297" s="199"/>
      <c r="H297" s="199"/>
      <c r="I297" s="199"/>
      <c r="J297" s="199"/>
      <c r="K297" s="199"/>
      <c r="L297" s="199"/>
      <c r="M297" s="199"/>
      <c r="N297" s="199"/>
      <c r="O297" s="199"/>
      <c r="P297" s="199"/>
    </row>
    <row r="298" spans="2:16" s="5" customFormat="1" ht="14.25" hidden="1" customHeight="1">
      <c r="B298" s="199"/>
      <c r="C298" s="199"/>
      <c r="D298" s="199"/>
      <c r="E298" s="199"/>
      <c r="F298" s="199"/>
      <c r="G298" s="199"/>
      <c r="H298" s="199"/>
      <c r="I298" s="199"/>
      <c r="J298" s="199"/>
      <c r="K298" s="199"/>
      <c r="L298" s="199"/>
      <c r="M298" s="199"/>
      <c r="N298" s="199"/>
      <c r="O298" s="199"/>
      <c r="P298" s="199"/>
    </row>
    <row r="299" spans="2:16" s="5" customFormat="1" ht="14.25" hidden="1" customHeight="1">
      <c r="B299" s="199"/>
      <c r="C299" s="199"/>
      <c r="D299" s="199"/>
      <c r="E299" s="199"/>
      <c r="F299" s="199"/>
      <c r="G299" s="199"/>
      <c r="H299" s="199"/>
      <c r="I299" s="199"/>
      <c r="J299" s="199"/>
      <c r="K299" s="199"/>
      <c r="L299" s="199"/>
      <c r="M299" s="199"/>
      <c r="N299" s="199"/>
      <c r="O299" s="199"/>
      <c r="P299" s="199"/>
    </row>
    <row r="300" spans="2:16" s="5" customFormat="1" ht="14.25" hidden="1" customHeight="1">
      <c r="B300" s="199"/>
      <c r="C300" s="199"/>
      <c r="D300" s="199"/>
      <c r="E300" s="199"/>
      <c r="F300" s="199"/>
      <c r="G300" s="199"/>
      <c r="H300" s="199"/>
      <c r="I300" s="199"/>
      <c r="J300" s="199"/>
      <c r="K300" s="199"/>
      <c r="L300" s="199"/>
      <c r="M300" s="199"/>
      <c r="N300" s="199"/>
      <c r="O300" s="199"/>
      <c r="P300" s="199"/>
    </row>
    <row r="301" spans="2:16" s="5" customFormat="1" ht="14.25" hidden="1" customHeight="1">
      <c r="B301" s="199"/>
      <c r="C301" s="199"/>
      <c r="D301" s="199"/>
      <c r="E301" s="199"/>
      <c r="F301" s="199"/>
      <c r="G301" s="199"/>
      <c r="H301" s="199"/>
      <c r="I301" s="199"/>
      <c r="J301" s="199"/>
      <c r="K301" s="199"/>
      <c r="L301" s="199"/>
      <c r="M301" s="199"/>
      <c r="N301" s="199"/>
      <c r="O301" s="199"/>
      <c r="P301" s="199"/>
    </row>
    <row r="302" spans="2:16" s="5" customFormat="1" ht="14.25" hidden="1" customHeight="1">
      <c r="B302" s="199"/>
      <c r="C302" s="199"/>
      <c r="D302" s="199"/>
      <c r="E302" s="199"/>
      <c r="F302" s="199"/>
      <c r="G302" s="199"/>
      <c r="H302" s="199"/>
      <c r="I302" s="199"/>
      <c r="J302" s="199"/>
      <c r="K302" s="199"/>
      <c r="L302" s="199"/>
      <c r="M302" s="199"/>
      <c r="N302" s="199"/>
      <c r="O302" s="199"/>
      <c r="P302" s="199"/>
    </row>
    <row r="303" spans="2:16" s="5" customFormat="1" ht="14.25" hidden="1" customHeight="1">
      <c r="B303" s="199"/>
      <c r="C303" s="199"/>
      <c r="D303" s="199"/>
      <c r="E303" s="199"/>
      <c r="F303" s="199"/>
      <c r="G303" s="199"/>
      <c r="H303" s="199"/>
      <c r="I303" s="199"/>
      <c r="J303" s="199"/>
      <c r="K303" s="199"/>
      <c r="L303" s="199"/>
      <c r="M303" s="199"/>
      <c r="N303" s="199"/>
      <c r="O303" s="199"/>
      <c r="P303" s="199"/>
    </row>
    <row r="304" spans="2:16" s="5" customFormat="1" ht="14.25" hidden="1" customHeight="1">
      <c r="B304" s="199"/>
      <c r="C304" s="199"/>
      <c r="D304" s="199"/>
      <c r="E304" s="199"/>
      <c r="F304" s="199"/>
      <c r="G304" s="199"/>
      <c r="H304" s="199"/>
      <c r="I304" s="199"/>
      <c r="J304" s="199"/>
      <c r="K304" s="199"/>
      <c r="L304" s="199"/>
      <c r="M304" s="199"/>
      <c r="N304" s="199"/>
      <c r="O304" s="199"/>
      <c r="P304" s="199"/>
    </row>
    <row r="305" spans="2:16" s="5" customFormat="1" ht="14.25" hidden="1" customHeight="1">
      <c r="B305" s="199"/>
      <c r="C305" s="199"/>
      <c r="D305" s="199"/>
      <c r="E305" s="199"/>
      <c r="F305" s="199"/>
      <c r="G305" s="199"/>
      <c r="H305" s="199"/>
      <c r="I305" s="199"/>
      <c r="J305" s="199"/>
      <c r="K305" s="199"/>
      <c r="L305" s="199"/>
      <c r="M305" s="199"/>
      <c r="N305" s="199"/>
      <c r="O305" s="199"/>
      <c r="P305" s="199"/>
    </row>
    <row r="306" spans="2:16" s="5" customFormat="1" ht="14.25" hidden="1" customHeight="1">
      <c r="B306" s="199"/>
      <c r="C306" s="199"/>
      <c r="D306" s="199"/>
      <c r="E306" s="199"/>
      <c r="F306" s="199"/>
      <c r="G306" s="199"/>
      <c r="H306" s="199"/>
      <c r="I306" s="199"/>
      <c r="J306" s="199"/>
      <c r="K306" s="199"/>
      <c r="L306" s="199"/>
      <c r="M306" s="199"/>
      <c r="N306" s="199"/>
      <c r="O306" s="199"/>
      <c r="P306" s="199"/>
    </row>
    <row r="307" spans="2:16" s="5" customFormat="1" ht="14.25" hidden="1" customHeight="1">
      <c r="B307" s="199"/>
      <c r="C307" s="199"/>
      <c r="D307" s="199"/>
      <c r="E307" s="199"/>
      <c r="F307" s="199"/>
      <c r="G307" s="199"/>
      <c r="H307" s="199"/>
      <c r="I307" s="199"/>
      <c r="J307" s="199"/>
      <c r="K307" s="199"/>
      <c r="L307" s="199"/>
      <c r="M307" s="199"/>
      <c r="N307" s="199"/>
      <c r="O307" s="199"/>
      <c r="P307" s="199"/>
    </row>
    <row r="308" spans="2:16" s="5" customFormat="1" ht="14.25" hidden="1" customHeight="1">
      <c r="B308" s="199"/>
      <c r="C308" s="199"/>
      <c r="D308" s="199"/>
      <c r="E308" s="199"/>
      <c r="F308" s="199"/>
      <c r="G308" s="199"/>
      <c r="H308" s="199"/>
      <c r="I308" s="199"/>
      <c r="J308" s="199"/>
      <c r="K308" s="199"/>
      <c r="L308" s="199"/>
      <c r="M308" s="199"/>
      <c r="N308" s="199"/>
      <c r="O308" s="199"/>
      <c r="P308" s="199"/>
    </row>
    <row r="309" spans="2:16" s="5" customFormat="1" ht="14.25" hidden="1" customHeight="1">
      <c r="B309" s="199"/>
      <c r="C309" s="199"/>
      <c r="D309" s="199"/>
      <c r="E309" s="199"/>
      <c r="F309" s="199"/>
      <c r="G309" s="199"/>
      <c r="H309" s="199"/>
      <c r="I309" s="199"/>
      <c r="J309" s="199"/>
      <c r="K309" s="199"/>
      <c r="L309" s="199"/>
      <c r="M309" s="199"/>
      <c r="N309" s="199"/>
      <c r="O309" s="199"/>
      <c r="P309" s="199"/>
    </row>
    <row r="310" spans="2:16" s="5" customFormat="1" ht="14.25" hidden="1" customHeight="1">
      <c r="B310" s="199"/>
      <c r="C310" s="199"/>
      <c r="D310" s="199"/>
      <c r="E310" s="199"/>
      <c r="F310" s="199"/>
      <c r="G310" s="199"/>
      <c r="H310" s="199"/>
      <c r="I310" s="199"/>
      <c r="J310" s="199"/>
      <c r="K310" s="199"/>
      <c r="L310" s="199"/>
      <c r="M310" s="199"/>
      <c r="N310" s="199"/>
      <c r="O310" s="199"/>
      <c r="P310" s="199"/>
    </row>
    <row r="311" spans="2:16" s="5" customFormat="1" ht="14.25" hidden="1" customHeight="1">
      <c r="B311" s="199"/>
      <c r="C311" s="199"/>
      <c r="D311" s="199"/>
      <c r="E311" s="199"/>
      <c r="F311" s="199"/>
      <c r="G311" s="199"/>
      <c r="H311" s="199"/>
      <c r="I311" s="199"/>
      <c r="J311" s="199"/>
      <c r="K311" s="199"/>
      <c r="L311" s="199"/>
      <c r="M311" s="199"/>
      <c r="N311" s="199"/>
      <c r="O311" s="199"/>
      <c r="P311" s="199"/>
    </row>
    <row r="312" spans="2:16" s="5" customFormat="1" ht="14.25" hidden="1" customHeight="1">
      <c r="B312" s="199"/>
      <c r="C312" s="199"/>
      <c r="D312" s="199"/>
      <c r="E312" s="199"/>
      <c r="F312" s="199"/>
      <c r="G312" s="199"/>
      <c r="H312" s="199"/>
      <c r="I312" s="199"/>
      <c r="J312" s="199"/>
      <c r="K312" s="199"/>
      <c r="L312" s="199"/>
      <c r="M312" s="199"/>
      <c r="N312" s="199"/>
      <c r="O312" s="199"/>
      <c r="P312" s="199"/>
    </row>
    <row r="313" spans="2:16" s="5" customFormat="1" ht="14.25" hidden="1" customHeight="1">
      <c r="B313" s="199"/>
      <c r="C313" s="199"/>
      <c r="D313" s="199"/>
      <c r="E313" s="199"/>
      <c r="F313" s="199"/>
      <c r="G313" s="199"/>
      <c r="H313" s="199"/>
      <c r="I313" s="199"/>
      <c r="J313" s="199"/>
      <c r="K313" s="199"/>
      <c r="L313" s="199"/>
      <c r="M313" s="199"/>
      <c r="N313" s="199"/>
      <c r="O313" s="199"/>
      <c r="P313" s="199"/>
    </row>
    <row r="314" spans="2:16" s="5" customFormat="1" ht="14.25" hidden="1" customHeight="1">
      <c r="B314" s="199"/>
      <c r="C314" s="199"/>
      <c r="D314" s="199"/>
      <c r="E314" s="199"/>
      <c r="F314" s="199"/>
      <c r="G314" s="199"/>
      <c r="H314" s="199"/>
      <c r="I314" s="199"/>
      <c r="J314" s="199"/>
      <c r="K314" s="199"/>
      <c r="L314" s="199"/>
      <c r="M314" s="199"/>
      <c r="N314" s="199"/>
      <c r="O314" s="199"/>
      <c r="P314" s="199"/>
    </row>
    <row r="315" spans="2:16" s="5" customFormat="1" ht="14.25" hidden="1" customHeight="1">
      <c r="B315" s="199"/>
      <c r="C315" s="199"/>
      <c r="D315" s="199"/>
      <c r="E315" s="199"/>
      <c r="F315" s="199"/>
      <c r="G315" s="199"/>
      <c r="H315" s="199"/>
      <c r="I315" s="199"/>
      <c r="J315" s="199"/>
      <c r="K315" s="199"/>
      <c r="L315" s="199"/>
      <c r="M315" s="199"/>
      <c r="N315" s="199"/>
      <c r="O315" s="199"/>
      <c r="P315" s="199"/>
    </row>
    <row r="316" spans="2:16" s="5" customFormat="1" ht="14.25" hidden="1" customHeight="1">
      <c r="B316" s="199"/>
      <c r="C316" s="199"/>
      <c r="D316" s="199"/>
      <c r="E316" s="199"/>
      <c r="F316" s="199"/>
      <c r="G316" s="199"/>
      <c r="H316" s="199"/>
      <c r="I316" s="199"/>
      <c r="J316" s="199"/>
      <c r="K316" s="199"/>
      <c r="L316" s="199"/>
      <c r="M316" s="199"/>
      <c r="N316" s="199"/>
      <c r="O316" s="199"/>
      <c r="P316" s="199"/>
    </row>
    <row r="317" spans="2:16" s="5" customFormat="1" ht="14.25" hidden="1" customHeight="1">
      <c r="B317" s="199"/>
      <c r="C317" s="199"/>
      <c r="D317" s="199"/>
      <c r="E317" s="199"/>
      <c r="F317" s="199"/>
      <c r="G317" s="199"/>
      <c r="H317" s="199"/>
      <c r="I317" s="199"/>
      <c r="J317" s="199"/>
      <c r="K317" s="199"/>
      <c r="L317" s="199"/>
      <c r="M317" s="199"/>
      <c r="N317" s="199"/>
      <c r="O317" s="199"/>
      <c r="P317" s="199"/>
    </row>
    <row r="318" spans="2:16" s="5" customFormat="1" ht="14.25" hidden="1" customHeight="1">
      <c r="B318" s="199"/>
      <c r="C318" s="199"/>
      <c r="D318" s="199"/>
      <c r="E318" s="199"/>
      <c r="F318" s="199"/>
      <c r="G318" s="199"/>
      <c r="H318" s="199"/>
      <c r="I318" s="199"/>
      <c r="J318" s="199"/>
      <c r="K318" s="199"/>
      <c r="L318" s="199"/>
      <c r="M318" s="199"/>
      <c r="N318" s="199"/>
      <c r="O318" s="199"/>
      <c r="P318" s="199"/>
    </row>
    <row r="319" spans="2:16" s="5" customFormat="1" ht="14.25" hidden="1" customHeight="1">
      <c r="B319" s="199"/>
      <c r="C319" s="199"/>
      <c r="D319" s="199"/>
      <c r="E319" s="199"/>
      <c r="F319" s="199"/>
      <c r="G319" s="199"/>
      <c r="H319" s="199"/>
      <c r="I319" s="199"/>
      <c r="J319" s="199"/>
      <c r="K319" s="199"/>
      <c r="L319" s="199"/>
      <c r="M319" s="199"/>
      <c r="N319" s="199"/>
      <c r="O319" s="199"/>
      <c r="P319" s="199"/>
    </row>
    <row r="320" spans="2:16" s="5" customFormat="1" ht="14.25" hidden="1" customHeight="1">
      <c r="B320" s="199"/>
      <c r="C320" s="199"/>
      <c r="D320" s="199"/>
      <c r="E320" s="199"/>
      <c r="F320" s="199"/>
      <c r="G320" s="199"/>
      <c r="H320" s="199"/>
      <c r="I320" s="199"/>
      <c r="J320" s="199"/>
      <c r="K320" s="199"/>
      <c r="L320" s="199"/>
      <c r="M320" s="199"/>
      <c r="N320" s="199"/>
      <c r="O320" s="199"/>
      <c r="P320" s="199"/>
    </row>
    <row r="321" spans="2:16" s="5" customFormat="1" ht="14.25" hidden="1" customHeight="1">
      <c r="B321" s="199"/>
      <c r="C321" s="199"/>
      <c r="D321" s="199"/>
      <c r="E321" s="199"/>
      <c r="F321" s="199"/>
      <c r="G321" s="199"/>
      <c r="H321" s="199"/>
      <c r="I321" s="199"/>
      <c r="J321" s="199"/>
      <c r="K321" s="199"/>
      <c r="L321" s="199"/>
      <c r="M321" s="199"/>
      <c r="N321" s="199"/>
      <c r="O321" s="199"/>
      <c r="P321" s="199"/>
    </row>
    <row r="322" spans="2:16" s="5" customFormat="1" ht="14.25" hidden="1" customHeight="1">
      <c r="B322" s="199"/>
      <c r="C322" s="199"/>
      <c r="D322" s="199"/>
      <c r="E322" s="199"/>
      <c r="F322" s="199"/>
      <c r="G322" s="199"/>
      <c r="H322" s="199"/>
      <c r="I322" s="199"/>
      <c r="J322" s="199"/>
      <c r="K322" s="199"/>
      <c r="L322" s="199"/>
      <c r="M322" s="199"/>
      <c r="N322" s="199"/>
      <c r="O322" s="199"/>
      <c r="P322" s="199"/>
    </row>
    <row r="323" spans="2:16" s="5" customFormat="1" ht="14.25" hidden="1" customHeight="1">
      <c r="B323" s="199"/>
      <c r="C323" s="199"/>
      <c r="D323" s="199"/>
      <c r="E323" s="199"/>
      <c r="F323" s="199"/>
      <c r="G323" s="199"/>
      <c r="H323" s="199"/>
      <c r="I323" s="199"/>
      <c r="J323" s="199"/>
      <c r="K323" s="199"/>
      <c r="L323" s="199"/>
      <c r="M323" s="199"/>
      <c r="N323" s="199"/>
      <c r="O323" s="199"/>
      <c r="P323" s="199"/>
    </row>
    <row r="324" spans="2:16" s="5" customFormat="1" ht="14.25" hidden="1" customHeight="1">
      <c r="B324" s="199"/>
      <c r="C324" s="199"/>
      <c r="D324" s="199"/>
      <c r="E324" s="199"/>
      <c r="F324" s="199"/>
      <c r="G324" s="199"/>
      <c r="H324" s="199"/>
      <c r="I324" s="199"/>
      <c r="J324" s="199"/>
      <c r="K324" s="199"/>
      <c r="L324" s="199"/>
      <c r="M324" s="199"/>
      <c r="N324" s="199"/>
      <c r="O324" s="199"/>
      <c r="P324" s="199"/>
    </row>
    <row r="325" spans="2:16" s="5" customFormat="1" ht="14.25" hidden="1" customHeight="1">
      <c r="B325" s="199"/>
      <c r="C325" s="199"/>
      <c r="D325" s="199"/>
      <c r="E325" s="199"/>
      <c r="F325" s="199"/>
      <c r="G325" s="199"/>
      <c r="H325" s="199"/>
      <c r="I325" s="199"/>
      <c r="J325" s="199"/>
      <c r="K325" s="199"/>
      <c r="L325" s="199"/>
      <c r="M325" s="199"/>
      <c r="N325" s="199"/>
      <c r="O325" s="199"/>
      <c r="P325" s="199"/>
    </row>
    <row r="326" spans="2:16" s="5" customFormat="1" ht="14.25" hidden="1" customHeight="1">
      <c r="B326" s="199"/>
      <c r="C326" s="199"/>
      <c r="D326" s="199"/>
      <c r="E326" s="199"/>
      <c r="F326" s="199"/>
      <c r="G326" s="199"/>
      <c r="H326" s="199"/>
      <c r="I326" s="199"/>
      <c r="J326" s="199"/>
      <c r="K326" s="199"/>
      <c r="L326" s="199"/>
      <c r="M326" s="199"/>
      <c r="N326" s="199"/>
      <c r="O326" s="199"/>
      <c r="P326" s="199"/>
    </row>
    <row r="327" spans="2:16" s="5" customFormat="1" ht="14.25" hidden="1" customHeight="1">
      <c r="B327" s="199"/>
      <c r="C327" s="199"/>
      <c r="D327" s="199"/>
      <c r="E327" s="199"/>
      <c r="F327" s="199"/>
      <c r="G327" s="199"/>
      <c r="H327" s="199"/>
      <c r="I327" s="199"/>
      <c r="J327" s="199"/>
      <c r="K327" s="199"/>
      <c r="L327" s="199"/>
      <c r="M327" s="199"/>
      <c r="N327" s="199"/>
      <c r="O327" s="199"/>
      <c r="P327" s="199"/>
    </row>
    <row r="328" spans="2:16" s="5" customFormat="1" ht="14.25" hidden="1" customHeight="1">
      <c r="B328" s="199"/>
      <c r="C328" s="199"/>
      <c r="D328" s="199"/>
      <c r="E328" s="199"/>
      <c r="F328" s="199"/>
      <c r="G328" s="199"/>
      <c r="H328" s="199"/>
      <c r="I328" s="199"/>
      <c r="J328" s="199"/>
      <c r="K328" s="199"/>
      <c r="L328" s="199"/>
      <c r="M328" s="199"/>
      <c r="N328" s="199"/>
      <c r="O328" s="199"/>
      <c r="P328" s="199"/>
    </row>
    <row r="329" spans="2:16" s="5" customFormat="1" ht="14.25" hidden="1" customHeight="1">
      <c r="B329" s="199"/>
      <c r="C329" s="199"/>
      <c r="D329" s="199"/>
      <c r="E329" s="199"/>
      <c r="F329" s="199"/>
      <c r="G329" s="199"/>
      <c r="H329" s="199"/>
      <c r="I329" s="199"/>
      <c r="J329" s="199"/>
      <c r="K329" s="199"/>
      <c r="L329" s="199"/>
      <c r="M329" s="199"/>
      <c r="N329" s="199"/>
      <c r="O329" s="199"/>
      <c r="P329" s="199"/>
    </row>
    <row r="330" spans="2:16" s="5" customFormat="1" ht="14.25" hidden="1" customHeight="1">
      <c r="B330" s="199"/>
      <c r="C330" s="199"/>
      <c r="D330" s="199"/>
      <c r="E330" s="199"/>
      <c r="F330" s="199"/>
      <c r="G330" s="199"/>
      <c r="H330" s="199"/>
      <c r="I330" s="199"/>
      <c r="J330" s="199"/>
      <c r="K330" s="199"/>
      <c r="L330" s="199"/>
      <c r="M330" s="199"/>
      <c r="N330" s="199"/>
      <c r="O330" s="199"/>
      <c r="P330" s="199"/>
    </row>
    <row r="331" spans="2:16" s="5" customFormat="1" ht="14.25" hidden="1" customHeight="1">
      <c r="B331" s="199"/>
      <c r="C331" s="199"/>
      <c r="D331" s="199"/>
      <c r="E331" s="199"/>
      <c r="F331" s="199"/>
      <c r="G331" s="199"/>
      <c r="H331" s="199"/>
      <c r="I331" s="199"/>
      <c r="J331" s="199"/>
      <c r="K331" s="199"/>
      <c r="L331" s="199"/>
      <c r="M331" s="199"/>
      <c r="N331" s="199"/>
      <c r="O331" s="199"/>
      <c r="P331" s="199"/>
    </row>
    <row r="332" spans="2:16" s="5" customFormat="1" ht="14.25" hidden="1" customHeight="1">
      <c r="B332" s="199"/>
      <c r="C332" s="199"/>
      <c r="D332" s="199"/>
      <c r="E332" s="199"/>
      <c r="F332" s="199"/>
      <c r="G332" s="199"/>
      <c r="H332" s="199"/>
      <c r="I332" s="199"/>
      <c r="J332" s="199"/>
      <c r="K332" s="199"/>
      <c r="L332" s="199"/>
      <c r="M332" s="199"/>
      <c r="N332" s="199"/>
      <c r="O332" s="199"/>
      <c r="P332" s="199"/>
    </row>
    <row r="333" spans="2:16" s="5" customFormat="1" ht="14.25" hidden="1" customHeight="1">
      <c r="B333" s="199"/>
      <c r="C333" s="199"/>
      <c r="D333" s="199"/>
      <c r="E333" s="199"/>
      <c r="F333" s="199"/>
      <c r="G333" s="199"/>
      <c r="H333" s="199"/>
      <c r="I333" s="199"/>
      <c r="J333" s="199"/>
      <c r="K333" s="199"/>
      <c r="L333" s="199"/>
      <c r="M333" s="199"/>
      <c r="N333" s="199"/>
      <c r="O333" s="199"/>
      <c r="P333" s="199"/>
    </row>
    <row r="334" spans="2:16" s="5" customFormat="1" ht="14.25" hidden="1" customHeight="1">
      <c r="B334" s="199"/>
      <c r="C334" s="199"/>
      <c r="D334" s="199"/>
      <c r="E334" s="199"/>
      <c r="F334" s="199"/>
      <c r="G334" s="199"/>
      <c r="H334" s="199"/>
      <c r="I334" s="199"/>
      <c r="J334" s="199"/>
      <c r="K334" s="199"/>
      <c r="L334" s="199"/>
      <c r="M334" s="199"/>
      <c r="N334" s="199"/>
      <c r="O334" s="199"/>
      <c r="P334" s="199"/>
    </row>
    <row r="335" spans="2:16" s="5" customFormat="1" ht="14.25" hidden="1" customHeight="1">
      <c r="B335" s="199"/>
      <c r="C335" s="199"/>
      <c r="D335" s="199"/>
      <c r="E335" s="199"/>
      <c r="F335" s="199"/>
      <c r="G335" s="199"/>
      <c r="H335" s="199"/>
      <c r="I335" s="199"/>
      <c r="J335" s="199"/>
      <c r="K335" s="199"/>
      <c r="L335" s="199"/>
      <c r="M335" s="199"/>
      <c r="N335" s="199"/>
      <c r="O335" s="199"/>
      <c r="P335" s="199"/>
    </row>
    <row r="336" spans="2:16" s="5" customFormat="1" ht="14.25" hidden="1" customHeight="1">
      <c r="B336" s="199"/>
      <c r="C336" s="199"/>
      <c r="D336" s="199"/>
      <c r="E336" s="199"/>
      <c r="F336" s="199"/>
      <c r="G336" s="199"/>
      <c r="H336" s="199"/>
      <c r="I336" s="199"/>
      <c r="J336" s="199"/>
      <c r="K336" s="199"/>
      <c r="L336" s="199"/>
      <c r="M336" s="199"/>
      <c r="N336" s="199"/>
      <c r="O336" s="199"/>
      <c r="P336" s="199"/>
    </row>
    <row r="337" spans="2:16" s="5" customFormat="1" ht="14.25" hidden="1" customHeight="1">
      <c r="B337" s="199"/>
      <c r="C337" s="199"/>
      <c r="D337" s="199"/>
      <c r="E337" s="199"/>
      <c r="F337" s="199"/>
      <c r="G337" s="199"/>
      <c r="H337" s="199"/>
      <c r="I337" s="199"/>
      <c r="J337" s="199"/>
      <c r="K337" s="199"/>
      <c r="L337" s="199"/>
      <c r="M337" s="199"/>
      <c r="N337" s="199"/>
      <c r="O337" s="199"/>
      <c r="P337" s="199"/>
    </row>
    <row r="338" spans="2:16" s="5" customFormat="1" ht="14.25" hidden="1" customHeight="1">
      <c r="B338" s="199"/>
      <c r="C338" s="199"/>
      <c r="D338" s="199"/>
      <c r="E338" s="199"/>
      <c r="F338" s="199"/>
      <c r="G338" s="199"/>
      <c r="H338" s="199"/>
      <c r="I338" s="199"/>
      <c r="J338" s="199"/>
      <c r="K338" s="199"/>
      <c r="L338" s="199"/>
      <c r="M338" s="199"/>
      <c r="N338" s="199"/>
      <c r="O338" s="199"/>
      <c r="P338" s="199"/>
    </row>
    <row r="339" spans="2:16" s="5" customFormat="1" ht="14.25" hidden="1" customHeight="1">
      <c r="B339" s="199"/>
      <c r="C339" s="199"/>
      <c r="D339" s="199"/>
      <c r="E339" s="199"/>
      <c r="F339" s="199"/>
      <c r="G339" s="199"/>
      <c r="H339" s="199"/>
      <c r="I339" s="199"/>
      <c r="J339" s="199"/>
      <c r="K339" s="199"/>
      <c r="L339" s="199"/>
      <c r="M339" s="199"/>
      <c r="N339" s="199"/>
      <c r="O339" s="199"/>
      <c r="P339" s="199"/>
    </row>
    <row r="340" spans="2:16" s="5" customFormat="1" ht="14.25" hidden="1" customHeight="1">
      <c r="B340" s="199"/>
      <c r="C340" s="199"/>
      <c r="D340" s="199"/>
      <c r="E340" s="199"/>
      <c r="F340" s="199"/>
      <c r="G340" s="199"/>
      <c r="H340" s="199"/>
      <c r="I340" s="199"/>
      <c r="J340" s="199"/>
      <c r="K340" s="199"/>
      <c r="L340" s="199"/>
      <c r="M340" s="199"/>
      <c r="N340" s="199"/>
      <c r="O340" s="199"/>
      <c r="P340" s="199"/>
    </row>
    <row r="341" spans="2:16" s="5" customFormat="1" ht="14.25" hidden="1" customHeight="1">
      <c r="B341" s="199"/>
      <c r="C341" s="199"/>
      <c r="D341" s="199"/>
      <c r="E341" s="199"/>
      <c r="F341" s="199"/>
      <c r="G341" s="199"/>
      <c r="H341" s="199"/>
      <c r="I341" s="199"/>
      <c r="J341" s="199"/>
      <c r="K341" s="199"/>
      <c r="L341" s="199"/>
      <c r="M341" s="199"/>
      <c r="N341" s="199"/>
      <c r="O341" s="199"/>
      <c r="P341" s="199"/>
    </row>
    <row r="342" spans="2:16" s="5" customFormat="1" ht="14.25" hidden="1" customHeight="1">
      <c r="B342" s="199"/>
      <c r="C342" s="199"/>
      <c r="D342" s="199"/>
      <c r="E342" s="199"/>
      <c r="F342" s="199"/>
      <c r="G342" s="199"/>
      <c r="H342" s="199"/>
      <c r="I342" s="199"/>
      <c r="J342" s="199"/>
      <c r="K342" s="199"/>
      <c r="L342" s="199"/>
      <c r="M342" s="199"/>
      <c r="N342" s="199"/>
      <c r="O342" s="199"/>
      <c r="P342" s="199"/>
    </row>
    <row r="343" spans="2:16" s="5" customFormat="1" ht="14.25" hidden="1" customHeight="1">
      <c r="B343" s="199"/>
      <c r="C343" s="199"/>
      <c r="D343" s="199"/>
      <c r="E343" s="199"/>
      <c r="F343" s="199"/>
      <c r="G343" s="199"/>
      <c r="H343" s="199"/>
      <c r="I343" s="199"/>
      <c r="J343" s="199"/>
      <c r="K343" s="199"/>
      <c r="L343" s="199"/>
      <c r="M343" s="199"/>
      <c r="N343" s="199"/>
      <c r="O343" s="199"/>
      <c r="P343" s="199"/>
    </row>
    <row r="344" spans="2:16" s="5" customFormat="1" ht="14.25" hidden="1" customHeight="1">
      <c r="B344" s="199"/>
      <c r="C344" s="199"/>
      <c r="D344" s="199"/>
      <c r="E344" s="199"/>
      <c r="F344" s="199"/>
      <c r="G344" s="199"/>
      <c r="H344" s="199"/>
      <c r="I344" s="199"/>
      <c r="J344" s="199"/>
      <c r="K344" s="199"/>
      <c r="L344" s="199"/>
      <c r="M344" s="199"/>
      <c r="N344" s="199"/>
      <c r="O344" s="199"/>
      <c r="P344" s="199"/>
    </row>
    <row r="345" spans="2:16" s="5" customFormat="1" ht="14.25" hidden="1" customHeight="1">
      <c r="B345" s="199"/>
      <c r="C345" s="199"/>
      <c r="D345" s="199"/>
      <c r="E345" s="199"/>
      <c r="F345" s="199"/>
      <c r="G345" s="199"/>
      <c r="H345" s="199"/>
      <c r="I345" s="199"/>
      <c r="J345" s="199"/>
      <c r="K345" s="199"/>
      <c r="L345" s="199"/>
      <c r="M345" s="199"/>
      <c r="N345" s="199"/>
      <c r="O345" s="199"/>
      <c r="P345" s="199"/>
    </row>
    <row r="346" spans="2:16" s="5" customFormat="1" ht="14.25" hidden="1" customHeight="1">
      <c r="B346" s="199"/>
      <c r="C346" s="199"/>
      <c r="D346" s="199"/>
      <c r="E346" s="199"/>
      <c r="F346" s="199"/>
      <c r="G346" s="199"/>
      <c r="H346" s="199"/>
      <c r="I346" s="199"/>
      <c r="J346" s="199"/>
      <c r="K346" s="199"/>
      <c r="L346" s="199"/>
      <c r="M346" s="199"/>
      <c r="N346" s="199"/>
      <c r="O346" s="199"/>
      <c r="P346" s="199"/>
    </row>
    <row r="347" spans="2:16" s="5" customFormat="1" ht="14.25" hidden="1" customHeight="1">
      <c r="B347" s="199"/>
      <c r="C347" s="199"/>
      <c r="D347" s="199"/>
      <c r="E347" s="199"/>
      <c r="F347" s="199"/>
      <c r="G347" s="199"/>
      <c r="H347" s="199"/>
      <c r="I347" s="199"/>
      <c r="J347" s="199"/>
      <c r="K347" s="199"/>
      <c r="L347" s="199"/>
      <c r="M347" s="199"/>
      <c r="N347" s="199"/>
      <c r="O347" s="199"/>
      <c r="P347" s="199"/>
    </row>
    <row r="348" spans="2:16" s="5" customFormat="1" ht="14.25" hidden="1" customHeight="1">
      <c r="B348" s="199"/>
      <c r="C348" s="199"/>
      <c r="D348" s="199"/>
      <c r="E348" s="199"/>
      <c r="F348" s="199"/>
      <c r="G348" s="199"/>
      <c r="H348" s="199"/>
      <c r="I348" s="199"/>
      <c r="J348" s="199"/>
      <c r="K348" s="199"/>
      <c r="L348" s="199"/>
      <c r="M348" s="199"/>
      <c r="N348" s="199"/>
      <c r="O348" s="199"/>
      <c r="P348" s="199"/>
    </row>
    <row r="349" spans="2:16" s="5" customFormat="1" ht="14.25" hidden="1" customHeight="1">
      <c r="B349" s="199"/>
      <c r="C349" s="199"/>
      <c r="D349" s="199"/>
      <c r="E349" s="199"/>
      <c r="F349" s="199"/>
      <c r="G349" s="199"/>
      <c r="H349" s="199"/>
      <c r="I349" s="199"/>
      <c r="J349" s="199"/>
      <c r="K349" s="199"/>
      <c r="L349" s="199"/>
      <c r="M349" s="199"/>
      <c r="N349" s="199"/>
      <c r="O349" s="199"/>
      <c r="P349" s="199"/>
    </row>
    <row r="350" spans="2:16" s="5" customFormat="1" ht="14.25" hidden="1" customHeight="1">
      <c r="B350" s="199"/>
      <c r="C350" s="199"/>
      <c r="D350" s="199"/>
      <c r="E350" s="199"/>
      <c r="F350" s="199"/>
      <c r="G350" s="199"/>
      <c r="H350" s="199"/>
      <c r="I350" s="199"/>
      <c r="J350" s="199"/>
      <c r="K350" s="199"/>
      <c r="L350" s="199"/>
      <c r="M350" s="199"/>
      <c r="N350" s="199"/>
      <c r="O350" s="199"/>
      <c r="P350" s="199"/>
    </row>
    <row r="351" spans="2:16" s="5" customFormat="1" ht="14.25" hidden="1" customHeight="1">
      <c r="B351" s="199"/>
      <c r="C351" s="199"/>
      <c r="D351" s="199"/>
      <c r="E351" s="199"/>
      <c r="F351" s="199"/>
      <c r="G351" s="199"/>
      <c r="H351" s="199"/>
      <c r="I351" s="199"/>
      <c r="J351" s="199"/>
      <c r="K351" s="199"/>
      <c r="L351" s="199"/>
      <c r="M351" s="199"/>
      <c r="N351" s="199"/>
      <c r="O351" s="199"/>
      <c r="P351" s="199"/>
    </row>
    <row r="352" spans="2:16" s="5" customFormat="1" ht="14.25" hidden="1" customHeight="1">
      <c r="B352" s="199"/>
      <c r="C352" s="199"/>
      <c r="D352" s="199"/>
      <c r="E352" s="199"/>
      <c r="F352" s="199"/>
      <c r="G352" s="199"/>
      <c r="H352" s="199"/>
      <c r="I352" s="199"/>
      <c r="J352" s="199"/>
      <c r="K352" s="199"/>
      <c r="L352" s="199"/>
      <c r="M352" s="199"/>
      <c r="N352" s="199"/>
      <c r="O352" s="199"/>
      <c r="P352" s="199"/>
    </row>
    <row r="353" spans="2:16" s="5" customFormat="1" ht="14.25" hidden="1" customHeight="1">
      <c r="B353" s="199"/>
      <c r="C353" s="199"/>
      <c r="D353" s="199"/>
      <c r="E353" s="199"/>
      <c r="F353" s="199"/>
      <c r="G353" s="199"/>
      <c r="H353" s="199"/>
      <c r="I353" s="199"/>
      <c r="J353" s="199"/>
      <c r="K353" s="199"/>
      <c r="L353" s="199"/>
      <c r="M353" s="199"/>
      <c r="N353" s="199"/>
      <c r="O353" s="199"/>
      <c r="P353" s="199"/>
    </row>
    <row r="354" spans="2:16" s="5" customFormat="1" ht="14.25" hidden="1" customHeight="1">
      <c r="B354" s="199"/>
      <c r="C354" s="199"/>
      <c r="D354" s="199"/>
      <c r="E354" s="199"/>
      <c r="F354" s="199"/>
      <c r="G354" s="199"/>
      <c r="H354" s="199"/>
      <c r="I354" s="199"/>
      <c r="J354" s="199"/>
      <c r="K354" s="199"/>
      <c r="L354" s="199"/>
      <c r="M354" s="199"/>
      <c r="N354" s="199"/>
      <c r="O354" s="199"/>
      <c r="P354" s="199"/>
    </row>
    <row r="355" spans="2:16" s="5" customFormat="1" ht="14.25" hidden="1" customHeight="1">
      <c r="B355" s="199"/>
      <c r="C355" s="199"/>
      <c r="D355" s="199"/>
      <c r="E355" s="199"/>
      <c r="F355" s="199"/>
      <c r="G355" s="199"/>
      <c r="H355" s="199"/>
      <c r="I355" s="199"/>
      <c r="J355" s="199"/>
      <c r="K355" s="199"/>
      <c r="L355" s="199"/>
      <c r="M355" s="199"/>
      <c r="N355" s="199"/>
      <c r="O355" s="199"/>
      <c r="P355" s="199"/>
    </row>
    <row r="356" spans="2:16" s="5" customFormat="1" ht="14.25" hidden="1" customHeight="1">
      <c r="B356" s="199"/>
      <c r="C356" s="199"/>
      <c r="D356" s="199"/>
      <c r="E356" s="199"/>
      <c r="F356" s="199"/>
      <c r="G356" s="199"/>
      <c r="H356" s="199"/>
      <c r="I356" s="199"/>
      <c r="J356" s="199"/>
      <c r="K356" s="199"/>
      <c r="L356" s="199"/>
      <c r="M356" s="199"/>
      <c r="N356" s="199"/>
      <c r="O356" s="199"/>
      <c r="P356" s="199"/>
    </row>
    <row r="357" spans="2:16" s="5" customFormat="1" ht="14.25" hidden="1" customHeight="1">
      <c r="B357" s="199"/>
      <c r="C357" s="199"/>
      <c r="D357" s="199"/>
      <c r="E357" s="199"/>
      <c r="F357" s="199"/>
      <c r="G357" s="199"/>
      <c r="H357" s="199"/>
      <c r="I357" s="199"/>
      <c r="J357" s="199"/>
      <c r="K357" s="199"/>
      <c r="L357" s="199"/>
      <c r="M357" s="199"/>
      <c r="N357" s="199"/>
      <c r="O357" s="199"/>
      <c r="P357" s="199"/>
    </row>
    <row r="358" spans="2:16" s="5" customFormat="1" ht="14.25" hidden="1" customHeight="1">
      <c r="B358" s="199"/>
      <c r="C358" s="199"/>
      <c r="D358" s="199"/>
      <c r="E358" s="199"/>
      <c r="F358" s="199"/>
      <c r="G358" s="199"/>
      <c r="H358" s="199"/>
      <c r="I358" s="199"/>
      <c r="J358" s="199"/>
      <c r="K358" s="199"/>
      <c r="L358" s="199"/>
      <c r="M358" s="199"/>
      <c r="N358" s="199"/>
      <c r="O358" s="199"/>
      <c r="P358" s="199"/>
    </row>
    <row r="359" spans="2:16" s="5" customFormat="1" ht="14.25" hidden="1" customHeight="1">
      <c r="B359" s="199"/>
      <c r="C359" s="199"/>
      <c r="D359" s="199"/>
      <c r="E359" s="199"/>
      <c r="F359" s="199"/>
      <c r="G359" s="199"/>
      <c r="H359" s="199"/>
      <c r="I359" s="199"/>
      <c r="J359" s="199"/>
      <c r="K359" s="199"/>
      <c r="L359" s="199"/>
      <c r="M359" s="199"/>
      <c r="N359" s="199"/>
      <c r="O359" s="199"/>
      <c r="P359" s="199"/>
    </row>
    <row r="360" spans="2:16" s="5" customFormat="1" ht="14.25" hidden="1" customHeight="1">
      <c r="B360" s="199"/>
      <c r="C360" s="199"/>
      <c r="D360" s="199"/>
      <c r="E360" s="199"/>
      <c r="F360" s="199"/>
      <c r="G360" s="199"/>
      <c r="H360" s="199"/>
      <c r="I360" s="199"/>
      <c r="J360" s="199"/>
      <c r="K360" s="199"/>
      <c r="L360" s="199"/>
      <c r="M360" s="199"/>
      <c r="N360" s="199"/>
      <c r="O360" s="199"/>
      <c r="P360" s="199"/>
    </row>
    <row r="361" spans="2:16" s="5" customFormat="1" ht="14.25" hidden="1" customHeight="1">
      <c r="B361" s="199"/>
      <c r="C361" s="199"/>
      <c r="D361" s="199"/>
      <c r="E361" s="199"/>
      <c r="F361" s="199"/>
      <c r="G361" s="199"/>
      <c r="H361" s="199"/>
      <c r="I361" s="199"/>
      <c r="J361" s="199"/>
      <c r="K361" s="199"/>
      <c r="L361" s="199"/>
      <c r="M361" s="199"/>
      <c r="N361" s="199"/>
      <c r="O361" s="199"/>
      <c r="P361" s="199"/>
    </row>
    <row r="362" spans="2:16" s="5" customFormat="1" ht="14.25" hidden="1" customHeight="1">
      <c r="B362" s="199"/>
      <c r="C362" s="199"/>
      <c r="D362" s="199"/>
      <c r="E362" s="199"/>
      <c r="F362" s="199"/>
      <c r="G362" s="199"/>
      <c r="H362" s="199"/>
      <c r="I362" s="199"/>
      <c r="J362" s="199"/>
      <c r="K362" s="199"/>
      <c r="L362" s="199"/>
      <c r="M362" s="199"/>
      <c r="N362" s="199"/>
      <c r="O362" s="199"/>
      <c r="P362" s="199"/>
    </row>
    <row r="363" spans="2:16" s="5" customFormat="1" ht="14.25" hidden="1" customHeight="1">
      <c r="B363" s="199"/>
      <c r="C363" s="199"/>
      <c r="D363" s="199"/>
      <c r="E363" s="199"/>
      <c r="F363" s="199"/>
      <c r="G363" s="199"/>
      <c r="H363" s="199"/>
      <c r="I363" s="199"/>
      <c r="J363" s="199"/>
      <c r="K363" s="199"/>
      <c r="L363" s="199"/>
      <c r="M363" s="199"/>
      <c r="N363" s="199"/>
      <c r="O363" s="199"/>
      <c r="P363" s="199"/>
    </row>
    <row r="364" spans="2:16" s="5" customFormat="1" ht="14.25" hidden="1" customHeight="1">
      <c r="B364" s="199"/>
      <c r="C364" s="199"/>
      <c r="D364" s="199"/>
      <c r="E364" s="199"/>
      <c r="F364" s="199"/>
      <c r="G364" s="199"/>
      <c r="H364" s="199"/>
      <c r="I364" s="199"/>
      <c r="J364" s="199"/>
      <c r="K364" s="199"/>
      <c r="L364" s="199"/>
      <c r="M364" s="199"/>
      <c r="N364" s="199"/>
      <c r="O364" s="199"/>
      <c r="P364" s="199"/>
    </row>
    <row r="365" spans="2:16" s="5" customFormat="1" ht="14.25" hidden="1" customHeight="1">
      <c r="B365" s="199"/>
      <c r="C365" s="199"/>
      <c r="D365" s="199"/>
      <c r="E365" s="199"/>
      <c r="F365" s="199"/>
      <c r="G365" s="199"/>
      <c r="H365" s="199"/>
      <c r="I365" s="199"/>
      <c r="J365" s="199"/>
      <c r="K365" s="199"/>
      <c r="L365" s="199"/>
      <c r="M365" s="199"/>
      <c r="N365" s="199"/>
      <c r="O365" s="199"/>
      <c r="P365" s="199"/>
    </row>
    <row r="366" spans="2:16" s="5" customFormat="1" ht="14.25" hidden="1" customHeight="1">
      <c r="B366" s="199"/>
      <c r="C366" s="199"/>
      <c r="D366" s="199"/>
      <c r="E366" s="199"/>
      <c r="F366" s="199"/>
      <c r="G366" s="199"/>
      <c r="H366" s="199"/>
      <c r="I366" s="199"/>
      <c r="J366" s="199"/>
      <c r="K366" s="199"/>
      <c r="L366" s="199"/>
      <c r="M366" s="199"/>
      <c r="N366" s="199"/>
      <c r="O366" s="199"/>
      <c r="P366" s="199"/>
    </row>
    <row r="367" spans="2:16" s="5" customFormat="1" ht="14.25" hidden="1" customHeight="1">
      <c r="B367" s="199"/>
      <c r="C367" s="199"/>
      <c r="D367" s="199"/>
      <c r="E367" s="199"/>
      <c r="F367" s="199"/>
      <c r="G367" s="199"/>
      <c r="H367" s="199"/>
      <c r="I367" s="199"/>
      <c r="J367" s="199"/>
      <c r="K367" s="199"/>
      <c r="L367" s="199"/>
      <c r="M367" s="199"/>
      <c r="N367" s="199"/>
      <c r="O367" s="199"/>
      <c r="P367" s="199"/>
    </row>
    <row r="368" spans="2:16" s="5" customFormat="1" ht="14.25" hidden="1" customHeight="1">
      <c r="B368" s="199"/>
      <c r="C368" s="199"/>
      <c r="D368" s="199"/>
      <c r="E368" s="199"/>
      <c r="F368" s="199"/>
      <c r="G368" s="199"/>
      <c r="H368" s="199"/>
      <c r="I368" s="199"/>
      <c r="J368" s="199"/>
      <c r="K368" s="199"/>
      <c r="L368" s="199"/>
      <c r="M368" s="199"/>
      <c r="N368" s="199"/>
      <c r="O368" s="199"/>
      <c r="P368" s="199"/>
    </row>
    <row r="369" spans="2:16" s="5" customFormat="1" ht="14.25" hidden="1" customHeight="1">
      <c r="B369" s="199"/>
      <c r="C369" s="199"/>
      <c r="D369" s="199"/>
      <c r="E369" s="199"/>
      <c r="F369" s="199"/>
      <c r="G369" s="199"/>
      <c r="H369" s="199"/>
      <c r="I369" s="199"/>
      <c r="J369" s="199"/>
      <c r="K369" s="199"/>
      <c r="L369" s="199"/>
      <c r="M369" s="199"/>
      <c r="N369" s="199"/>
      <c r="O369" s="199"/>
      <c r="P369" s="199"/>
    </row>
    <row r="370" spans="2:16" s="5" customFormat="1" ht="14.25" hidden="1" customHeight="1">
      <c r="B370" s="199"/>
      <c r="C370" s="199"/>
      <c r="D370" s="199"/>
      <c r="E370" s="199"/>
      <c r="F370" s="199"/>
      <c r="G370" s="199"/>
      <c r="H370" s="199"/>
      <c r="I370" s="199"/>
      <c r="J370" s="199"/>
      <c r="K370" s="199"/>
      <c r="L370" s="199"/>
      <c r="M370" s="199"/>
      <c r="N370" s="199"/>
      <c r="O370" s="199"/>
      <c r="P370" s="199"/>
    </row>
    <row r="371" spans="2:16" s="5" customFormat="1" ht="14.25" hidden="1" customHeight="1">
      <c r="B371" s="199"/>
      <c r="C371" s="199"/>
      <c r="D371" s="199"/>
      <c r="E371" s="199"/>
      <c r="F371" s="199"/>
      <c r="G371" s="199"/>
      <c r="H371" s="199"/>
      <c r="I371" s="199"/>
      <c r="J371" s="199"/>
      <c r="K371" s="199"/>
      <c r="L371" s="199"/>
      <c r="M371" s="199"/>
      <c r="N371" s="199"/>
      <c r="O371" s="199"/>
      <c r="P371" s="199"/>
    </row>
    <row r="372" spans="2:16" s="5" customFormat="1" ht="14.25" hidden="1" customHeight="1">
      <c r="B372" s="199"/>
      <c r="C372" s="199"/>
      <c r="D372" s="199"/>
      <c r="E372" s="199"/>
      <c r="F372" s="199"/>
      <c r="G372" s="199"/>
      <c r="H372" s="199"/>
      <c r="I372" s="199"/>
      <c r="J372" s="199"/>
      <c r="K372" s="199"/>
      <c r="L372" s="199"/>
      <c r="M372" s="199"/>
      <c r="N372" s="199"/>
      <c r="O372" s="199"/>
      <c r="P372" s="199"/>
    </row>
    <row r="373" spans="2:16" s="5" customFormat="1" ht="14.25" hidden="1" customHeight="1">
      <c r="B373" s="199"/>
      <c r="C373" s="199"/>
      <c r="D373" s="199"/>
      <c r="E373" s="199"/>
      <c r="F373" s="199"/>
      <c r="G373" s="199"/>
      <c r="H373" s="199"/>
      <c r="I373" s="199"/>
      <c r="J373" s="199"/>
      <c r="K373" s="199"/>
      <c r="L373" s="199"/>
      <c r="M373" s="199"/>
      <c r="N373" s="199"/>
      <c r="O373" s="199"/>
      <c r="P373" s="199"/>
    </row>
    <row r="374" spans="2:16" s="5" customFormat="1" ht="14.25" hidden="1" customHeight="1">
      <c r="B374" s="199"/>
      <c r="C374" s="199"/>
      <c r="D374" s="199"/>
      <c r="E374" s="199"/>
      <c r="F374" s="199"/>
      <c r="G374" s="199"/>
      <c r="H374" s="199"/>
      <c r="I374" s="199"/>
      <c r="J374" s="199"/>
      <c r="K374" s="199"/>
      <c r="L374" s="199"/>
      <c r="M374" s="199"/>
      <c r="N374" s="199"/>
      <c r="O374" s="199"/>
      <c r="P374" s="199"/>
    </row>
    <row r="375" spans="2:16" s="5" customFormat="1" ht="14.25" hidden="1" customHeight="1">
      <c r="B375" s="199"/>
      <c r="C375" s="199"/>
      <c r="D375" s="199"/>
      <c r="E375" s="199"/>
      <c r="F375" s="199"/>
      <c r="G375" s="199"/>
      <c r="H375" s="199"/>
      <c r="I375" s="199"/>
      <c r="J375" s="199"/>
      <c r="K375" s="199"/>
      <c r="L375" s="199"/>
      <c r="M375" s="199"/>
      <c r="N375" s="199"/>
      <c r="O375" s="199"/>
      <c r="P375" s="199"/>
    </row>
    <row r="376" spans="2:16" s="5" customFormat="1" ht="14.25" hidden="1" customHeight="1">
      <c r="B376" s="199"/>
      <c r="C376" s="199"/>
      <c r="D376" s="199"/>
      <c r="E376" s="199"/>
      <c r="F376" s="199"/>
      <c r="G376" s="199"/>
      <c r="H376" s="199"/>
      <c r="I376" s="199"/>
      <c r="J376" s="199"/>
      <c r="K376" s="199"/>
      <c r="L376" s="199"/>
      <c r="M376" s="199"/>
      <c r="N376" s="199"/>
      <c r="O376" s="199"/>
      <c r="P376" s="199"/>
    </row>
    <row r="377" spans="2:16" s="5" customFormat="1" ht="14.25" hidden="1" customHeight="1">
      <c r="B377" s="199"/>
      <c r="C377" s="199"/>
      <c r="D377" s="199"/>
      <c r="E377" s="199"/>
      <c r="F377" s="199"/>
      <c r="G377" s="199"/>
      <c r="H377" s="199"/>
      <c r="I377" s="199"/>
      <c r="J377" s="199"/>
      <c r="K377" s="199"/>
      <c r="L377" s="199"/>
      <c r="M377" s="199"/>
      <c r="N377" s="199"/>
      <c r="O377" s="199"/>
      <c r="P377" s="199"/>
    </row>
    <row r="378" spans="2:16" s="5" customFormat="1" ht="14.25" hidden="1" customHeight="1">
      <c r="B378" s="199"/>
      <c r="C378" s="199"/>
      <c r="D378" s="199"/>
      <c r="E378" s="199"/>
      <c r="F378" s="199"/>
      <c r="G378" s="199"/>
      <c r="H378" s="199"/>
      <c r="I378" s="199"/>
      <c r="J378" s="199"/>
      <c r="K378" s="199"/>
      <c r="L378" s="199"/>
      <c r="M378" s="199"/>
      <c r="N378" s="199"/>
      <c r="O378" s="199"/>
      <c r="P378" s="199"/>
    </row>
    <row r="379" spans="2:16" s="5" customFormat="1" ht="14.25" hidden="1" customHeight="1">
      <c r="B379" s="199"/>
      <c r="C379" s="199"/>
      <c r="D379" s="199"/>
      <c r="E379" s="199"/>
      <c r="F379" s="199"/>
      <c r="G379" s="199"/>
      <c r="H379" s="199"/>
      <c r="I379" s="199"/>
      <c r="J379" s="199"/>
      <c r="K379" s="199"/>
      <c r="L379" s="199"/>
      <c r="M379" s="199"/>
      <c r="N379" s="199"/>
      <c r="O379" s="199"/>
      <c r="P379" s="199"/>
    </row>
    <row r="380" spans="2:16" s="5" customFormat="1" ht="14.25" hidden="1" customHeight="1">
      <c r="B380" s="199"/>
      <c r="C380" s="199"/>
      <c r="D380" s="199"/>
      <c r="E380" s="199"/>
      <c r="F380" s="199"/>
      <c r="G380" s="199"/>
      <c r="H380" s="199"/>
      <c r="I380" s="199"/>
      <c r="J380" s="199"/>
      <c r="K380" s="199"/>
      <c r="L380" s="199"/>
      <c r="M380" s="199"/>
      <c r="N380" s="199"/>
      <c r="O380" s="199"/>
      <c r="P380" s="199"/>
    </row>
    <row r="381" spans="2:16" s="5" customFormat="1" ht="14.25" hidden="1" customHeight="1">
      <c r="B381" s="199"/>
      <c r="C381" s="199"/>
      <c r="D381" s="199"/>
      <c r="E381" s="199"/>
      <c r="F381" s="199"/>
      <c r="G381" s="199"/>
      <c r="H381" s="199"/>
      <c r="I381" s="199"/>
      <c r="J381" s="199"/>
      <c r="K381" s="199"/>
      <c r="L381" s="199"/>
      <c r="M381" s="199"/>
      <c r="N381" s="199"/>
      <c r="O381" s="199"/>
      <c r="P381" s="199"/>
    </row>
    <row r="382" spans="2:16" s="5" customFormat="1" ht="14.25" hidden="1" customHeight="1">
      <c r="B382" s="199"/>
      <c r="C382" s="199"/>
      <c r="D382" s="199"/>
      <c r="E382" s="199"/>
      <c r="F382" s="199"/>
      <c r="G382" s="199"/>
      <c r="H382" s="199"/>
      <c r="I382" s="199"/>
      <c r="J382" s="199"/>
      <c r="K382" s="199"/>
      <c r="L382" s="199"/>
      <c r="M382" s="199"/>
      <c r="N382" s="199"/>
      <c r="O382" s="199"/>
      <c r="P382" s="199"/>
    </row>
    <row r="383" spans="2:16" s="5" customFormat="1" ht="14.25" hidden="1" customHeight="1">
      <c r="B383" s="199"/>
      <c r="C383" s="199"/>
      <c r="D383" s="199"/>
      <c r="E383" s="199"/>
      <c r="F383" s="199"/>
      <c r="G383" s="199"/>
      <c r="H383" s="199"/>
      <c r="I383" s="199"/>
      <c r="J383" s="199"/>
      <c r="K383" s="199"/>
      <c r="L383" s="199"/>
      <c r="M383" s="199"/>
      <c r="N383" s="199"/>
      <c r="O383" s="199"/>
      <c r="P383" s="199"/>
    </row>
    <row r="384" spans="2:16" s="5" customFormat="1" ht="14.25" hidden="1" customHeight="1">
      <c r="B384" s="199"/>
      <c r="C384" s="199"/>
      <c r="D384" s="199"/>
      <c r="E384" s="199"/>
      <c r="F384" s="199"/>
      <c r="G384" s="199"/>
      <c r="H384" s="199"/>
      <c r="I384" s="199"/>
      <c r="J384" s="199"/>
      <c r="K384" s="199"/>
      <c r="L384" s="199"/>
      <c r="M384" s="199"/>
      <c r="N384" s="199"/>
      <c r="O384" s="199"/>
      <c r="P384" s="199"/>
    </row>
    <row r="385" spans="2:16" s="5" customFormat="1" ht="14.25" hidden="1" customHeight="1">
      <c r="B385" s="199"/>
      <c r="C385" s="199"/>
      <c r="D385" s="199"/>
      <c r="E385" s="199"/>
      <c r="F385" s="199"/>
      <c r="G385" s="199"/>
      <c r="H385" s="199"/>
      <c r="I385" s="199"/>
      <c r="J385" s="199"/>
      <c r="K385" s="199"/>
      <c r="L385" s="199"/>
      <c r="M385" s="199"/>
      <c r="N385" s="199"/>
      <c r="O385" s="199"/>
      <c r="P385" s="199"/>
    </row>
    <row r="386" spans="2:16" s="5" customFormat="1" ht="14.25" hidden="1" customHeight="1">
      <c r="B386" s="199"/>
      <c r="C386" s="199"/>
      <c r="D386" s="199"/>
      <c r="E386" s="199"/>
      <c r="F386" s="199"/>
      <c r="G386" s="199"/>
      <c r="H386" s="199"/>
      <c r="I386" s="199"/>
      <c r="J386" s="199"/>
      <c r="K386" s="199"/>
      <c r="L386" s="199"/>
      <c r="M386" s="199"/>
      <c r="N386" s="199"/>
      <c r="O386" s="199"/>
      <c r="P386" s="199"/>
    </row>
    <row r="387" spans="2:16" s="5" customFormat="1" ht="14.25" hidden="1" customHeight="1">
      <c r="B387" s="199"/>
      <c r="C387" s="199"/>
      <c r="D387" s="199"/>
      <c r="E387" s="199"/>
      <c r="F387" s="199"/>
      <c r="G387" s="199"/>
      <c r="H387" s="199"/>
      <c r="I387" s="199"/>
      <c r="J387" s="199"/>
      <c r="K387" s="199"/>
      <c r="L387" s="199"/>
      <c r="M387" s="199"/>
      <c r="N387" s="199"/>
      <c r="O387" s="199"/>
      <c r="P387" s="199"/>
    </row>
    <row r="388" spans="2:16" s="5" customFormat="1" ht="14.25" hidden="1" customHeight="1">
      <c r="B388" s="199"/>
      <c r="C388" s="199"/>
      <c r="D388" s="199"/>
      <c r="E388" s="199"/>
      <c r="F388" s="199"/>
      <c r="G388" s="199"/>
      <c r="H388" s="199"/>
      <c r="I388" s="199"/>
      <c r="J388" s="199"/>
      <c r="K388" s="199"/>
      <c r="L388" s="199"/>
      <c r="M388" s="199"/>
      <c r="N388" s="199"/>
      <c r="O388" s="199"/>
      <c r="P388" s="199"/>
    </row>
    <row r="389" spans="2:16" s="5" customFormat="1" ht="14.25" hidden="1" customHeight="1">
      <c r="B389" s="199"/>
      <c r="C389" s="199"/>
      <c r="D389" s="199"/>
      <c r="E389" s="199"/>
      <c r="F389" s="199"/>
      <c r="G389" s="199"/>
      <c r="H389" s="199"/>
      <c r="I389" s="199"/>
      <c r="J389" s="199"/>
      <c r="K389" s="199"/>
      <c r="L389" s="199"/>
      <c r="M389" s="199"/>
      <c r="N389" s="199"/>
      <c r="O389" s="199"/>
      <c r="P389" s="199"/>
    </row>
    <row r="390" spans="2:16" s="5" customFormat="1" ht="14.25" hidden="1" customHeight="1">
      <c r="B390" s="199"/>
      <c r="C390" s="199"/>
      <c r="D390" s="199"/>
      <c r="E390" s="199"/>
      <c r="F390" s="199"/>
      <c r="G390" s="199"/>
      <c r="H390" s="199"/>
      <c r="I390" s="199"/>
      <c r="J390" s="199"/>
      <c r="K390" s="199"/>
      <c r="L390" s="199"/>
      <c r="M390" s="199"/>
      <c r="N390" s="199"/>
      <c r="O390" s="199"/>
      <c r="P390" s="199"/>
    </row>
    <row r="391" spans="2:16" s="5" customFormat="1" ht="14.25" hidden="1" customHeight="1">
      <c r="B391" s="199"/>
      <c r="C391" s="199"/>
      <c r="D391" s="199"/>
      <c r="E391" s="199"/>
      <c r="F391" s="199"/>
      <c r="G391" s="199"/>
      <c r="H391" s="199"/>
      <c r="I391" s="199"/>
      <c r="J391" s="199"/>
      <c r="K391" s="199"/>
      <c r="L391" s="199"/>
      <c r="M391" s="199"/>
      <c r="N391" s="199"/>
      <c r="O391" s="199"/>
      <c r="P391" s="199"/>
    </row>
    <row r="392" spans="2:16" s="5" customFormat="1" ht="14.25" hidden="1" customHeight="1">
      <c r="B392" s="199"/>
      <c r="C392" s="199"/>
      <c r="D392" s="199"/>
      <c r="E392" s="199"/>
      <c r="F392" s="199"/>
      <c r="G392" s="199"/>
      <c r="H392" s="199"/>
      <c r="I392" s="199"/>
      <c r="J392" s="199"/>
      <c r="K392" s="199"/>
      <c r="L392" s="199"/>
      <c r="M392" s="199"/>
      <c r="N392" s="199"/>
      <c r="O392" s="199"/>
      <c r="P392" s="199"/>
    </row>
    <row r="393" spans="2:16" s="5" customFormat="1" ht="14.25" hidden="1" customHeight="1">
      <c r="B393" s="199"/>
      <c r="C393" s="199"/>
      <c r="D393" s="199"/>
      <c r="E393" s="199"/>
      <c r="F393" s="199"/>
      <c r="G393" s="199"/>
      <c r="H393" s="199"/>
      <c r="I393" s="199"/>
      <c r="J393" s="199"/>
      <c r="K393" s="199"/>
      <c r="L393" s="199"/>
      <c r="M393" s="199"/>
      <c r="N393" s="199"/>
      <c r="O393" s="199"/>
      <c r="P393" s="199"/>
    </row>
    <row r="394" spans="2:16" s="5" customFormat="1" ht="14.25" hidden="1" customHeight="1">
      <c r="B394" s="199"/>
      <c r="C394" s="199"/>
      <c r="D394" s="199"/>
      <c r="E394" s="199"/>
      <c r="F394" s="199"/>
      <c r="G394" s="199"/>
      <c r="H394" s="199"/>
      <c r="I394" s="199"/>
      <c r="J394" s="199"/>
      <c r="K394" s="199"/>
      <c r="L394" s="199"/>
      <c r="M394" s="199"/>
      <c r="N394" s="199"/>
      <c r="O394" s="199"/>
      <c r="P394" s="199"/>
    </row>
    <row r="395" spans="2:16" s="5" customFormat="1" ht="14.25" hidden="1" customHeight="1">
      <c r="B395" s="199"/>
      <c r="C395" s="199"/>
      <c r="D395" s="199"/>
      <c r="E395" s="199"/>
      <c r="F395" s="199"/>
      <c r="G395" s="199"/>
      <c r="H395" s="199"/>
      <c r="I395" s="199"/>
      <c r="J395" s="199"/>
      <c r="K395" s="199"/>
      <c r="L395" s="199"/>
      <c r="M395" s="199"/>
      <c r="N395" s="199"/>
      <c r="O395" s="199"/>
      <c r="P395" s="199"/>
    </row>
    <row r="396" spans="2:16" s="5" customFormat="1" ht="14.25" hidden="1" customHeight="1">
      <c r="B396" s="199"/>
      <c r="C396" s="199"/>
      <c r="D396" s="199"/>
      <c r="E396" s="199"/>
      <c r="F396" s="199"/>
      <c r="G396" s="199"/>
      <c r="H396" s="199"/>
      <c r="I396" s="199"/>
      <c r="J396" s="199"/>
      <c r="K396" s="199"/>
      <c r="L396" s="199"/>
      <c r="M396" s="199"/>
      <c r="N396" s="199"/>
      <c r="O396" s="199"/>
      <c r="P396" s="199"/>
    </row>
    <row r="397" spans="2:16" s="5" customFormat="1" ht="14.25" hidden="1" customHeight="1">
      <c r="B397" s="199"/>
      <c r="C397" s="199"/>
      <c r="D397" s="199"/>
      <c r="E397" s="199"/>
      <c r="F397" s="199"/>
      <c r="G397" s="199"/>
      <c r="H397" s="199"/>
      <c r="I397" s="199"/>
      <c r="J397" s="199"/>
      <c r="K397" s="199"/>
      <c r="L397" s="199"/>
      <c r="M397" s="199"/>
      <c r="N397" s="199"/>
      <c r="O397" s="199"/>
      <c r="P397" s="199"/>
    </row>
    <row r="398" spans="2:16" s="5" customFormat="1" ht="14.25" hidden="1" customHeight="1">
      <c r="B398" s="199"/>
      <c r="C398" s="199"/>
      <c r="D398" s="199"/>
      <c r="E398" s="199"/>
      <c r="F398" s="199"/>
      <c r="G398" s="199"/>
      <c r="H398" s="199"/>
      <c r="I398" s="199"/>
      <c r="J398" s="199"/>
      <c r="K398" s="199"/>
      <c r="L398" s="199"/>
      <c r="M398" s="199"/>
      <c r="N398" s="199"/>
      <c r="O398" s="199"/>
      <c r="P398" s="199"/>
    </row>
    <row r="399" spans="2:16" s="5" customFormat="1" ht="14.25" hidden="1" customHeight="1">
      <c r="B399" s="199"/>
      <c r="C399" s="199"/>
      <c r="D399" s="199"/>
      <c r="E399" s="199"/>
      <c r="F399" s="199"/>
      <c r="G399" s="199"/>
      <c r="H399" s="199"/>
      <c r="I399" s="199"/>
      <c r="J399" s="199"/>
      <c r="K399" s="199"/>
      <c r="L399" s="199"/>
      <c r="M399" s="199"/>
      <c r="N399" s="199"/>
      <c r="O399" s="199"/>
      <c r="P399" s="199"/>
    </row>
    <row r="400" spans="2:16" s="5" customFormat="1" ht="14.25" hidden="1" customHeight="1">
      <c r="B400" s="199"/>
      <c r="C400" s="199"/>
      <c r="D400" s="199"/>
      <c r="E400" s="199"/>
      <c r="F400" s="199"/>
      <c r="G400" s="199"/>
      <c r="H400" s="199"/>
      <c r="I400" s="199"/>
      <c r="J400" s="199"/>
      <c r="K400" s="199"/>
      <c r="L400" s="199"/>
      <c r="M400" s="199"/>
      <c r="N400" s="199"/>
      <c r="O400" s="199"/>
      <c r="P400" s="199"/>
    </row>
    <row r="401" spans="2:16" s="5" customFormat="1" ht="14.25" hidden="1" customHeight="1">
      <c r="B401" s="199"/>
      <c r="C401" s="199"/>
      <c r="D401" s="199"/>
      <c r="E401" s="199"/>
      <c r="F401" s="199"/>
      <c r="G401" s="199"/>
      <c r="H401" s="199"/>
      <c r="I401" s="199"/>
      <c r="J401" s="199"/>
      <c r="K401" s="199"/>
      <c r="L401" s="199"/>
      <c r="M401" s="199"/>
      <c r="N401" s="199"/>
      <c r="O401" s="199"/>
      <c r="P401" s="199"/>
    </row>
    <row r="402" spans="2:16" s="5" customFormat="1" ht="14.25" hidden="1" customHeight="1">
      <c r="B402" s="199"/>
      <c r="C402" s="199"/>
      <c r="D402" s="199"/>
      <c r="E402" s="199"/>
      <c r="F402" s="199"/>
      <c r="G402" s="199"/>
      <c r="H402" s="199"/>
      <c r="I402" s="199"/>
      <c r="J402" s="199"/>
      <c r="K402" s="199"/>
      <c r="L402" s="199"/>
      <c r="M402" s="199"/>
      <c r="N402" s="199"/>
      <c r="O402" s="199"/>
      <c r="P402" s="199"/>
    </row>
    <row r="403" spans="2:16" s="5" customFormat="1" ht="14.25" hidden="1" customHeight="1">
      <c r="B403" s="199"/>
      <c r="C403" s="199"/>
      <c r="D403" s="199"/>
      <c r="E403" s="199"/>
      <c r="F403" s="199"/>
      <c r="G403" s="199"/>
      <c r="H403" s="199"/>
      <c r="I403" s="199"/>
      <c r="J403" s="199"/>
      <c r="K403" s="199"/>
      <c r="L403" s="199"/>
      <c r="M403" s="199"/>
      <c r="N403" s="199"/>
      <c r="O403" s="199"/>
      <c r="P403" s="199"/>
    </row>
    <row r="404" spans="2:16" s="5" customFormat="1" ht="14.25" hidden="1" customHeight="1">
      <c r="B404" s="199"/>
      <c r="C404" s="199"/>
      <c r="D404" s="199"/>
      <c r="E404" s="199"/>
      <c r="F404" s="199"/>
      <c r="G404" s="199"/>
      <c r="H404" s="199"/>
      <c r="I404" s="199"/>
      <c r="J404" s="199"/>
      <c r="K404" s="199"/>
      <c r="L404" s="199"/>
      <c r="M404" s="199"/>
      <c r="N404" s="199"/>
      <c r="O404" s="199"/>
      <c r="P404" s="199"/>
    </row>
    <row r="405" spans="2:16" s="5" customFormat="1" ht="14.25" hidden="1" customHeight="1">
      <c r="B405" s="199"/>
      <c r="C405" s="199"/>
      <c r="D405" s="199"/>
      <c r="E405" s="199"/>
      <c r="F405" s="199"/>
      <c r="G405" s="199"/>
      <c r="H405" s="199"/>
      <c r="I405" s="199"/>
      <c r="J405" s="199"/>
      <c r="K405" s="199"/>
      <c r="L405" s="199"/>
      <c r="M405" s="199"/>
      <c r="N405" s="199"/>
      <c r="O405" s="199"/>
      <c r="P405" s="199"/>
    </row>
    <row r="406" spans="2:16" s="5" customFormat="1" ht="14.25" hidden="1" customHeight="1">
      <c r="B406" s="199"/>
      <c r="C406" s="199"/>
      <c r="D406" s="199"/>
      <c r="E406" s="199"/>
      <c r="F406" s="199"/>
      <c r="G406" s="199"/>
      <c r="H406" s="199"/>
      <c r="I406" s="199"/>
      <c r="J406" s="199"/>
      <c r="K406" s="199"/>
      <c r="L406" s="199"/>
      <c r="M406" s="199"/>
      <c r="N406" s="199"/>
      <c r="O406" s="199"/>
      <c r="P406" s="199"/>
    </row>
    <row r="407" spans="2:16" s="5" customFormat="1" ht="14.25" hidden="1" customHeight="1">
      <c r="B407" s="199"/>
      <c r="C407" s="199"/>
      <c r="D407" s="199"/>
      <c r="E407" s="199"/>
      <c r="F407" s="199"/>
      <c r="G407" s="199"/>
      <c r="H407" s="199"/>
      <c r="I407" s="199"/>
      <c r="J407" s="199"/>
      <c r="K407" s="199"/>
      <c r="L407" s="199"/>
      <c r="M407" s="199"/>
      <c r="N407" s="199"/>
      <c r="O407" s="199"/>
      <c r="P407" s="199"/>
    </row>
    <row r="408" spans="2:16" s="5" customFormat="1" ht="14.25" hidden="1" customHeight="1">
      <c r="B408" s="199"/>
      <c r="C408" s="199"/>
      <c r="D408" s="199"/>
      <c r="E408" s="199"/>
      <c r="F408" s="199"/>
      <c r="G408" s="199"/>
      <c r="H408" s="199"/>
      <c r="I408" s="199"/>
      <c r="J408" s="199"/>
      <c r="K408" s="199"/>
      <c r="L408" s="199"/>
      <c r="M408" s="199"/>
      <c r="N408" s="199"/>
      <c r="O408" s="199"/>
      <c r="P408" s="199"/>
    </row>
    <row r="409" spans="2:16" s="5" customFormat="1" ht="14.25" hidden="1" customHeight="1">
      <c r="B409" s="199"/>
      <c r="C409" s="199"/>
      <c r="D409" s="199"/>
      <c r="E409" s="199"/>
      <c r="F409" s="199"/>
      <c r="G409" s="199"/>
      <c r="H409" s="199"/>
      <c r="I409" s="199"/>
      <c r="J409" s="199"/>
      <c r="K409" s="199"/>
      <c r="L409" s="199"/>
      <c r="M409" s="199"/>
      <c r="N409" s="199"/>
      <c r="O409" s="199"/>
      <c r="P409" s="199"/>
    </row>
    <row r="410" spans="2:16" s="5" customFormat="1" ht="14.25" hidden="1" customHeight="1">
      <c r="B410" s="199"/>
      <c r="C410" s="199"/>
      <c r="D410" s="199"/>
      <c r="E410" s="199"/>
      <c r="F410" s="199"/>
      <c r="G410" s="199"/>
      <c r="H410" s="199"/>
      <c r="I410" s="199"/>
      <c r="J410" s="199"/>
      <c r="K410" s="199"/>
      <c r="L410" s="199"/>
      <c r="M410" s="199"/>
      <c r="N410" s="199"/>
      <c r="O410" s="199"/>
      <c r="P410" s="199"/>
    </row>
    <row r="411" spans="2:16" s="5" customFormat="1" ht="14.25" hidden="1" customHeight="1">
      <c r="B411" s="199"/>
      <c r="C411" s="199"/>
      <c r="D411" s="199"/>
      <c r="E411" s="199"/>
      <c r="F411" s="199"/>
      <c r="G411" s="199"/>
      <c r="H411" s="199"/>
      <c r="I411" s="199"/>
      <c r="J411" s="199"/>
      <c r="K411" s="199"/>
      <c r="L411" s="199"/>
      <c r="M411" s="199"/>
      <c r="N411" s="199"/>
      <c r="O411" s="199"/>
      <c r="P411" s="199"/>
    </row>
    <row r="412" spans="2:16" s="5" customFormat="1" ht="14.25" hidden="1" customHeight="1">
      <c r="B412" s="199"/>
      <c r="C412" s="199"/>
      <c r="D412" s="199"/>
      <c r="E412" s="199"/>
      <c r="F412" s="199"/>
      <c r="G412" s="199"/>
      <c r="H412" s="199"/>
      <c r="I412" s="199"/>
      <c r="J412" s="199"/>
      <c r="K412" s="199"/>
      <c r="L412" s="199"/>
      <c r="M412" s="199"/>
      <c r="N412" s="199"/>
      <c r="O412" s="199"/>
      <c r="P412" s="199"/>
    </row>
    <row r="413" spans="2:16" s="5" customFormat="1" ht="14.25" hidden="1" customHeight="1">
      <c r="B413" s="199"/>
      <c r="C413" s="199"/>
      <c r="D413" s="199"/>
      <c r="E413" s="199"/>
      <c r="F413" s="199"/>
      <c r="G413" s="199"/>
      <c r="H413" s="199"/>
      <c r="I413" s="199"/>
      <c r="J413" s="199"/>
      <c r="K413" s="199"/>
      <c r="L413" s="199"/>
      <c r="M413" s="199"/>
      <c r="N413" s="199"/>
      <c r="O413" s="199"/>
      <c r="P413" s="199"/>
    </row>
    <row r="414" spans="2:16" s="5" customFormat="1" ht="14.25" hidden="1" customHeight="1">
      <c r="B414" s="199"/>
      <c r="C414" s="199"/>
      <c r="D414" s="199"/>
      <c r="E414" s="199"/>
      <c r="F414" s="199"/>
      <c r="G414" s="199"/>
      <c r="H414" s="199"/>
      <c r="I414" s="199"/>
      <c r="J414" s="199"/>
      <c r="K414" s="199"/>
      <c r="L414" s="199"/>
      <c r="M414" s="199"/>
      <c r="N414" s="199"/>
      <c r="O414" s="199"/>
      <c r="P414" s="199"/>
    </row>
    <row r="415" spans="2:16" s="5" customFormat="1" ht="14.25" hidden="1" customHeight="1">
      <c r="B415" s="199"/>
      <c r="C415" s="199"/>
      <c r="D415" s="199"/>
      <c r="E415" s="199"/>
      <c r="F415" s="199"/>
      <c r="G415" s="199"/>
      <c r="H415" s="199"/>
      <c r="I415" s="199"/>
      <c r="J415" s="199"/>
      <c r="K415" s="199"/>
      <c r="L415" s="199"/>
      <c r="M415" s="199"/>
      <c r="N415" s="199"/>
      <c r="O415" s="199"/>
      <c r="P415" s="199"/>
    </row>
    <row r="416" spans="2:16" s="5" customFormat="1" ht="14.25" hidden="1" customHeight="1">
      <c r="B416" s="199"/>
      <c r="C416" s="199"/>
      <c r="D416" s="199"/>
      <c r="E416" s="199"/>
      <c r="F416" s="199"/>
      <c r="G416" s="199"/>
      <c r="H416" s="199"/>
      <c r="I416" s="199"/>
      <c r="J416" s="199"/>
      <c r="K416" s="199"/>
      <c r="L416" s="199"/>
      <c r="M416" s="199"/>
      <c r="N416" s="199"/>
      <c r="O416" s="199"/>
      <c r="P416" s="199"/>
    </row>
    <row r="417" spans="2:16" s="5" customFormat="1" ht="14.25" hidden="1" customHeight="1">
      <c r="B417" s="199"/>
      <c r="C417" s="199"/>
      <c r="D417" s="199"/>
      <c r="E417" s="199"/>
      <c r="F417" s="199"/>
      <c r="G417" s="199"/>
      <c r="H417" s="199"/>
      <c r="I417" s="199"/>
      <c r="J417" s="199"/>
      <c r="K417" s="199"/>
      <c r="L417" s="199"/>
      <c r="M417" s="199"/>
      <c r="N417" s="199"/>
      <c r="O417" s="199"/>
      <c r="P417" s="199"/>
    </row>
    <row r="418" spans="2:16" s="5" customFormat="1" ht="14.25" hidden="1" customHeight="1">
      <c r="B418" s="199"/>
      <c r="C418" s="199"/>
      <c r="D418" s="199"/>
      <c r="E418" s="199"/>
      <c r="F418" s="199"/>
      <c r="G418" s="199"/>
      <c r="H418" s="199"/>
      <c r="I418" s="199"/>
      <c r="J418" s="199"/>
      <c r="K418" s="199"/>
      <c r="L418" s="199"/>
      <c r="M418" s="199"/>
      <c r="N418" s="199"/>
      <c r="O418" s="199"/>
      <c r="P418" s="199"/>
    </row>
    <row r="419" spans="2:16" s="5" customFormat="1" ht="14.25" hidden="1" customHeight="1">
      <c r="B419" s="199"/>
      <c r="C419" s="199"/>
      <c r="D419" s="199"/>
      <c r="E419" s="199"/>
      <c r="F419" s="199"/>
      <c r="G419" s="199"/>
      <c r="H419" s="199"/>
      <c r="I419" s="199"/>
      <c r="J419" s="199"/>
      <c r="K419" s="199"/>
      <c r="L419" s="199"/>
      <c r="M419" s="199"/>
      <c r="N419" s="199"/>
      <c r="O419" s="199"/>
      <c r="P419" s="199"/>
    </row>
    <row r="420" spans="2:16" s="5" customFormat="1" ht="14.25" hidden="1" customHeight="1">
      <c r="B420" s="199"/>
      <c r="C420" s="199"/>
      <c r="D420" s="199"/>
      <c r="E420" s="199"/>
      <c r="F420" s="199"/>
      <c r="G420" s="199"/>
      <c r="H420" s="199"/>
      <c r="I420" s="199"/>
      <c r="J420" s="199"/>
      <c r="K420" s="199"/>
      <c r="L420" s="199"/>
      <c r="M420" s="199"/>
      <c r="N420" s="199"/>
      <c r="O420" s="199"/>
      <c r="P420" s="199"/>
    </row>
    <row r="421" spans="2:16" s="5" customFormat="1" ht="14.25" hidden="1" customHeight="1">
      <c r="B421" s="199"/>
      <c r="C421" s="199"/>
      <c r="D421" s="199"/>
      <c r="E421" s="199"/>
      <c r="F421" s="199"/>
      <c r="G421" s="199"/>
      <c r="H421" s="199"/>
      <c r="I421" s="199"/>
      <c r="J421" s="199"/>
      <c r="K421" s="199"/>
      <c r="L421" s="199"/>
      <c r="M421" s="199"/>
      <c r="N421" s="199"/>
      <c r="O421" s="199"/>
      <c r="P421" s="199"/>
    </row>
    <row r="422" spans="2:16" s="5" customFormat="1" ht="14.25" hidden="1" customHeight="1">
      <c r="B422" s="199"/>
      <c r="C422" s="199"/>
      <c r="D422" s="199"/>
      <c r="E422" s="199"/>
      <c r="F422" s="199"/>
      <c r="G422" s="199"/>
      <c r="H422" s="199"/>
      <c r="I422" s="199"/>
      <c r="J422" s="199"/>
      <c r="K422" s="199"/>
      <c r="L422" s="199"/>
      <c r="M422" s="199"/>
      <c r="N422" s="199"/>
      <c r="O422" s="199"/>
      <c r="P422" s="199"/>
    </row>
    <row r="423" spans="2:16" s="5" customFormat="1" ht="14.25" hidden="1" customHeight="1">
      <c r="B423" s="199"/>
      <c r="C423" s="199"/>
      <c r="D423" s="199"/>
      <c r="E423" s="199"/>
      <c r="F423" s="199"/>
      <c r="G423" s="199"/>
      <c r="H423" s="199"/>
      <c r="I423" s="199"/>
      <c r="J423" s="199"/>
      <c r="K423" s="199"/>
      <c r="L423" s="199"/>
      <c r="M423" s="199"/>
      <c r="N423" s="199"/>
      <c r="O423" s="199"/>
      <c r="P423" s="199"/>
    </row>
    <row r="424" spans="2:16" s="5" customFormat="1" ht="14.25" hidden="1" customHeight="1">
      <c r="B424" s="199"/>
      <c r="C424" s="199"/>
      <c r="D424" s="199"/>
      <c r="E424" s="199"/>
      <c r="F424" s="199"/>
      <c r="G424" s="199"/>
      <c r="H424" s="199"/>
      <c r="I424" s="199"/>
      <c r="J424" s="199"/>
      <c r="K424" s="199"/>
      <c r="L424" s="199"/>
      <c r="M424" s="199"/>
      <c r="N424" s="199"/>
      <c r="O424" s="199"/>
      <c r="P424" s="199"/>
    </row>
    <row r="425" spans="2:16" s="5" customFormat="1" ht="14.25" hidden="1" customHeight="1">
      <c r="B425" s="199"/>
      <c r="C425" s="199"/>
      <c r="D425" s="199"/>
      <c r="E425" s="199"/>
      <c r="F425" s="199"/>
      <c r="G425" s="199"/>
      <c r="H425" s="199"/>
      <c r="I425" s="199"/>
      <c r="J425" s="199"/>
      <c r="K425" s="199"/>
      <c r="L425" s="199"/>
      <c r="M425" s="199"/>
      <c r="N425" s="199"/>
      <c r="O425" s="199"/>
      <c r="P425" s="199"/>
    </row>
    <row r="426" spans="2:16" s="5" customFormat="1" ht="14.25" hidden="1" customHeight="1">
      <c r="B426" s="199"/>
      <c r="C426" s="199"/>
      <c r="D426" s="199"/>
      <c r="E426" s="199"/>
      <c r="F426" s="199"/>
      <c r="G426" s="199"/>
      <c r="H426" s="199"/>
      <c r="I426" s="199"/>
      <c r="J426" s="199"/>
      <c r="K426" s="199"/>
      <c r="L426" s="199"/>
      <c r="M426" s="199"/>
      <c r="N426" s="199"/>
      <c r="O426" s="199"/>
      <c r="P426" s="199"/>
    </row>
    <row r="427" spans="2:16" s="5" customFormat="1" ht="14.25" hidden="1" customHeight="1">
      <c r="B427" s="199"/>
      <c r="C427" s="199"/>
      <c r="D427" s="199"/>
      <c r="E427" s="199"/>
      <c r="F427" s="199"/>
      <c r="G427" s="199"/>
      <c r="H427" s="199"/>
      <c r="I427" s="199"/>
      <c r="J427" s="199"/>
      <c r="K427" s="199"/>
      <c r="L427" s="199"/>
      <c r="M427" s="199"/>
      <c r="N427" s="199"/>
      <c r="O427" s="199"/>
      <c r="P427" s="199"/>
    </row>
    <row r="428" spans="2:16" s="5" customFormat="1" ht="14.25" hidden="1" customHeight="1">
      <c r="B428" s="199"/>
      <c r="C428" s="199"/>
      <c r="D428" s="199"/>
      <c r="E428" s="199"/>
      <c r="F428" s="199"/>
      <c r="G428" s="199"/>
      <c r="H428" s="199"/>
      <c r="I428" s="199"/>
      <c r="J428" s="199"/>
      <c r="K428" s="199"/>
      <c r="L428" s="199"/>
      <c r="M428" s="199"/>
      <c r="N428" s="199"/>
      <c r="O428" s="199"/>
      <c r="P428" s="199"/>
    </row>
    <row r="429" spans="2:16" s="5" customFormat="1" ht="14.25" hidden="1" customHeight="1">
      <c r="B429" s="199"/>
      <c r="C429" s="199"/>
      <c r="D429" s="199"/>
      <c r="E429" s="199"/>
      <c r="F429" s="199"/>
      <c r="G429" s="199"/>
      <c r="H429" s="199"/>
      <c r="I429" s="199"/>
      <c r="J429" s="199"/>
      <c r="K429" s="199"/>
      <c r="L429" s="199"/>
      <c r="M429" s="199"/>
      <c r="N429" s="199"/>
      <c r="O429" s="199"/>
      <c r="P429" s="199"/>
    </row>
    <row r="430" spans="2:16" s="5" customFormat="1" ht="14.25" hidden="1" customHeight="1">
      <c r="B430" s="199"/>
      <c r="C430" s="199"/>
      <c r="D430" s="199"/>
      <c r="E430" s="199"/>
      <c r="F430" s="199"/>
      <c r="G430" s="199"/>
      <c r="H430" s="199"/>
      <c r="I430" s="199"/>
      <c r="J430" s="199"/>
      <c r="K430" s="199"/>
      <c r="L430" s="199"/>
      <c r="M430" s="199"/>
      <c r="N430" s="199"/>
      <c r="O430" s="199"/>
      <c r="P430" s="199"/>
    </row>
    <row r="431" spans="2:16" s="5" customFormat="1" ht="14.25" hidden="1" customHeight="1">
      <c r="B431" s="199"/>
      <c r="C431" s="199"/>
      <c r="D431" s="199"/>
      <c r="E431" s="199"/>
      <c r="F431" s="199"/>
      <c r="G431" s="199"/>
      <c r="H431" s="199"/>
      <c r="I431" s="199"/>
      <c r="J431" s="199"/>
      <c r="K431" s="199"/>
      <c r="L431" s="199"/>
      <c r="M431" s="199"/>
      <c r="N431" s="199"/>
      <c r="O431" s="199"/>
      <c r="P431" s="199"/>
    </row>
    <row r="432" spans="2:16" s="5" customFormat="1" ht="14.25" hidden="1" customHeight="1">
      <c r="B432" s="199"/>
      <c r="C432" s="199"/>
      <c r="D432" s="199"/>
      <c r="E432" s="199"/>
      <c r="F432" s="199"/>
      <c r="G432" s="199"/>
      <c r="H432" s="199"/>
      <c r="I432" s="199"/>
      <c r="J432" s="199"/>
      <c r="K432" s="199"/>
      <c r="L432" s="199"/>
      <c r="M432" s="199"/>
      <c r="N432" s="199"/>
      <c r="O432" s="199"/>
      <c r="P432" s="199"/>
    </row>
    <row r="433" spans="2:16" s="5" customFormat="1" ht="14.25" hidden="1" customHeight="1">
      <c r="B433" s="199"/>
      <c r="C433" s="199"/>
      <c r="D433" s="199"/>
      <c r="E433" s="199"/>
      <c r="F433" s="199"/>
      <c r="G433" s="199"/>
      <c r="H433" s="199"/>
      <c r="I433" s="199"/>
      <c r="J433" s="199"/>
      <c r="K433" s="199"/>
      <c r="L433" s="199"/>
      <c r="M433" s="199"/>
      <c r="N433" s="199"/>
      <c r="O433" s="199"/>
      <c r="P433" s="199"/>
    </row>
    <row r="434" spans="2:16" s="5" customFormat="1" ht="14.25" hidden="1" customHeight="1">
      <c r="B434" s="199"/>
      <c r="C434" s="199"/>
      <c r="D434" s="199"/>
      <c r="E434" s="199"/>
      <c r="F434" s="199"/>
      <c r="G434" s="199"/>
      <c r="H434" s="199"/>
      <c r="I434" s="199"/>
      <c r="J434" s="199"/>
      <c r="K434" s="199"/>
      <c r="L434" s="199"/>
      <c r="M434" s="199"/>
      <c r="N434" s="199"/>
      <c r="O434" s="199"/>
      <c r="P434" s="199"/>
    </row>
    <row r="435" spans="2:16" s="5" customFormat="1" ht="14.25" hidden="1" customHeight="1">
      <c r="B435" s="199"/>
      <c r="C435" s="199"/>
      <c r="D435" s="199"/>
      <c r="E435" s="199"/>
      <c r="F435" s="199"/>
      <c r="G435" s="199"/>
      <c r="H435" s="199"/>
      <c r="I435" s="199"/>
      <c r="J435" s="199"/>
      <c r="K435" s="199"/>
      <c r="L435" s="199"/>
      <c r="M435" s="199"/>
      <c r="N435" s="199"/>
      <c r="O435" s="199"/>
      <c r="P435" s="199"/>
    </row>
    <row r="436" spans="2:16" s="5" customFormat="1" ht="14.25" hidden="1" customHeight="1">
      <c r="B436" s="199"/>
      <c r="C436" s="199"/>
      <c r="D436" s="199"/>
      <c r="E436" s="199"/>
      <c r="F436" s="199"/>
      <c r="G436" s="199"/>
      <c r="H436" s="199"/>
      <c r="I436" s="199"/>
      <c r="J436" s="199"/>
      <c r="K436" s="199"/>
      <c r="L436" s="199"/>
      <c r="M436" s="199"/>
      <c r="N436" s="199"/>
      <c r="O436" s="199"/>
      <c r="P436" s="199"/>
    </row>
    <row r="437" spans="2:16" s="5" customFormat="1" ht="14.25" hidden="1" customHeight="1">
      <c r="B437" s="199"/>
      <c r="C437" s="199"/>
      <c r="D437" s="199"/>
      <c r="E437" s="199"/>
      <c r="F437" s="199"/>
      <c r="G437" s="199"/>
      <c r="H437" s="199"/>
      <c r="I437" s="199"/>
      <c r="J437" s="199"/>
      <c r="K437" s="199"/>
      <c r="L437" s="199"/>
      <c r="M437" s="199"/>
      <c r="N437" s="199"/>
      <c r="O437" s="199"/>
      <c r="P437" s="199"/>
    </row>
    <row r="438" spans="2:16" s="5" customFormat="1" ht="14.25" hidden="1" customHeight="1">
      <c r="B438" s="199"/>
      <c r="C438" s="199"/>
      <c r="D438" s="199"/>
      <c r="E438" s="199"/>
      <c r="F438" s="199"/>
      <c r="G438" s="199"/>
      <c r="H438" s="199"/>
      <c r="I438" s="199"/>
      <c r="J438" s="199"/>
      <c r="K438" s="199"/>
      <c r="L438" s="199"/>
      <c r="M438" s="199"/>
      <c r="N438" s="199"/>
      <c r="O438" s="199"/>
      <c r="P438" s="199"/>
    </row>
    <row r="439" spans="2:16" s="5" customFormat="1" ht="14.25" hidden="1" customHeight="1">
      <c r="B439" s="199"/>
      <c r="C439" s="199"/>
      <c r="D439" s="199"/>
      <c r="E439" s="199"/>
      <c r="F439" s="199"/>
      <c r="G439" s="199"/>
      <c r="H439" s="199"/>
      <c r="I439" s="199"/>
      <c r="J439" s="199"/>
      <c r="K439" s="199"/>
      <c r="L439" s="199"/>
      <c r="M439" s="199"/>
      <c r="N439" s="199"/>
      <c r="O439" s="199"/>
      <c r="P439" s="199"/>
    </row>
    <row r="440" spans="2:16" s="5" customFormat="1" ht="14.25" hidden="1" customHeight="1">
      <c r="B440" s="199"/>
      <c r="C440" s="199"/>
      <c r="D440" s="199"/>
      <c r="E440" s="199"/>
      <c r="F440" s="199"/>
      <c r="G440" s="199"/>
      <c r="H440" s="199"/>
      <c r="I440" s="199"/>
      <c r="J440" s="199"/>
      <c r="K440" s="199"/>
      <c r="L440" s="199"/>
      <c r="M440" s="199"/>
      <c r="N440" s="199"/>
      <c r="O440" s="199"/>
      <c r="P440" s="199"/>
    </row>
    <row r="441" spans="2:16" s="5" customFormat="1" ht="14.25" hidden="1" customHeight="1">
      <c r="B441" s="199"/>
      <c r="C441" s="199"/>
      <c r="D441" s="199"/>
      <c r="E441" s="199"/>
      <c r="F441" s="199"/>
      <c r="G441" s="199"/>
      <c r="H441" s="199"/>
      <c r="I441" s="199"/>
      <c r="J441" s="199"/>
      <c r="K441" s="199"/>
      <c r="L441" s="199"/>
      <c r="M441" s="199"/>
      <c r="N441" s="199"/>
      <c r="O441" s="199"/>
      <c r="P441" s="199"/>
    </row>
    <row r="442" spans="2:16" s="5" customFormat="1" ht="14.25" hidden="1" customHeight="1">
      <c r="B442" s="199"/>
      <c r="C442" s="199"/>
      <c r="D442" s="199"/>
      <c r="E442" s="199"/>
      <c r="F442" s="199"/>
      <c r="G442" s="199"/>
      <c r="H442" s="199"/>
      <c r="I442" s="199"/>
      <c r="J442" s="199"/>
      <c r="K442" s="199"/>
      <c r="L442" s="199"/>
      <c r="M442" s="199"/>
      <c r="N442" s="199"/>
      <c r="O442" s="199"/>
      <c r="P442" s="199"/>
    </row>
    <row r="443" spans="2:16" s="5" customFormat="1" ht="14.25" hidden="1" customHeight="1">
      <c r="B443" s="199"/>
      <c r="C443" s="199"/>
      <c r="D443" s="199"/>
      <c r="E443" s="199"/>
      <c r="F443" s="199"/>
      <c r="G443" s="199"/>
      <c r="H443" s="199"/>
      <c r="I443" s="199"/>
      <c r="J443" s="199"/>
      <c r="K443" s="199"/>
      <c r="L443" s="199"/>
      <c r="M443" s="199"/>
      <c r="N443" s="199"/>
      <c r="O443" s="199"/>
      <c r="P443" s="199"/>
    </row>
    <row r="444" spans="2:16" s="5" customFormat="1" ht="14.25" hidden="1" customHeight="1">
      <c r="B444" s="199"/>
      <c r="C444" s="199"/>
      <c r="D444" s="199"/>
      <c r="E444" s="199"/>
      <c r="F444" s="199"/>
      <c r="G444" s="199"/>
      <c r="H444" s="199"/>
      <c r="I444" s="199"/>
      <c r="J444" s="199"/>
      <c r="K444" s="199"/>
      <c r="L444" s="199"/>
      <c r="M444" s="199"/>
      <c r="N444" s="199"/>
      <c r="O444" s="199"/>
      <c r="P444" s="199"/>
    </row>
    <row r="445" spans="2:16" s="5" customFormat="1" ht="14.25" hidden="1" customHeight="1">
      <c r="B445" s="199"/>
      <c r="C445" s="199"/>
      <c r="D445" s="199"/>
      <c r="E445" s="199"/>
      <c r="F445" s="199"/>
      <c r="G445" s="199"/>
      <c r="H445" s="199"/>
      <c r="I445" s="199"/>
      <c r="J445" s="199"/>
      <c r="K445" s="199"/>
      <c r="L445" s="199"/>
      <c r="M445" s="199"/>
      <c r="N445" s="199"/>
      <c r="O445" s="199"/>
      <c r="P445" s="199"/>
    </row>
    <row r="446" spans="2:16" s="5" customFormat="1" ht="14.25" hidden="1" customHeight="1">
      <c r="B446" s="199"/>
      <c r="C446" s="199"/>
      <c r="D446" s="199"/>
      <c r="E446" s="199"/>
      <c r="F446" s="199"/>
      <c r="G446" s="199"/>
      <c r="H446" s="199"/>
      <c r="I446" s="199"/>
      <c r="J446" s="199"/>
      <c r="K446" s="199"/>
      <c r="L446" s="199"/>
      <c r="M446" s="199"/>
      <c r="N446" s="199"/>
      <c r="O446" s="199"/>
      <c r="P446" s="199"/>
    </row>
    <row r="447" spans="2:16" s="5" customFormat="1" ht="14.25" hidden="1" customHeight="1">
      <c r="B447" s="199"/>
      <c r="C447" s="199"/>
      <c r="D447" s="199"/>
      <c r="E447" s="199"/>
      <c r="F447" s="199"/>
      <c r="G447" s="199"/>
      <c r="H447" s="199"/>
      <c r="I447" s="199"/>
      <c r="J447" s="199"/>
      <c r="K447" s="199"/>
      <c r="L447" s="199"/>
      <c r="M447" s="199"/>
      <c r="N447" s="199"/>
      <c r="O447" s="199"/>
      <c r="P447" s="199"/>
    </row>
    <row r="448" spans="2:16" s="5" customFormat="1" ht="14.25" hidden="1" customHeight="1">
      <c r="B448" s="199"/>
      <c r="C448" s="199"/>
      <c r="D448" s="199"/>
      <c r="E448" s="199"/>
      <c r="F448" s="199"/>
      <c r="G448" s="199"/>
      <c r="H448" s="199"/>
      <c r="I448" s="199"/>
      <c r="J448" s="199"/>
      <c r="K448" s="199"/>
      <c r="L448" s="199"/>
      <c r="M448" s="199"/>
      <c r="N448" s="199"/>
      <c r="O448" s="199"/>
      <c r="P448" s="199"/>
    </row>
    <row r="449" spans="2:16" s="5" customFormat="1" ht="14.25" hidden="1" customHeight="1">
      <c r="B449" s="199"/>
      <c r="C449" s="199"/>
      <c r="D449" s="199"/>
      <c r="E449" s="199"/>
      <c r="F449" s="199"/>
      <c r="G449" s="199"/>
      <c r="H449" s="199"/>
      <c r="I449" s="199"/>
      <c r="J449" s="199"/>
      <c r="K449" s="199"/>
      <c r="L449" s="199"/>
      <c r="M449" s="199"/>
      <c r="N449" s="199"/>
      <c r="O449" s="199"/>
      <c r="P449" s="199"/>
    </row>
    <row r="450" spans="2:16" s="5" customFormat="1" ht="14.25" hidden="1" customHeight="1">
      <c r="B450" s="199"/>
      <c r="C450" s="199"/>
      <c r="D450" s="199"/>
      <c r="E450" s="199"/>
      <c r="F450" s="199"/>
      <c r="G450" s="199"/>
      <c r="H450" s="199"/>
      <c r="I450" s="199"/>
      <c r="J450" s="199"/>
      <c r="K450" s="199"/>
      <c r="L450" s="199"/>
      <c r="M450" s="199"/>
      <c r="N450" s="199"/>
      <c r="O450" s="199"/>
      <c r="P450" s="199"/>
    </row>
    <row r="451" spans="2:16" s="5" customFormat="1" ht="14.25" hidden="1" customHeight="1">
      <c r="B451" s="199"/>
      <c r="C451" s="199"/>
      <c r="D451" s="199"/>
      <c r="E451" s="199"/>
      <c r="F451" s="199"/>
      <c r="G451" s="199"/>
      <c r="H451" s="199"/>
      <c r="I451" s="199"/>
      <c r="J451" s="199"/>
      <c r="K451" s="199"/>
      <c r="L451" s="199"/>
      <c r="M451" s="199"/>
      <c r="N451" s="199"/>
      <c r="O451" s="199"/>
      <c r="P451" s="199"/>
    </row>
    <row r="452" spans="2:16" s="5" customFormat="1" ht="14.25" hidden="1" customHeight="1">
      <c r="B452" s="199"/>
      <c r="C452" s="199"/>
      <c r="D452" s="199"/>
      <c r="E452" s="199"/>
      <c r="F452" s="199"/>
      <c r="G452" s="199"/>
      <c r="H452" s="199"/>
      <c r="I452" s="199"/>
      <c r="J452" s="199"/>
      <c r="K452" s="199"/>
      <c r="L452" s="199"/>
      <c r="M452" s="199"/>
      <c r="N452" s="199"/>
      <c r="O452" s="199"/>
      <c r="P452" s="199"/>
    </row>
    <row r="453" spans="2:16" s="5" customFormat="1" ht="14.25" hidden="1" customHeight="1">
      <c r="B453" s="199"/>
      <c r="C453" s="199"/>
      <c r="D453" s="199"/>
      <c r="E453" s="199"/>
      <c r="F453" s="199"/>
      <c r="G453" s="199"/>
      <c r="H453" s="199"/>
      <c r="I453" s="199"/>
      <c r="J453" s="199"/>
      <c r="K453" s="199"/>
      <c r="L453" s="199"/>
      <c r="M453" s="199"/>
      <c r="N453" s="199"/>
      <c r="O453" s="199"/>
      <c r="P453" s="199"/>
    </row>
    <row r="454" spans="2:16" s="5" customFormat="1" ht="14.25" hidden="1" customHeight="1">
      <c r="B454" s="199"/>
      <c r="C454" s="199"/>
      <c r="D454" s="199"/>
      <c r="E454" s="199"/>
      <c r="F454" s="199"/>
      <c r="G454" s="199"/>
      <c r="H454" s="199"/>
      <c r="I454" s="199"/>
      <c r="J454" s="199"/>
      <c r="K454" s="199"/>
      <c r="L454" s="199"/>
      <c r="M454" s="199"/>
      <c r="N454" s="199"/>
      <c r="O454" s="199"/>
      <c r="P454" s="199"/>
    </row>
    <row r="455" spans="2:16" s="5" customFormat="1" ht="14.25" hidden="1" customHeight="1">
      <c r="B455" s="199"/>
      <c r="C455" s="199"/>
      <c r="D455" s="199"/>
      <c r="E455" s="199"/>
      <c r="F455" s="199"/>
      <c r="G455" s="199"/>
      <c r="H455" s="199"/>
      <c r="I455" s="199"/>
      <c r="J455" s="199"/>
      <c r="K455" s="199"/>
      <c r="L455" s="199"/>
      <c r="M455" s="199"/>
      <c r="N455" s="199"/>
      <c r="O455" s="199"/>
      <c r="P455" s="199"/>
    </row>
    <row r="456" spans="2:16" s="5" customFormat="1" ht="14.25" hidden="1" customHeight="1">
      <c r="B456" s="199"/>
      <c r="C456" s="199"/>
      <c r="D456" s="199"/>
      <c r="E456" s="199"/>
      <c r="F456" s="199"/>
      <c r="G456" s="199"/>
      <c r="H456" s="199"/>
      <c r="I456" s="199"/>
      <c r="J456" s="199"/>
      <c r="K456" s="199"/>
      <c r="L456" s="199"/>
      <c r="M456" s="199"/>
      <c r="N456" s="199"/>
      <c r="O456" s="199"/>
      <c r="P456" s="199"/>
    </row>
    <row r="457" spans="2:16" s="5" customFormat="1" ht="14.25" hidden="1" customHeight="1">
      <c r="B457" s="199"/>
      <c r="C457" s="199"/>
      <c r="D457" s="199"/>
      <c r="E457" s="199"/>
      <c r="F457" s="199"/>
      <c r="G457" s="199"/>
      <c r="H457" s="199"/>
      <c r="I457" s="199"/>
      <c r="J457" s="199"/>
      <c r="K457" s="199"/>
      <c r="L457" s="199"/>
      <c r="M457" s="199"/>
      <c r="N457" s="199"/>
      <c r="O457" s="199"/>
      <c r="P457" s="199"/>
    </row>
    <row r="458" spans="2:16" s="5" customFormat="1" ht="14.25" hidden="1" customHeight="1">
      <c r="B458" s="199"/>
      <c r="C458" s="199"/>
      <c r="D458" s="199"/>
      <c r="E458" s="199"/>
      <c r="F458" s="199"/>
      <c r="G458" s="199"/>
      <c r="H458" s="199"/>
      <c r="I458" s="199"/>
      <c r="J458" s="199"/>
      <c r="K458" s="199"/>
      <c r="L458" s="199"/>
      <c r="M458" s="199"/>
      <c r="N458" s="199"/>
      <c r="O458" s="199"/>
      <c r="P458" s="199"/>
    </row>
    <row r="459" spans="2:16" s="5" customFormat="1" ht="14.25" hidden="1" customHeight="1">
      <c r="B459" s="199"/>
      <c r="C459" s="199"/>
      <c r="D459" s="199"/>
      <c r="E459" s="199"/>
      <c r="F459" s="199"/>
      <c r="G459" s="199"/>
      <c r="H459" s="199"/>
      <c r="I459" s="199"/>
      <c r="J459" s="199"/>
      <c r="K459" s="199"/>
      <c r="L459" s="199"/>
      <c r="M459" s="199"/>
      <c r="N459" s="199"/>
      <c r="O459" s="199"/>
      <c r="P459" s="199"/>
    </row>
    <row r="460" spans="2:16" s="5" customFormat="1" ht="14.25" hidden="1" customHeight="1">
      <c r="B460" s="199"/>
      <c r="C460" s="199"/>
      <c r="D460" s="199"/>
      <c r="E460" s="199"/>
      <c r="F460" s="199"/>
      <c r="G460" s="199"/>
      <c r="H460" s="199"/>
      <c r="I460" s="199"/>
      <c r="J460" s="199"/>
      <c r="K460" s="199"/>
      <c r="L460" s="199"/>
      <c r="M460" s="199"/>
      <c r="N460" s="199"/>
      <c r="O460" s="199"/>
      <c r="P460" s="199"/>
    </row>
    <row r="461" spans="2:16" s="5" customFormat="1" ht="14.25" hidden="1" customHeight="1">
      <c r="B461" s="199"/>
      <c r="C461" s="199"/>
      <c r="D461" s="199"/>
      <c r="E461" s="199"/>
      <c r="F461" s="199"/>
      <c r="G461" s="199"/>
      <c r="H461" s="199"/>
      <c r="I461" s="199"/>
      <c r="J461" s="199"/>
      <c r="K461" s="199"/>
      <c r="L461" s="199"/>
      <c r="M461" s="199"/>
      <c r="N461" s="199"/>
      <c r="O461" s="199"/>
      <c r="P461" s="199"/>
    </row>
    <row r="462" spans="2:16" s="5" customFormat="1" ht="14.25" hidden="1" customHeight="1">
      <c r="B462" s="199"/>
      <c r="C462" s="199"/>
      <c r="D462" s="199"/>
      <c r="E462" s="199"/>
      <c r="F462" s="199"/>
      <c r="G462" s="199"/>
      <c r="H462" s="199"/>
      <c r="I462" s="199"/>
      <c r="J462" s="199"/>
      <c r="K462" s="199"/>
      <c r="L462" s="199"/>
      <c r="M462" s="199"/>
      <c r="N462" s="199"/>
      <c r="O462" s="199"/>
      <c r="P462" s="199"/>
    </row>
    <row r="463" spans="2:16" s="5" customFormat="1" ht="14.25" hidden="1" customHeight="1">
      <c r="B463" s="199"/>
      <c r="C463" s="199"/>
      <c r="D463" s="199"/>
      <c r="E463" s="199"/>
      <c r="F463" s="199"/>
      <c r="G463" s="199"/>
      <c r="H463" s="199"/>
      <c r="I463" s="199"/>
      <c r="J463" s="199"/>
      <c r="K463" s="199"/>
      <c r="L463" s="199"/>
      <c r="M463" s="199"/>
      <c r="N463" s="199"/>
      <c r="O463" s="199"/>
      <c r="P463" s="199"/>
    </row>
    <row r="464" spans="2:16" s="5" customFormat="1" ht="14.25" hidden="1" customHeight="1">
      <c r="B464" s="199"/>
      <c r="C464" s="199"/>
      <c r="D464" s="199"/>
      <c r="E464" s="199"/>
      <c r="F464" s="199"/>
      <c r="G464" s="199"/>
      <c r="H464" s="199"/>
      <c r="I464" s="199"/>
      <c r="J464" s="199"/>
      <c r="K464" s="199"/>
      <c r="L464" s="199"/>
      <c r="M464" s="199"/>
      <c r="N464" s="199"/>
      <c r="O464" s="199"/>
      <c r="P464" s="199"/>
    </row>
    <row r="465" spans="2:16" s="5" customFormat="1" ht="14.25" hidden="1" customHeight="1">
      <c r="B465" s="199"/>
      <c r="C465" s="199"/>
      <c r="D465" s="199"/>
      <c r="E465" s="199"/>
      <c r="F465" s="199"/>
      <c r="G465" s="199"/>
      <c r="H465" s="199"/>
      <c r="I465" s="199"/>
      <c r="J465" s="199"/>
      <c r="K465" s="199"/>
      <c r="L465" s="199"/>
      <c r="M465" s="199"/>
      <c r="N465" s="199"/>
      <c r="O465" s="199"/>
      <c r="P465" s="199"/>
    </row>
    <row r="466" spans="2:16" s="5" customFormat="1" ht="14.25" hidden="1" customHeight="1">
      <c r="B466" s="199"/>
      <c r="C466" s="199"/>
      <c r="D466" s="199"/>
      <c r="E466" s="199"/>
      <c r="F466" s="199"/>
      <c r="G466" s="199"/>
      <c r="H466" s="199"/>
      <c r="I466" s="199"/>
      <c r="J466" s="199"/>
      <c r="K466" s="199"/>
      <c r="L466" s="199"/>
      <c r="M466" s="199"/>
      <c r="N466" s="199"/>
      <c r="O466" s="199"/>
      <c r="P466" s="199"/>
    </row>
    <row r="467" spans="2:16" s="5" customFormat="1" ht="14.25" hidden="1" customHeight="1">
      <c r="B467" s="199"/>
      <c r="C467" s="199"/>
      <c r="D467" s="199"/>
      <c r="E467" s="199"/>
      <c r="F467" s="199"/>
      <c r="G467" s="199"/>
      <c r="H467" s="199"/>
      <c r="I467" s="199"/>
      <c r="J467" s="199"/>
      <c r="K467" s="199"/>
      <c r="L467" s="199"/>
      <c r="M467" s="199"/>
      <c r="N467" s="199"/>
      <c r="O467" s="199"/>
      <c r="P467" s="199"/>
    </row>
    <row r="468" spans="2:16" s="5" customFormat="1" ht="14.25" hidden="1" customHeight="1">
      <c r="B468" s="199"/>
      <c r="C468" s="199"/>
      <c r="D468" s="199"/>
      <c r="E468" s="199"/>
      <c r="F468" s="199"/>
      <c r="G468" s="199"/>
      <c r="H468" s="199"/>
      <c r="I468" s="199"/>
      <c r="J468" s="199"/>
      <c r="K468" s="199"/>
      <c r="L468" s="199"/>
      <c r="M468" s="199"/>
      <c r="N468" s="199"/>
      <c r="O468" s="199"/>
      <c r="P468" s="199"/>
    </row>
    <row r="469" spans="2:16" s="5" customFormat="1" ht="14.25" hidden="1" customHeight="1">
      <c r="B469" s="199"/>
      <c r="C469" s="199"/>
      <c r="D469" s="199"/>
      <c r="E469" s="199"/>
      <c r="F469" s="199"/>
      <c r="G469" s="199"/>
      <c r="H469" s="199"/>
      <c r="I469" s="199"/>
      <c r="J469" s="199"/>
      <c r="K469" s="199"/>
      <c r="L469" s="199"/>
      <c r="M469" s="199"/>
      <c r="N469" s="199"/>
      <c r="O469" s="199"/>
      <c r="P469" s="199"/>
    </row>
    <row r="470" spans="2:16" s="5" customFormat="1" ht="14.25" hidden="1" customHeight="1">
      <c r="B470" s="199"/>
      <c r="C470" s="199"/>
      <c r="D470" s="199"/>
      <c r="E470" s="199"/>
      <c r="F470" s="199"/>
      <c r="G470" s="199"/>
      <c r="H470" s="199"/>
      <c r="I470" s="199"/>
      <c r="J470" s="199"/>
      <c r="K470" s="199"/>
      <c r="L470" s="199"/>
      <c r="M470" s="199"/>
      <c r="N470" s="199"/>
      <c r="O470" s="199"/>
      <c r="P470" s="199"/>
    </row>
    <row r="471" spans="2:16" s="5" customFormat="1" ht="14.25" hidden="1" customHeight="1">
      <c r="B471" s="199"/>
      <c r="C471" s="199"/>
      <c r="D471" s="199"/>
      <c r="E471" s="199"/>
      <c r="F471" s="199"/>
      <c r="G471" s="199"/>
      <c r="H471" s="199"/>
      <c r="I471" s="199"/>
      <c r="J471" s="199"/>
      <c r="K471" s="199"/>
      <c r="L471" s="199"/>
      <c r="M471" s="199"/>
      <c r="N471" s="199"/>
      <c r="O471" s="199"/>
      <c r="P471" s="199"/>
    </row>
    <row r="472" spans="2:16" s="5" customFormat="1" ht="14.25" hidden="1" customHeight="1">
      <c r="B472" s="199"/>
      <c r="C472" s="199"/>
      <c r="D472" s="199"/>
      <c r="E472" s="199"/>
      <c r="F472" s="199"/>
      <c r="G472" s="199"/>
      <c r="H472" s="199"/>
      <c r="I472" s="199"/>
      <c r="J472" s="199"/>
      <c r="K472" s="199"/>
      <c r="L472" s="199"/>
      <c r="M472" s="199"/>
      <c r="N472" s="199"/>
      <c r="O472" s="199"/>
      <c r="P472" s="199"/>
    </row>
    <row r="473" spans="2:16" s="5" customFormat="1" ht="14.25" hidden="1" customHeight="1">
      <c r="B473" s="199"/>
      <c r="C473" s="199"/>
      <c r="D473" s="199"/>
      <c r="E473" s="199"/>
      <c r="F473" s="199"/>
      <c r="G473" s="199"/>
      <c r="H473" s="199"/>
      <c r="I473" s="199"/>
      <c r="J473" s="199"/>
      <c r="K473" s="199"/>
      <c r="L473" s="199"/>
      <c r="M473" s="199"/>
      <c r="N473" s="199"/>
      <c r="O473" s="199"/>
      <c r="P473" s="199"/>
    </row>
    <row r="474" spans="2:16" s="5" customFormat="1" ht="14.25" hidden="1" customHeight="1">
      <c r="B474" s="199"/>
      <c r="C474" s="199"/>
      <c r="D474" s="199"/>
      <c r="E474" s="199"/>
      <c r="F474" s="199"/>
      <c r="G474" s="199"/>
      <c r="H474" s="199"/>
      <c r="I474" s="199"/>
      <c r="J474" s="199"/>
      <c r="K474" s="199"/>
      <c r="L474" s="199"/>
      <c r="M474" s="199"/>
      <c r="N474" s="199"/>
      <c r="O474" s="199"/>
      <c r="P474" s="199"/>
    </row>
    <row r="475" spans="2:16" s="5" customFormat="1" ht="14.25" hidden="1" customHeight="1">
      <c r="B475" s="199"/>
      <c r="C475" s="199"/>
      <c r="D475" s="199"/>
      <c r="E475" s="199"/>
      <c r="F475" s="199"/>
      <c r="G475" s="199"/>
      <c r="H475" s="199"/>
      <c r="I475" s="199"/>
      <c r="J475" s="199"/>
      <c r="K475" s="199"/>
      <c r="L475" s="199"/>
      <c r="M475" s="199"/>
      <c r="N475" s="199"/>
      <c r="O475" s="199"/>
      <c r="P475" s="199"/>
    </row>
    <row r="476" spans="2:16" s="5" customFormat="1" ht="14.25" hidden="1" customHeight="1">
      <c r="B476" s="199"/>
      <c r="C476" s="199"/>
      <c r="D476" s="199"/>
      <c r="E476" s="199"/>
      <c r="F476" s="199"/>
      <c r="G476" s="199"/>
      <c r="H476" s="199"/>
      <c r="I476" s="199"/>
      <c r="J476" s="199"/>
      <c r="K476" s="199"/>
      <c r="L476" s="199"/>
      <c r="M476" s="199"/>
      <c r="N476" s="199"/>
      <c r="O476" s="199"/>
      <c r="P476" s="199"/>
    </row>
    <row r="477" spans="2:16" s="5" customFormat="1" ht="14.25" hidden="1" customHeight="1">
      <c r="B477" s="199"/>
      <c r="C477" s="199"/>
      <c r="D477" s="199"/>
      <c r="E477" s="199"/>
      <c r="F477" s="199"/>
      <c r="G477" s="199"/>
      <c r="H477" s="199"/>
      <c r="I477" s="199"/>
      <c r="J477" s="199"/>
      <c r="K477" s="199"/>
      <c r="L477" s="199"/>
      <c r="M477" s="199"/>
      <c r="N477" s="199"/>
      <c r="O477" s="199"/>
      <c r="P477" s="199"/>
    </row>
    <row r="478" spans="2:16" s="5" customFormat="1" ht="14.25" hidden="1" customHeight="1">
      <c r="B478" s="199"/>
      <c r="C478" s="199"/>
      <c r="D478" s="199"/>
      <c r="E478" s="199"/>
      <c r="F478" s="199"/>
      <c r="G478" s="199"/>
      <c r="H478" s="199"/>
      <c r="I478" s="199"/>
      <c r="J478" s="199"/>
      <c r="K478" s="199"/>
      <c r="L478" s="199"/>
      <c r="M478" s="199"/>
      <c r="N478" s="199"/>
      <c r="O478" s="199"/>
      <c r="P478" s="199"/>
    </row>
    <row r="479" spans="2:16" s="5" customFormat="1" ht="14.25" hidden="1" customHeight="1">
      <c r="B479" s="199"/>
      <c r="C479" s="199"/>
      <c r="D479" s="199"/>
      <c r="E479" s="199"/>
      <c r="F479" s="199"/>
      <c r="G479" s="199"/>
      <c r="H479" s="199"/>
      <c r="I479" s="199"/>
      <c r="J479" s="199"/>
      <c r="K479" s="199"/>
      <c r="L479" s="199"/>
      <c r="M479" s="199"/>
      <c r="N479" s="199"/>
      <c r="O479" s="199"/>
      <c r="P479" s="199"/>
    </row>
    <row r="480" spans="2:16" s="5" customFormat="1" ht="14.25" hidden="1" customHeight="1">
      <c r="B480" s="199"/>
      <c r="C480" s="199"/>
      <c r="D480" s="199"/>
      <c r="E480" s="199"/>
      <c r="F480" s="199"/>
      <c r="G480" s="199"/>
      <c r="H480" s="199"/>
      <c r="I480" s="199"/>
      <c r="J480" s="199"/>
      <c r="K480" s="199"/>
      <c r="L480" s="199"/>
      <c r="M480" s="199"/>
      <c r="N480" s="199"/>
      <c r="O480" s="199"/>
      <c r="P480" s="199"/>
    </row>
    <row r="481" spans="2:16" s="5" customFormat="1" ht="14.25" hidden="1" customHeight="1">
      <c r="B481" s="199"/>
      <c r="C481" s="199"/>
      <c r="D481" s="199"/>
      <c r="E481" s="199"/>
      <c r="F481" s="199"/>
      <c r="G481" s="199"/>
      <c r="H481" s="199"/>
      <c r="I481" s="199"/>
      <c r="J481" s="199"/>
      <c r="K481" s="199"/>
      <c r="L481" s="199"/>
      <c r="M481" s="199"/>
      <c r="N481" s="199"/>
      <c r="O481" s="199"/>
      <c r="P481" s="199"/>
    </row>
    <row r="482" spans="2:16" s="5" customFormat="1" ht="14.25" hidden="1" customHeight="1">
      <c r="B482" s="199"/>
      <c r="C482" s="199"/>
      <c r="D482" s="199"/>
      <c r="E482" s="199"/>
      <c r="F482" s="199"/>
      <c r="G482" s="199"/>
      <c r="H482" s="199"/>
      <c r="I482" s="199"/>
      <c r="J482" s="199"/>
      <c r="K482" s="199"/>
      <c r="L482" s="199"/>
      <c r="M482" s="199"/>
      <c r="N482" s="199"/>
      <c r="O482" s="199"/>
      <c r="P482" s="199"/>
    </row>
    <row r="483" spans="2:16" s="5" customFormat="1" ht="14.25" hidden="1" customHeight="1">
      <c r="B483" s="199"/>
      <c r="C483" s="199"/>
      <c r="D483" s="199"/>
      <c r="E483" s="199"/>
      <c r="F483" s="199"/>
      <c r="G483" s="199"/>
      <c r="H483" s="199"/>
      <c r="I483" s="199"/>
      <c r="J483" s="199"/>
      <c r="K483" s="199"/>
      <c r="L483" s="199"/>
      <c r="M483" s="199"/>
      <c r="N483" s="199"/>
      <c r="O483" s="199"/>
      <c r="P483" s="199"/>
    </row>
    <row r="484" spans="2:16" s="5" customFormat="1" ht="14.25" hidden="1" customHeight="1">
      <c r="B484" s="199"/>
      <c r="C484" s="199"/>
      <c r="D484" s="199"/>
      <c r="E484" s="199"/>
      <c r="F484" s="199"/>
      <c r="G484" s="199"/>
      <c r="H484" s="199"/>
      <c r="I484" s="199"/>
      <c r="J484" s="199"/>
      <c r="K484" s="199"/>
      <c r="L484" s="199"/>
      <c r="M484" s="199"/>
      <c r="N484" s="199"/>
      <c r="O484" s="199"/>
      <c r="P484" s="199"/>
    </row>
    <row r="485" spans="2:16" s="5" customFormat="1" ht="14.25" hidden="1" customHeight="1">
      <c r="B485" s="199"/>
      <c r="C485" s="199"/>
      <c r="D485" s="199"/>
      <c r="E485" s="199"/>
      <c r="F485" s="199"/>
      <c r="G485" s="199"/>
      <c r="H485" s="199"/>
      <c r="I485" s="199"/>
      <c r="J485" s="199"/>
      <c r="K485" s="199"/>
      <c r="L485" s="199"/>
      <c r="M485" s="199"/>
      <c r="N485" s="199"/>
      <c r="O485" s="199"/>
      <c r="P485" s="199"/>
    </row>
    <row r="486" spans="2:16" s="5" customFormat="1" ht="14.25" hidden="1" customHeight="1">
      <c r="B486" s="199"/>
      <c r="C486" s="199"/>
      <c r="D486" s="199"/>
      <c r="E486" s="199"/>
      <c r="F486" s="199"/>
      <c r="G486" s="199"/>
      <c r="H486" s="199"/>
      <c r="I486" s="199"/>
      <c r="J486" s="199"/>
      <c r="K486" s="199"/>
      <c r="L486" s="199"/>
      <c r="M486" s="199"/>
      <c r="N486" s="199"/>
      <c r="O486" s="199"/>
      <c r="P486" s="199"/>
    </row>
    <row r="487" spans="2:16" s="5" customFormat="1" ht="14.25" hidden="1" customHeight="1">
      <c r="B487" s="199"/>
      <c r="C487" s="199"/>
      <c r="D487" s="199"/>
      <c r="E487" s="199"/>
      <c r="F487" s="199"/>
      <c r="G487" s="199"/>
      <c r="H487" s="199"/>
      <c r="I487" s="199"/>
      <c r="J487" s="199"/>
      <c r="K487" s="199"/>
      <c r="L487" s="199"/>
      <c r="M487" s="199"/>
      <c r="N487" s="199"/>
      <c r="O487" s="199"/>
      <c r="P487" s="199"/>
    </row>
    <row r="488" spans="2:16" s="5" customFormat="1" ht="14.25" hidden="1" customHeight="1">
      <c r="B488" s="199"/>
      <c r="C488" s="199"/>
      <c r="D488" s="199"/>
      <c r="E488" s="199"/>
      <c r="F488" s="199"/>
      <c r="G488" s="199"/>
      <c r="H488" s="199"/>
      <c r="I488" s="199"/>
      <c r="J488" s="199"/>
      <c r="K488" s="199"/>
      <c r="L488" s="199"/>
      <c r="M488" s="199"/>
      <c r="N488" s="199"/>
      <c r="O488" s="199"/>
      <c r="P488" s="199"/>
    </row>
    <row r="489" spans="2:16" s="5" customFormat="1" ht="14.25" hidden="1" customHeight="1">
      <c r="B489" s="199"/>
      <c r="C489" s="199"/>
      <c r="D489" s="199"/>
      <c r="E489" s="199"/>
      <c r="F489" s="199"/>
      <c r="G489" s="199"/>
      <c r="H489" s="199"/>
      <c r="I489" s="199"/>
      <c r="J489" s="199"/>
      <c r="K489" s="199"/>
      <c r="L489" s="199"/>
      <c r="M489" s="199"/>
      <c r="N489" s="199"/>
      <c r="O489" s="199"/>
      <c r="P489" s="199"/>
    </row>
    <row r="490" spans="2:16" s="5" customFormat="1" ht="14.25" hidden="1" customHeight="1">
      <c r="B490" s="199"/>
      <c r="C490" s="199"/>
      <c r="D490" s="199"/>
      <c r="E490" s="199"/>
      <c r="F490" s="199"/>
      <c r="G490" s="199"/>
      <c r="H490" s="199"/>
      <c r="I490" s="199"/>
      <c r="J490" s="199"/>
      <c r="K490" s="199"/>
      <c r="L490" s="199"/>
      <c r="M490" s="199"/>
      <c r="N490" s="199"/>
      <c r="O490" s="199"/>
      <c r="P490" s="199"/>
    </row>
    <row r="491" spans="2:16" s="5" customFormat="1" ht="14.25" hidden="1" customHeight="1">
      <c r="B491" s="199"/>
      <c r="C491" s="199"/>
      <c r="D491" s="199"/>
      <c r="E491" s="199"/>
      <c r="F491" s="199"/>
      <c r="G491" s="199"/>
      <c r="H491" s="199"/>
      <c r="I491" s="199"/>
      <c r="J491" s="199"/>
      <c r="K491" s="199"/>
      <c r="L491" s="199"/>
      <c r="M491" s="199"/>
      <c r="N491" s="199"/>
      <c r="O491" s="199"/>
      <c r="P491" s="199"/>
    </row>
    <row r="492" spans="2:16" s="5" customFormat="1" ht="14.25" hidden="1" customHeight="1">
      <c r="B492" s="199"/>
      <c r="C492" s="199"/>
      <c r="D492" s="199"/>
      <c r="E492" s="199"/>
      <c r="F492" s="199"/>
      <c r="G492" s="199"/>
      <c r="H492" s="199"/>
      <c r="I492" s="199"/>
      <c r="J492" s="199"/>
      <c r="K492" s="199"/>
      <c r="L492" s="199"/>
      <c r="M492" s="199"/>
      <c r="N492" s="199"/>
      <c r="O492" s="199"/>
      <c r="P492" s="199"/>
    </row>
    <row r="493" spans="2:16" s="5" customFormat="1" ht="14.25" hidden="1" customHeight="1">
      <c r="B493" s="199"/>
      <c r="C493" s="199"/>
      <c r="D493" s="199"/>
      <c r="E493" s="199"/>
      <c r="F493" s="199"/>
      <c r="G493" s="199"/>
      <c r="H493" s="199"/>
      <c r="I493" s="199"/>
      <c r="J493" s="199"/>
      <c r="K493" s="199"/>
      <c r="L493" s="199"/>
      <c r="M493" s="199"/>
      <c r="N493" s="199"/>
      <c r="O493" s="199"/>
      <c r="P493" s="199"/>
    </row>
    <row r="494" spans="2:16" s="5" customFormat="1" ht="14.25" hidden="1" customHeight="1">
      <c r="B494" s="199"/>
      <c r="C494" s="199"/>
      <c r="D494" s="199"/>
      <c r="E494" s="199"/>
      <c r="F494" s="199"/>
      <c r="G494" s="199"/>
      <c r="H494" s="199"/>
      <c r="I494" s="199"/>
      <c r="J494" s="199"/>
      <c r="K494" s="199"/>
      <c r="L494" s="199"/>
      <c r="M494" s="199"/>
      <c r="N494" s="199"/>
      <c r="O494" s="199"/>
      <c r="P494" s="199"/>
    </row>
    <row r="495" spans="2:16" s="5" customFormat="1" ht="14.25" hidden="1" customHeight="1">
      <c r="B495" s="199"/>
      <c r="C495" s="199"/>
      <c r="D495" s="199"/>
      <c r="E495" s="199"/>
      <c r="F495" s="199"/>
      <c r="G495" s="199"/>
      <c r="H495" s="199"/>
      <c r="I495" s="199"/>
      <c r="J495" s="199"/>
      <c r="K495" s="199"/>
      <c r="L495" s="199"/>
      <c r="M495" s="199"/>
      <c r="N495" s="199"/>
      <c r="O495" s="199"/>
      <c r="P495" s="199"/>
    </row>
    <row r="496" spans="2:16" s="5" customFormat="1" ht="14.25" hidden="1" customHeight="1">
      <c r="B496" s="199"/>
      <c r="C496" s="199"/>
      <c r="D496" s="199"/>
      <c r="E496" s="199"/>
      <c r="F496" s="199"/>
      <c r="G496" s="199"/>
      <c r="H496" s="199"/>
      <c r="I496" s="199"/>
      <c r="J496" s="199"/>
      <c r="K496" s="199"/>
      <c r="L496" s="199"/>
      <c r="M496" s="199"/>
      <c r="N496" s="199"/>
      <c r="O496" s="199"/>
      <c r="P496" s="199"/>
    </row>
    <row r="497" spans="1:17" s="5" customFormat="1" ht="14.25" hidden="1" customHeight="1">
      <c r="B497" s="199"/>
      <c r="C497" s="199"/>
      <c r="D497" s="199"/>
      <c r="E497" s="199"/>
      <c r="F497" s="199"/>
      <c r="G497" s="199"/>
      <c r="H497" s="199"/>
      <c r="I497" s="199"/>
      <c r="J497" s="199"/>
      <c r="K497" s="199"/>
      <c r="L497" s="199"/>
      <c r="M497" s="199"/>
      <c r="N497" s="199"/>
      <c r="O497" s="199"/>
      <c r="P497" s="199"/>
    </row>
    <row r="498" spans="1:17" s="5" customFormat="1" ht="14.25" hidden="1" customHeight="1">
      <c r="B498" s="199"/>
      <c r="C498" s="199"/>
      <c r="D498" s="199"/>
      <c r="E498" s="199"/>
      <c r="F498" s="199"/>
      <c r="G498" s="199"/>
      <c r="H498" s="199"/>
      <c r="I498" s="199"/>
      <c r="J498" s="199"/>
      <c r="K498" s="199"/>
      <c r="L498" s="199"/>
      <c r="M498" s="199"/>
      <c r="N498" s="199"/>
      <c r="O498" s="199"/>
      <c r="P498" s="199"/>
    </row>
    <row r="499" spans="1:17" s="5" customFormat="1" ht="14.25" hidden="1" customHeight="1">
      <c r="B499" s="199"/>
      <c r="C499" s="199"/>
      <c r="D499" s="199"/>
      <c r="E499" s="199"/>
      <c r="F499" s="199"/>
      <c r="G499" s="199"/>
      <c r="H499" s="199"/>
      <c r="I499" s="199"/>
      <c r="J499" s="199"/>
      <c r="K499" s="199"/>
      <c r="L499" s="199"/>
      <c r="M499" s="199"/>
      <c r="N499" s="199"/>
      <c r="O499" s="199"/>
      <c r="P499" s="199"/>
    </row>
    <row r="500" spans="1:17" s="5" customFormat="1" ht="14.25" hidden="1" customHeight="1">
      <c r="B500" s="199"/>
      <c r="C500" s="199"/>
      <c r="D500" s="199"/>
      <c r="E500" s="199"/>
      <c r="F500" s="199"/>
      <c r="G500" s="199"/>
      <c r="H500" s="199"/>
      <c r="I500" s="199"/>
      <c r="J500" s="199"/>
      <c r="K500" s="199"/>
      <c r="L500" s="199"/>
      <c r="M500" s="199"/>
      <c r="N500" s="199"/>
      <c r="O500" s="199"/>
      <c r="P500" s="199"/>
    </row>
    <row r="501" spans="1:17" s="5" customFormat="1" ht="14.25" hidden="1" customHeight="1">
      <c r="A501" s="13"/>
      <c r="B501" s="199"/>
      <c r="C501" s="199"/>
      <c r="D501" s="199"/>
      <c r="E501" s="199"/>
      <c r="F501" s="199"/>
      <c r="G501" s="199"/>
      <c r="H501" s="199"/>
      <c r="I501" s="199"/>
      <c r="J501" s="199"/>
      <c r="K501" s="199"/>
      <c r="L501" s="199"/>
      <c r="M501" s="199"/>
      <c r="N501" s="199"/>
      <c r="O501" s="199"/>
      <c r="P501" s="199"/>
    </row>
    <row r="502" spans="1:17" s="5" customFormat="1" ht="14.25" hidden="1" customHeight="1">
      <c r="A502" s="13"/>
      <c r="B502" s="199"/>
      <c r="C502" s="199"/>
      <c r="D502" s="199"/>
      <c r="E502" s="199"/>
      <c r="F502" s="199"/>
      <c r="G502" s="199"/>
      <c r="H502" s="199"/>
      <c r="I502" s="199"/>
      <c r="J502" s="199"/>
      <c r="K502" s="199"/>
      <c r="L502" s="199"/>
      <c r="M502" s="199"/>
      <c r="N502" s="199"/>
      <c r="O502" s="199"/>
      <c r="P502" s="199"/>
    </row>
    <row r="503" spans="1:17" s="5" customFormat="1" ht="14.25" hidden="1" customHeight="1">
      <c r="A503" s="13"/>
      <c r="B503" s="199"/>
      <c r="C503" s="199"/>
      <c r="D503" s="199"/>
      <c r="E503" s="199"/>
      <c r="F503" s="199"/>
      <c r="G503" s="199"/>
      <c r="H503" s="199"/>
      <c r="I503" s="199"/>
      <c r="J503" s="199"/>
      <c r="K503" s="199"/>
      <c r="L503" s="199"/>
      <c r="M503" s="199"/>
      <c r="N503" s="199"/>
      <c r="O503" s="199"/>
      <c r="P503" s="199"/>
    </row>
    <row r="504" spans="1:17" ht="14.25" hidden="1" customHeight="1">
      <c r="Q504" s="5"/>
    </row>
  </sheetData>
  <sortState ref="M10:P17">
    <sortCondition descending="1" ref="N10:N17"/>
  </sortState>
  <mergeCells count="9">
    <mergeCell ref="A32:A38"/>
    <mergeCell ref="B32:P38"/>
    <mergeCell ref="I10:K10"/>
    <mergeCell ref="M9:P9"/>
    <mergeCell ref="C10:E10"/>
    <mergeCell ref="F10:H10"/>
    <mergeCell ref="C9:K9"/>
    <mergeCell ref="B22:K23"/>
    <mergeCell ref="M28:P30"/>
  </mergeCells>
  <pageMargins left="0.7" right="0.7" top="0.75" bottom="0.75" header="0.3" footer="0.3"/>
  <pageSetup paperSize="9" orientation="portrait" r:id="rId1"/>
  <ignoredErrors>
    <ignoredError sqref="C20:D20 F20:G20 I20:J20" formulaRange="1"/>
    <ignoredError sqref="E20 H2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83DDA9"/>
  </sheetPr>
  <dimension ref="A1:T1048512"/>
  <sheetViews>
    <sheetView showGridLines="0" zoomScale="110" zoomScaleNormal="100" workbookViewId="0">
      <selection activeCell="A17" sqref="A17"/>
    </sheetView>
  </sheetViews>
  <sheetFormatPr baseColWidth="10" defaultColWidth="0" defaultRowHeight="13.8" zeroHeight="1"/>
  <cols>
    <col min="1" max="1" width="17.5546875" style="13" customWidth="1"/>
    <col min="2" max="2" width="25.44140625" style="13" customWidth="1"/>
    <col min="3" max="10" width="17.21875" style="13" customWidth="1"/>
    <col min="11" max="13" width="10.77734375" style="13" customWidth="1"/>
    <col min="14" max="14" width="12.44140625" style="13" customWidth="1"/>
    <col min="15" max="20" width="10.77734375" style="13" customWidth="1"/>
    <col min="21" max="16384" width="10.77734375" style="13" hidden="1"/>
  </cols>
  <sheetData>
    <row r="1" spans="1:20" s="5" customFormat="1">
      <c r="E1" s="30"/>
      <c r="M1" s="6"/>
    </row>
    <row r="2" spans="1:20" s="5" customFormat="1">
      <c r="E2" s="30"/>
      <c r="M2" s="6"/>
    </row>
    <row r="3" spans="1:20" s="5" customFormat="1">
      <c r="E3" s="30"/>
      <c r="M3" s="6"/>
    </row>
    <row r="4" spans="1:20" s="5" customFormat="1">
      <c r="A4" s="9" t="s">
        <v>159</v>
      </c>
      <c r="M4" s="6"/>
    </row>
    <row r="5" spans="1:20" s="5" customFormat="1">
      <c r="A5" s="88" t="s">
        <v>182</v>
      </c>
      <c r="B5" s="96"/>
      <c r="C5" s="96"/>
      <c r="D5" s="96"/>
      <c r="E5" s="96"/>
      <c r="F5" s="96"/>
      <c r="G5" s="96"/>
      <c r="H5" s="96"/>
      <c r="I5" s="96"/>
      <c r="J5" s="96"/>
      <c r="K5" s="96"/>
      <c r="L5" s="96"/>
      <c r="M5" s="96"/>
      <c r="N5" s="96"/>
      <c r="O5" s="96"/>
      <c r="P5" s="96"/>
      <c r="Q5" s="96"/>
      <c r="R5" s="96"/>
      <c r="S5" s="96"/>
      <c r="T5" s="96"/>
    </row>
    <row r="6" spans="1:20" s="5" customFormat="1">
      <c r="A6" s="9" t="s">
        <v>2</v>
      </c>
      <c r="M6" s="6"/>
    </row>
    <row r="7" spans="1:20" s="5" customFormat="1">
      <c r="A7" s="29" t="s">
        <v>44</v>
      </c>
      <c r="M7" s="6"/>
    </row>
    <row r="8" spans="1:20" s="5" customFormat="1"/>
    <row r="9" spans="1:20" s="5" customFormat="1">
      <c r="G9" s="54"/>
      <c r="H9" s="54"/>
      <c r="I9" s="54"/>
      <c r="J9" s="54"/>
      <c r="K9" s="54"/>
    </row>
    <row r="10" spans="1:20" s="5" customFormat="1">
      <c r="B10" s="9" t="s">
        <v>183</v>
      </c>
      <c r="G10" s="54"/>
      <c r="H10" s="54"/>
      <c r="I10" s="54"/>
      <c r="J10" s="54"/>
      <c r="K10" s="54"/>
      <c r="L10" s="54"/>
      <c r="M10" s="54"/>
      <c r="N10" s="54"/>
      <c r="O10" s="54"/>
    </row>
    <row r="11" spans="1:20" s="5" customFormat="1">
      <c r="B11" s="55"/>
      <c r="C11" s="56"/>
      <c r="D11" s="57"/>
      <c r="E11" s="58"/>
      <c r="F11" s="57"/>
      <c r="H11" s="31"/>
      <c r="I11" s="31"/>
      <c r="J11" s="31"/>
      <c r="K11" s="31"/>
      <c r="L11" s="31"/>
      <c r="M11" s="31"/>
      <c r="N11" s="31"/>
    </row>
    <row r="12" spans="1:20" s="5" customFormat="1" ht="26.55" customHeight="1">
      <c r="B12" s="59"/>
      <c r="C12" s="236" t="s">
        <v>137</v>
      </c>
      <c r="D12" s="236"/>
      <c r="E12" s="236"/>
      <c r="F12" s="236"/>
      <c r="G12" s="236" t="s">
        <v>184</v>
      </c>
      <c r="H12" s="236"/>
      <c r="I12" s="236"/>
      <c r="J12" s="236"/>
      <c r="K12" s="31"/>
      <c r="L12" s="31"/>
      <c r="M12" s="31"/>
      <c r="N12" s="31"/>
    </row>
    <row r="13" spans="1:20" s="5" customFormat="1" ht="27.6">
      <c r="B13" s="146" t="s">
        <v>185</v>
      </c>
      <c r="C13" s="138">
        <v>2024</v>
      </c>
      <c r="D13" s="138">
        <v>2025</v>
      </c>
      <c r="E13" s="138" t="s">
        <v>166</v>
      </c>
      <c r="F13" s="128" t="s">
        <v>186</v>
      </c>
      <c r="G13" s="138">
        <v>2024</v>
      </c>
      <c r="H13" s="138">
        <v>2025</v>
      </c>
      <c r="I13" s="138" t="s">
        <v>187</v>
      </c>
      <c r="J13" s="128" t="s">
        <v>186</v>
      </c>
      <c r="K13" s="31"/>
      <c r="L13" s="31"/>
      <c r="M13" s="31"/>
      <c r="N13" s="31"/>
    </row>
    <row r="14" spans="1:20" s="5" customFormat="1">
      <c r="B14" s="147" t="s">
        <v>188</v>
      </c>
      <c r="C14" s="124">
        <v>31</v>
      </c>
      <c r="D14" s="124">
        <v>33</v>
      </c>
      <c r="E14" s="139">
        <f>(D14/C14)-1</f>
        <v>6.4516129032258007E-2</v>
      </c>
      <c r="F14" s="139">
        <f t="shared" ref="F14:F46" si="0">+D14/$D$53</f>
        <v>0.27731092436974791</v>
      </c>
      <c r="G14" s="140">
        <v>1673.0707589237202</v>
      </c>
      <c r="H14" s="140">
        <v>343.15699368457729</v>
      </c>
      <c r="I14" s="139">
        <f>(H14/G14)-1</f>
        <v>-0.79489391476465177</v>
      </c>
      <c r="J14" s="131">
        <f t="shared" ref="J14:J46" si="1">+H14/$H$53</f>
        <v>0.36708738441822136</v>
      </c>
      <c r="K14" s="183"/>
      <c r="L14" s="31"/>
      <c r="M14" s="31"/>
      <c r="N14" s="31"/>
    </row>
    <row r="15" spans="1:20" s="5" customFormat="1">
      <c r="A15" s="31"/>
      <c r="B15" s="147" t="s">
        <v>189</v>
      </c>
      <c r="C15" s="124">
        <v>10</v>
      </c>
      <c r="D15" s="124">
        <v>10</v>
      </c>
      <c r="E15" s="139">
        <f t="shared" ref="E15:E36" si="2">(D15/C15)-1</f>
        <v>0</v>
      </c>
      <c r="F15" s="139">
        <f t="shared" si="0"/>
        <v>8.4033613445378158E-2</v>
      </c>
      <c r="G15" s="140">
        <v>94.621967112866699</v>
      </c>
      <c r="H15" s="140">
        <v>73.451042861143463</v>
      </c>
      <c r="I15" s="139">
        <f t="shared" ref="I15:I36" si="3">(H15/G15)-1</f>
        <v>-0.22374217000234409</v>
      </c>
      <c r="J15" s="131">
        <f t="shared" si="1"/>
        <v>7.8573223634986158E-2</v>
      </c>
      <c r="K15" s="183"/>
      <c r="L15" s="31"/>
      <c r="M15" s="31"/>
      <c r="N15" s="31"/>
    </row>
    <row r="16" spans="1:20" s="5" customFormat="1">
      <c r="A16" s="31"/>
      <c r="B16" s="147" t="s">
        <v>190</v>
      </c>
      <c r="C16" s="124">
        <v>2</v>
      </c>
      <c r="D16" s="124">
        <v>8</v>
      </c>
      <c r="E16" s="139">
        <f t="shared" si="2"/>
        <v>3</v>
      </c>
      <c r="F16" s="139">
        <f t="shared" si="0"/>
        <v>6.7226890756302518E-2</v>
      </c>
      <c r="G16" s="140">
        <v>6.3000000238420002</v>
      </c>
      <c r="H16" s="140">
        <v>103.51439435468599</v>
      </c>
      <c r="I16" s="139">
        <f t="shared" si="3"/>
        <v>15.430856184593893</v>
      </c>
      <c r="J16" s="131">
        <f t="shared" si="1"/>
        <v>0.11073307253713065</v>
      </c>
      <c r="K16" s="183"/>
      <c r="L16" s="31"/>
      <c r="M16" s="31"/>
      <c r="N16" s="31"/>
    </row>
    <row r="17" spans="2:14" s="5" customFormat="1">
      <c r="B17" s="147" t="s">
        <v>191</v>
      </c>
      <c r="C17" s="124">
        <v>3</v>
      </c>
      <c r="D17" s="124">
        <v>6</v>
      </c>
      <c r="E17" s="139">
        <f t="shared" si="2"/>
        <v>1</v>
      </c>
      <c r="F17" s="139">
        <f t="shared" si="0"/>
        <v>5.0420168067226892E-2</v>
      </c>
      <c r="G17" s="140">
        <v>6.299999952316</v>
      </c>
      <c r="H17" s="140">
        <v>25.299999952158</v>
      </c>
      <c r="I17" s="139">
        <f t="shared" si="3"/>
        <v>3.0158730386747443</v>
      </c>
      <c r="J17" s="131">
        <f t="shared" si="1"/>
        <v>2.7064320352321036E-2</v>
      </c>
      <c r="K17" s="183"/>
      <c r="L17" s="31"/>
      <c r="M17" s="31"/>
      <c r="N17" s="31"/>
    </row>
    <row r="18" spans="2:14" s="5" customFormat="1">
      <c r="B18" s="147" t="s">
        <v>192</v>
      </c>
      <c r="C18" s="124">
        <v>2</v>
      </c>
      <c r="D18" s="124">
        <v>6</v>
      </c>
      <c r="E18" s="139">
        <f t="shared" si="2"/>
        <v>2</v>
      </c>
      <c r="F18" s="139">
        <f t="shared" si="0"/>
        <v>5.0420168067226892E-2</v>
      </c>
      <c r="G18" s="140">
        <v>2.1999999284739999</v>
      </c>
      <c r="H18" s="140">
        <v>64.995973743459444</v>
      </c>
      <c r="I18" s="139">
        <f t="shared" si="3"/>
        <v>28.54362538936218</v>
      </c>
      <c r="J18" s="131">
        <f t="shared" si="1"/>
        <v>6.9528531949818853E-2</v>
      </c>
      <c r="K18" s="183"/>
      <c r="L18" s="31"/>
      <c r="M18" s="31"/>
      <c r="N18" s="31"/>
    </row>
    <row r="19" spans="2:14" s="5" customFormat="1">
      <c r="B19" s="147" t="s">
        <v>193</v>
      </c>
      <c r="C19" s="124">
        <v>3</v>
      </c>
      <c r="D19" s="124">
        <v>6</v>
      </c>
      <c r="E19" s="139">
        <f t="shared" si="2"/>
        <v>1</v>
      </c>
      <c r="F19" s="139">
        <f t="shared" si="0"/>
        <v>5.0420168067226892E-2</v>
      </c>
      <c r="G19" s="140">
        <v>5.5370448369692502</v>
      </c>
      <c r="H19" s="140">
        <v>45.383102805146258</v>
      </c>
      <c r="I19" s="139">
        <f t="shared" si="3"/>
        <v>7.1962678904343313</v>
      </c>
      <c r="J19" s="131">
        <f t="shared" si="1"/>
        <v>4.8547938151123647E-2</v>
      </c>
      <c r="K19" s="31"/>
      <c r="L19" s="31"/>
      <c r="M19" s="31"/>
      <c r="N19" s="31"/>
    </row>
    <row r="20" spans="2:14" s="5" customFormat="1">
      <c r="B20" s="147" t="s">
        <v>85</v>
      </c>
      <c r="C20" s="124">
        <v>9</v>
      </c>
      <c r="D20" s="124">
        <v>5</v>
      </c>
      <c r="E20" s="139">
        <f t="shared" si="2"/>
        <v>-0.44444444444444442</v>
      </c>
      <c r="F20" s="139">
        <f t="shared" si="0"/>
        <v>4.2016806722689079E-2</v>
      </c>
      <c r="G20" s="140">
        <v>36.199741560035605</v>
      </c>
      <c r="H20" s="140">
        <v>7.0786500352653396</v>
      </c>
      <c r="I20" s="139">
        <f t="shared" si="3"/>
        <v>-0.80445578531201045</v>
      </c>
      <c r="J20" s="131">
        <f t="shared" si="1"/>
        <v>7.572286663188264E-3</v>
      </c>
      <c r="K20" s="31"/>
      <c r="L20" s="31"/>
      <c r="M20" s="31"/>
      <c r="N20" s="31"/>
    </row>
    <row r="21" spans="2:14" s="5" customFormat="1">
      <c r="B21" s="147" t="s">
        <v>90</v>
      </c>
      <c r="C21" s="124"/>
      <c r="D21" s="124">
        <v>5</v>
      </c>
      <c r="E21" s="139"/>
      <c r="F21" s="139">
        <f t="shared" si="0"/>
        <v>4.2016806722689079E-2</v>
      </c>
      <c r="G21" s="140"/>
      <c r="H21" s="140">
        <v>27.261359367874093</v>
      </c>
      <c r="I21" s="139"/>
      <c r="J21" s="131">
        <f t="shared" si="1"/>
        <v>2.9162457097513153E-2</v>
      </c>
      <c r="K21" s="31"/>
      <c r="L21" s="31"/>
      <c r="M21" s="31"/>
      <c r="N21" s="31"/>
    </row>
    <row r="22" spans="2:14" s="5" customFormat="1">
      <c r="B22" s="147" t="s">
        <v>194</v>
      </c>
      <c r="C22" s="124">
        <v>1</v>
      </c>
      <c r="D22" s="124">
        <v>4</v>
      </c>
      <c r="E22" s="139">
        <f t="shared" si="2"/>
        <v>3</v>
      </c>
      <c r="F22" s="139">
        <f t="shared" si="0"/>
        <v>3.3613445378151259E-2</v>
      </c>
      <c r="G22" s="140">
        <v>0.75</v>
      </c>
      <c r="H22" s="140">
        <v>80.916733140288983</v>
      </c>
      <c r="I22" s="139">
        <f t="shared" si="3"/>
        <v>106.88897752038531</v>
      </c>
      <c r="J22" s="131">
        <f t="shared" si="1"/>
        <v>8.655954117443615E-2</v>
      </c>
      <c r="K22" s="31"/>
      <c r="L22" s="31"/>
      <c r="M22" s="31"/>
      <c r="N22" s="31"/>
    </row>
    <row r="23" spans="2:14" s="5" customFormat="1">
      <c r="B23" s="147" t="s">
        <v>195</v>
      </c>
      <c r="C23" s="124">
        <v>3</v>
      </c>
      <c r="D23" s="124">
        <v>4</v>
      </c>
      <c r="E23" s="139">
        <f t="shared" si="2"/>
        <v>0.33333333333333326</v>
      </c>
      <c r="F23" s="139">
        <f t="shared" si="0"/>
        <v>3.3613445378151259E-2</v>
      </c>
      <c r="G23" s="140">
        <v>74.207030697938293</v>
      </c>
      <c r="H23" s="140">
        <v>27.536876030000002</v>
      </c>
      <c r="I23" s="139">
        <f t="shared" si="3"/>
        <v>-0.62891823360929777</v>
      </c>
      <c r="J23" s="131">
        <f t="shared" si="1"/>
        <v>2.945718718527119E-2</v>
      </c>
      <c r="K23" s="31"/>
      <c r="L23" s="31"/>
      <c r="M23" s="31"/>
      <c r="N23" s="31"/>
    </row>
    <row r="24" spans="2:14" s="5" customFormat="1">
      <c r="B24" s="147" t="s">
        <v>89</v>
      </c>
      <c r="C24" s="124">
        <v>1</v>
      </c>
      <c r="D24" s="124">
        <v>4</v>
      </c>
      <c r="E24" s="139">
        <f t="shared" si="2"/>
        <v>3</v>
      </c>
      <c r="F24" s="139">
        <f t="shared" si="0"/>
        <v>3.3613445378151259E-2</v>
      </c>
      <c r="G24" s="140">
        <v>22.4</v>
      </c>
      <c r="H24" s="140">
        <v>6.0979050909999994</v>
      </c>
      <c r="I24" s="139">
        <f t="shared" si="3"/>
        <v>-0.72777209415178579</v>
      </c>
      <c r="J24" s="131">
        <f t="shared" si="1"/>
        <v>6.5231485048598339E-3</v>
      </c>
      <c r="K24" s="31"/>
      <c r="L24" s="31"/>
      <c r="M24" s="31"/>
      <c r="N24" s="31"/>
    </row>
    <row r="25" spans="2:14" s="5" customFormat="1">
      <c r="B25" s="147" t="s">
        <v>196</v>
      </c>
      <c r="C25" s="124">
        <v>8</v>
      </c>
      <c r="D25" s="124">
        <v>4</v>
      </c>
      <c r="E25" s="139">
        <f t="shared" si="2"/>
        <v>-0.5</v>
      </c>
      <c r="F25" s="139">
        <f t="shared" si="0"/>
        <v>3.3613445378151259E-2</v>
      </c>
      <c r="G25" s="140">
        <v>80.594024101100374</v>
      </c>
      <c r="H25" s="140">
        <v>10.46198846564176</v>
      </c>
      <c r="I25" s="139">
        <f t="shared" si="3"/>
        <v>-0.87018902974099144</v>
      </c>
      <c r="J25" s="131">
        <f t="shared" si="1"/>
        <v>1.1191565529321861E-2</v>
      </c>
      <c r="K25" s="31"/>
      <c r="L25" s="31"/>
      <c r="M25" s="31"/>
      <c r="N25" s="31"/>
    </row>
    <row r="26" spans="2:14" s="5" customFormat="1">
      <c r="B26" s="147" t="s">
        <v>197</v>
      </c>
      <c r="C26" s="124">
        <v>1</v>
      </c>
      <c r="D26" s="124">
        <v>3</v>
      </c>
      <c r="E26" s="139">
        <f t="shared" si="2"/>
        <v>2</v>
      </c>
      <c r="F26" s="139">
        <f t="shared" si="0"/>
        <v>2.5210084033613446E-2</v>
      </c>
      <c r="G26" s="140">
        <v>4.8923341751297702</v>
      </c>
      <c r="H26" s="140">
        <v>31.299999620000001</v>
      </c>
      <c r="I26" s="139">
        <f t="shared" si="3"/>
        <v>5.3977640323741296</v>
      </c>
      <c r="J26" s="131">
        <f t="shared" si="1"/>
        <v>3.3482735902967894E-2</v>
      </c>
      <c r="K26" s="31"/>
      <c r="L26" s="31"/>
      <c r="M26" s="31"/>
      <c r="N26" s="31"/>
    </row>
    <row r="27" spans="2:14" s="5" customFormat="1">
      <c r="B27" s="147" t="s">
        <v>84</v>
      </c>
      <c r="C27" s="124">
        <v>9</v>
      </c>
      <c r="D27" s="124">
        <v>3</v>
      </c>
      <c r="E27" s="139">
        <f t="shared" si="2"/>
        <v>-0.66666666666666674</v>
      </c>
      <c r="F27" s="139">
        <f t="shared" si="0"/>
        <v>2.5210084033613446E-2</v>
      </c>
      <c r="G27" s="140">
        <v>71.948903133057343</v>
      </c>
      <c r="H27" s="140">
        <v>7.1475408266397098</v>
      </c>
      <c r="I27" s="139">
        <f t="shared" si="3"/>
        <v>-0.90065809879795466</v>
      </c>
      <c r="J27" s="131">
        <f t="shared" si="1"/>
        <v>7.6459816217102636E-3</v>
      </c>
      <c r="K27" s="31"/>
      <c r="L27" s="31"/>
      <c r="M27" s="31"/>
      <c r="N27" s="31"/>
    </row>
    <row r="28" spans="2:14" s="5" customFormat="1">
      <c r="B28" s="147" t="s">
        <v>91</v>
      </c>
      <c r="C28" s="124">
        <v>3</v>
      </c>
      <c r="D28" s="124">
        <v>2</v>
      </c>
      <c r="E28" s="139">
        <f t="shared" si="2"/>
        <v>-0.33333333333333337</v>
      </c>
      <c r="F28" s="139">
        <f t="shared" si="0"/>
        <v>1.680672268907563E-2</v>
      </c>
      <c r="G28" s="140">
        <v>5.1999999284739999</v>
      </c>
      <c r="H28" s="140">
        <v>1.4284581329999999</v>
      </c>
      <c r="I28" s="139">
        <f t="shared" si="3"/>
        <v>-0.72529650910606891</v>
      </c>
      <c r="J28" s="131">
        <f t="shared" si="1"/>
        <v>1.5280730669761454E-3</v>
      </c>
      <c r="K28" s="31"/>
      <c r="L28" s="31"/>
      <c r="M28" s="31"/>
      <c r="N28" s="31"/>
    </row>
    <row r="29" spans="2:14" s="5" customFormat="1">
      <c r="B29" s="147" t="s">
        <v>198</v>
      </c>
      <c r="C29" s="124">
        <v>1</v>
      </c>
      <c r="D29" s="124">
        <v>2</v>
      </c>
      <c r="E29" s="139">
        <f t="shared" si="2"/>
        <v>1</v>
      </c>
      <c r="F29" s="139">
        <f t="shared" si="0"/>
        <v>1.680672268907563E-2</v>
      </c>
      <c r="G29" s="140">
        <v>1.33047805056476</v>
      </c>
      <c r="H29" s="140">
        <v>2.6543467400000003</v>
      </c>
      <c r="I29" s="139">
        <f t="shared" si="3"/>
        <v>0.99503234109971661</v>
      </c>
      <c r="J29" s="131">
        <f t="shared" si="1"/>
        <v>2.8394502226618172E-3</v>
      </c>
      <c r="K29" s="31"/>
      <c r="L29" s="31"/>
      <c r="M29" s="31"/>
      <c r="N29" s="31"/>
    </row>
    <row r="30" spans="2:14" s="5" customFormat="1">
      <c r="B30" s="147" t="s">
        <v>199</v>
      </c>
      <c r="C30" s="124"/>
      <c r="D30" s="124">
        <v>2</v>
      </c>
      <c r="E30" s="139"/>
      <c r="F30" s="139">
        <f t="shared" si="0"/>
        <v>1.680672268907563E-2</v>
      </c>
      <c r="G30" s="140"/>
      <c r="H30" s="140">
        <v>16.5</v>
      </c>
      <c r="I30" s="139"/>
      <c r="J30" s="131">
        <f t="shared" si="1"/>
        <v>1.7650643741412616E-2</v>
      </c>
      <c r="K30" s="31"/>
      <c r="L30" s="31"/>
      <c r="M30" s="31"/>
      <c r="N30" s="31"/>
    </row>
    <row r="31" spans="2:14" s="5" customFormat="1">
      <c r="B31" s="147" t="s">
        <v>200</v>
      </c>
      <c r="C31" s="124">
        <v>4</v>
      </c>
      <c r="D31" s="124">
        <v>2</v>
      </c>
      <c r="E31" s="139">
        <f t="shared" si="2"/>
        <v>-0.5</v>
      </c>
      <c r="F31" s="139">
        <f t="shared" si="0"/>
        <v>1.680672268907563E-2</v>
      </c>
      <c r="G31" s="140">
        <v>20.199999809265002</v>
      </c>
      <c r="H31" s="140">
        <v>21.7</v>
      </c>
      <c r="I31" s="139">
        <f t="shared" si="3"/>
        <v>7.4257435886063927E-2</v>
      </c>
      <c r="J31" s="131">
        <f t="shared" si="1"/>
        <v>2.3213270859918408E-2</v>
      </c>
      <c r="K31" s="31"/>
      <c r="L31" s="31"/>
      <c r="M31" s="31"/>
      <c r="N31" s="31"/>
    </row>
    <row r="32" spans="2:14" s="5" customFormat="1">
      <c r="B32" s="147" t="s">
        <v>201</v>
      </c>
      <c r="C32" s="124">
        <v>1</v>
      </c>
      <c r="D32" s="124">
        <v>1</v>
      </c>
      <c r="E32" s="139">
        <f t="shared" si="2"/>
        <v>0</v>
      </c>
      <c r="F32" s="139">
        <f t="shared" si="0"/>
        <v>8.4033613445378148E-3</v>
      </c>
      <c r="G32" s="140">
        <v>6.1999998092649999</v>
      </c>
      <c r="H32" s="140">
        <v>11.69999981</v>
      </c>
      <c r="I32" s="139">
        <f t="shared" si="3"/>
        <v>0.88709680160248516</v>
      </c>
      <c r="J32" s="131">
        <f t="shared" si="1"/>
        <v>1.2515910813388199E-2</v>
      </c>
      <c r="K32" s="31"/>
      <c r="L32" s="31"/>
      <c r="M32" s="31"/>
      <c r="N32" s="31"/>
    </row>
    <row r="33" spans="2:14" s="5" customFormat="1">
      <c r="B33" s="147" t="s">
        <v>202</v>
      </c>
      <c r="C33" s="124">
        <v>1</v>
      </c>
      <c r="D33" s="124">
        <v>1</v>
      </c>
      <c r="E33" s="139">
        <f t="shared" si="2"/>
        <v>0</v>
      </c>
      <c r="F33" s="139">
        <f t="shared" si="0"/>
        <v>8.4033613445378148E-3</v>
      </c>
      <c r="G33" s="140">
        <v>4.3</v>
      </c>
      <c r="H33" s="140">
        <v>0.9</v>
      </c>
      <c r="I33" s="139">
        <f t="shared" si="3"/>
        <v>-0.79069767441860461</v>
      </c>
      <c r="J33" s="131">
        <f t="shared" si="1"/>
        <v>9.6276238589523356E-4</v>
      </c>
      <c r="K33" s="31"/>
      <c r="L33" s="31"/>
      <c r="M33" s="31"/>
      <c r="N33" s="31"/>
    </row>
    <row r="34" spans="2:14" s="5" customFormat="1">
      <c r="B34" s="147" t="s">
        <v>203</v>
      </c>
      <c r="C34" s="124"/>
      <c r="D34" s="124">
        <v>1</v>
      </c>
      <c r="E34" s="139"/>
      <c r="F34" s="139">
        <f t="shared" si="0"/>
        <v>8.4033613445378148E-3</v>
      </c>
      <c r="G34" s="140"/>
      <c r="H34" s="140">
        <v>10.399999619999999</v>
      </c>
      <c r="I34" s="139"/>
      <c r="J34" s="131">
        <f t="shared" si="1"/>
        <v>1.1125253830511913E-2</v>
      </c>
      <c r="K34" s="31"/>
      <c r="L34" s="31"/>
      <c r="M34" s="31"/>
      <c r="N34" s="31"/>
    </row>
    <row r="35" spans="2:14" s="5" customFormat="1">
      <c r="B35" s="147" t="s">
        <v>204</v>
      </c>
      <c r="C35" s="124">
        <v>3</v>
      </c>
      <c r="D35" s="124">
        <v>1</v>
      </c>
      <c r="E35" s="139">
        <f t="shared" si="2"/>
        <v>-0.66666666666666674</v>
      </c>
      <c r="F35" s="139">
        <f t="shared" si="0"/>
        <v>8.4033613445378148E-3</v>
      </c>
      <c r="G35" s="140">
        <v>3.4933588348534199</v>
      </c>
      <c r="H35" s="140">
        <v>0.9</v>
      </c>
      <c r="I35" s="139">
        <f t="shared" si="3"/>
        <v>-0.74236829293897499</v>
      </c>
      <c r="J35" s="131">
        <f t="shared" si="1"/>
        <v>9.6276238589523356E-4</v>
      </c>
      <c r="K35" s="31"/>
      <c r="L35" s="31"/>
      <c r="M35" s="31"/>
      <c r="N35" s="31"/>
    </row>
    <row r="36" spans="2:14" s="5" customFormat="1">
      <c r="B36" s="147" t="s">
        <v>87</v>
      </c>
      <c r="C36" s="124">
        <v>3</v>
      </c>
      <c r="D36" s="124">
        <v>1</v>
      </c>
      <c r="E36" s="139">
        <f t="shared" si="2"/>
        <v>-0.66666666666666674</v>
      </c>
      <c r="F36" s="139">
        <f t="shared" si="0"/>
        <v>8.4033613445378148E-3</v>
      </c>
      <c r="G36" s="140">
        <v>137.69999980926499</v>
      </c>
      <c r="H36" s="140">
        <v>4</v>
      </c>
      <c r="I36" s="139">
        <f t="shared" si="3"/>
        <v>-0.97095134346012635</v>
      </c>
      <c r="J36" s="131">
        <f t="shared" si="1"/>
        <v>4.2789439373121492E-3</v>
      </c>
      <c r="K36" s="31"/>
      <c r="L36" s="31"/>
      <c r="M36" s="31"/>
      <c r="N36" s="31"/>
    </row>
    <row r="37" spans="2:14" s="5" customFormat="1">
      <c r="B37" s="147" t="s">
        <v>205</v>
      </c>
      <c r="C37" s="124"/>
      <c r="D37" s="124">
        <v>1</v>
      </c>
      <c r="E37" s="139"/>
      <c r="F37" s="139">
        <f t="shared" si="0"/>
        <v>8.4033613445378148E-3</v>
      </c>
      <c r="G37" s="140"/>
      <c r="H37" s="140">
        <v>0.89999997615799998</v>
      </c>
      <c r="I37" s="139"/>
      <c r="J37" s="131">
        <f t="shared" si="1"/>
        <v>9.6276236039058818E-4</v>
      </c>
      <c r="K37" s="31"/>
      <c r="L37" s="31"/>
      <c r="M37" s="31"/>
      <c r="N37" s="31"/>
    </row>
    <row r="38" spans="2:14" s="5" customFormat="1">
      <c r="B38" s="147" t="s">
        <v>206</v>
      </c>
      <c r="C38" s="124"/>
      <c r="D38" s="124">
        <v>1</v>
      </c>
      <c r="E38" s="139"/>
      <c r="F38" s="139">
        <f t="shared" si="0"/>
        <v>8.4033613445378148E-3</v>
      </c>
      <c r="G38" s="140"/>
      <c r="H38" s="140">
        <v>0.86764627917359605</v>
      </c>
      <c r="I38" s="139"/>
      <c r="J38" s="131">
        <f t="shared" si="1"/>
        <v>9.2815244650032588E-4</v>
      </c>
      <c r="K38" s="31"/>
      <c r="L38" s="31"/>
      <c r="M38" s="31"/>
      <c r="N38" s="31"/>
    </row>
    <row r="39" spans="2:14" s="5" customFormat="1">
      <c r="B39" s="147" t="s">
        <v>207</v>
      </c>
      <c r="C39" s="124"/>
      <c r="D39" s="124">
        <v>1</v>
      </c>
      <c r="E39" s="139"/>
      <c r="F39" s="139">
        <f t="shared" si="0"/>
        <v>8.4033613445378148E-3</v>
      </c>
      <c r="G39" s="140"/>
      <c r="H39" s="140">
        <v>1.2570871423822301</v>
      </c>
      <c r="I39" s="139"/>
      <c r="J39" s="131">
        <f t="shared" si="1"/>
        <v>1.3447513516423744E-3</v>
      </c>
      <c r="K39" s="31"/>
      <c r="L39" s="31"/>
      <c r="M39" s="31"/>
      <c r="N39" s="31"/>
    </row>
    <row r="40" spans="2:14" s="5" customFormat="1">
      <c r="B40" s="147" t="s">
        <v>208</v>
      </c>
      <c r="C40" s="124"/>
      <c r="D40" s="124">
        <v>1</v>
      </c>
      <c r="E40" s="139"/>
      <c r="F40" s="139">
        <f t="shared" si="0"/>
        <v>8.4033613445378148E-3</v>
      </c>
      <c r="G40" s="140"/>
      <c r="H40" s="140">
        <v>6.5</v>
      </c>
      <c r="I40" s="139"/>
      <c r="J40" s="131">
        <f t="shared" si="1"/>
        <v>6.9532838981322424E-3</v>
      </c>
      <c r="K40" s="31"/>
      <c r="L40" s="31"/>
      <c r="M40" s="31"/>
      <c r="N40" s="31"/>
    </row>
    <row r="41" spans="2:14" s="5" customFormat="1">
      <c r="B41" s="147" t="s">
        <v>209</v>
      </c>
      <c r="C41" s="124"/>
      <c r="D41" s="124">
        <v>1</v>
      </c>
      <c r="E41" s="139"/>
      <c r="F41" s="139">
        <f t="shared" si="0"/>
        <v>8.4033613445378148E-3</v>
      </c>
      <c r="G41" s="140"/>
      <c r="H41" s="140">
        <v>1.5</v>
      </c>
      <c r="I41" s="139"/>
      <c r="J41" s="131">
        <f t="shared" si="1"/>
        <v>1.6046039764920561E-3</v>
      </c>
      <c r="K41" s="31"/>
      <c r="L41" s="31"/>
      <c r="M41" s="31"/>
      <c r="N41" s="31"/>
    </row>
    <row r="42" spans="2:14" s="5" customFormat="1">
      <c r="B42" s="147" t="s">
        <v>210</v>
      </c>
      <c r="C42" s="124">
        <v>2</v>
      </c>
      <c r="D42" s="124"/>
      <c r="E42" s="139"/>
      <c r="F42" s="139">
        <f t="shared" si="0"/>
        <v>0</v>
      </c>
      <c r="G42" s="140">
        <v>53.099999427796</v>
      </c>
      <c r="H42" s="140"/>
      <c r="I42" s="139"/>
      <c r="J42" s="131">
        <f t="shared" si="1"/>
        <v>0</v>
      </c>
      <c r="K42" s="31"/>
      <c r="L42" s="31"/>
      <c r="M42" s="31"/>
      <c r="N42" s="31"/>
    </row>
    <row r="43" spans="2:14" s="5" customFormat="1">
      <c r="B43" s="147" t="s">
        <v>211</v>
      </c>
      <c r="C43" s="124">
        <v>1</v>
      </c>
      <c r="D43" s="124"/>
      <c r="E43" s="139"/>
      <c r="F43" s="139">
        <f t="shared" si="0"/>
        <v>0</v>
      </c>
      <c r="G43" s="140">
        <v>66.852245424762501</v>
      </c>
      <c r="H43" s="140"/>
      <c r="I43" s="139"/>
      <c r="J43" s="131">
        <f t="shared" si="1"/>
        <v>0</v>
      </c>
      <c r="K43" s="31"/>
      <c r="L43" s="31"/>
      <c r="M43" s="31"/>
      <c r="N43" s="31"/>
    </row>
    <row r="44" spans="2:14" s="5" customFormat="1">
      <c r="B44" s="147" t="s">
        <v>212</v>
      </c>
      <c r="C44" s="124">
        <v>1</v>
      </c>
      <c r="D44" s="124"/>
      <c r="E44" s="139"/>
      <c r="F44" s="139">
        <f t="shared" si="0"/>
        <v>0</v>
      </c>
      <c r="G44" s="140">
        <v>21.881379690616001</v>
      </c>
      <c r="H44" s="140"/>
      <c r="I44" s="139"/>
      <c r="J44" s="131">
        <f t="shared" si="1"/>
        <v>0</v>
      </c>
      <c r="K44" s="31"/>
      <c r="L44" s="31"/>
      <c r="M44" s="31"/>
      <c r="N44" s="31"/>
    </row>
    <row r="45" spans="2:14" s="5" customFormat="1">
      <c r="B45" s="147" t="s">
        <v>213</v>
      </c>
      <c r="C45" s="124">
        <v>1</v>
      </c>
      <c r="D45" s="124"/>
      <c r="E45" s="139"/>
      <c r="F45" s="139">
        <f t="shared" si="0"/>
        <v>0</v>
      </c>
      <c r="G45" s="140">
        <v>0.69999998807899999</v>
      </c>
      <c r="H45" s="140"/>
      <c r="I45" s="139"/>
      <c r="J45" s="131">
        <f t="shared" si="1"/>
        <v>0</v>
      </c>
      <c r="K45" s="31"/>
      <c r="L45" s="31"/>
      <c r="M45" s="31"/>
      <c r="N45" s="31"/>
    </row>
    <row r="46" spans="2:14" s="5" customFormat="1">
      <c r="B46" s="147" t="s">
        <v>214</v>
      </c>
      <c r="C46" s="124">
        <v>1</v>
      </c>
      <c r="D46" s="124"/>
      <c r="E46" s="139"/>
      <c r="F46" s="139">
        <f t="shared" si="0"/>
        <v>0</v>
      </c>
      <c r="G46" s="140">
        <v>1.299999952316</v>
      </c>
      <c r="H46" s="140"/>
      <c r="I46" s="139"/>
      <c r="J46" s="131">
        <f t="shared" si="1"/>
        <v>0</v>
      </c>
      <c r="K46" s="31"/>
      <c r="L46" s="31"/>
      <c r="M46" s="31"/>
      <c r="N46" s="31"/>
    </row>
    <row r="47" spans="2:14" s="5" customFormat="1">
      <c r="B47" s="147" t="s">
        <v>215</v>
      </c>
      <c r="C47" s="124">
        <v>1</v>
      </c>
      <c r="D47" s="124"/>
      <c r="E47" s="139"/>
      <c r="F47" s="139">
        <f t="shared" ref="F47:F51" si="4">+D47/$D$53</f>
        <v>0</v>
      </c>
      <c r="G47" s="140">
        <v>16.799999237061002</v>
      </c>
      <c r="H47" s="140"/>
      <c r="I47" s="139"/>
      <c r="J47" s="131">
        <f t="shared" ref="J47:J52" si="5">+H47/$H$53</f>
        <v>0</v>
      </c>
      <c r="K47" s="31"/>
      <c r="L47" s="31"/>
      <c r="M47" s="31"/>
      <c r="N47" s="31"/>
    </row>
    <row r="48" spans="2:14" s="5" customFormat="1">
      <c r="B48" s="147" t="s">
        <v>92</v>
      </c>
      <c r="C48" s="124">
        <v>1</v>
      </c>
      <c r="D48" s="124"/>
      <c r="E48" s="139"/>
      <c r="F48" s="139">
        <f t="shared" si="4"/>
        <v>0</v>
      </c>
      <c r="G48" s="140">
        <v>1.5</v>
      </c>
      <c r="H48" s="140"/>
      <c r="I48" s="139"/>
      <c r="J48" s="131">
        <f t="shared" si="5"/>
        <v>0</v>
      </c>
      <c r="K48" s="31"/>
      <c r="L48" s="31"/>
      <c r="M48" s="31"/>
      <c r="N48" s="31"/>
    </row>
    <row r="49" spans="1:14" s="5" customFormat="1">
      <c r="B49" s="147" t="s">
        <v>216</v>
      </c>
      <c r="C49" s="124">
        <v>1</v>
      </c>
      <c r="D49" s="124"/>
      <c r="E49" s="139"/>
      <c r="F49" s="139">
        <f t="shared" si="4"/>
        <v>0</v>
      </c>
      <c r="G49" s="140">
        <v>0.9</v>
      </c>
      <c r="H49" s="140"/>
      <c r="I49" s="139"/>
      <c r="J49" s="131">
        <f t="shared" si="5"/>
        <v>0</v>
      </c>
      <c r="K49" s="31"/>
      <c r="L49" s="31"/>
      <c r="M49" s="31"/>
      <c r="N49" s="31"/>
    </row>
    <row r="50" spans="1:14" s="5" customFormat="1">
      <c r="B50" s="147" t="s">
        <v>217</v>
      </c>
      <c r="C50" s="124">
        <v>1</v>
      </c>
      <c r="D50" s="124"/>
      <c r="E50" s="139"/>
      <c r="F50" s="139">
        <f t="shared" si="4"/>
        <v>0</v>
      </c>
      <c r="G50" s="140">
        <v>8</v>
      </c>
      <c r="H50" s="140"/>
      <c r="I50" s="139"/>
      <c r="J50" s="131">
        <f t="shared" si="5"/>
        <v>0</v>
      </c>
      <c r="K50" s="31"/>
      <c r="L50" s="31"/>
      <c r="M50" s="31"/>
      <c r="N50" s="31"/>
    </row>
    <row r="51" spans="1:14" s="5" customFormat="1">
      <c r="B51" s="147" t="s">
        <v>218</v>
      </c>
      <c r="C51" s="124">
        <v>1</v>
      </c>
      <c r="D51" s="124"/>
      <c r="E51" s="139"/>
      <c r="F51" s="139">
        <f t="shared" si="4"/>
        <v>0</v>
      </c>
      <c r="G51" s="140">
        <v>5.900000095367</v>
      </c>
      <c r="H51" s="140"/>
      <c r="I51" s="139"/>
      <c r="J51" s="131">
        <f t="shared" si="5"/>
        <v>0</v>
      </c>
      <c r="K51" s="31"/>
      <c r="L51" s="31"/>
      <c r="M51" s="31"/>
      <c r="N51" s="31"/>
    </row>
    <row r="52" spans="1:14" s="5" customFormat="1">
      <c r="B52" s="147" t="s">
        <v>219</v>
      </c>
      <c r="C52" s="124">
        <v>3</v>
      </c>
      <c r="D52" s="124"/>
      <c r="E52" s="139"/>
      <c r="F52" s="139">
        <f>+D52/$D$53</f>
        <v>0</v>
      </c>
      <c r="G52" s="140">
        <v>80.700002670288001</v>
      </c>
      <c r="H52" s="140"/>
      <c r="I52" s="139"/>
      <c r="J52" s="131">
        <f t="shared" si="5"/>
        <v>0</v>
      </c>
      <c r="K52" s="31"/>
      <c r="L52" s="31"/>
      <c r="M52" s="31"/>
      <c r="N52" s="31"/>
    </row>
    <row r="53" spans="1:14" s="5" customFormat="1" ht="14.25" customHeight="1">
      <c r="B53" s="147" t="s">
        <v>140</v>
      </c>
      <c r="C53" s="130">
        <f>+SUM(C14:C52)</f>
        <v>113</v>
      </c>
      <c r="D53" s="130">
        <f>+SUM(D14:D52)</f>
        <v>119</v>
      </c>
      <c r="E53" s="143">
        <f>(D53/C53)-1</f>
        <v>5.3097345132743445E-2</v>
      </c>
      <c r="F53" s="144">
        <f>+D53/$D$53</f>
        <v>1</v>
      </c>
      <c r="G53" s="142">
        <f>+SUM(G14:G52)</f>
        <v>2515.079267173423</v>
      </c>
      <c r="H53" s="142">
        <f>+SUM(H14:H52)</f>
        <v>934.8100976785945</v>
      </c>
      <c r="I53" s="143">
        <f>(H53/G53)-1</f>
        <v>-0.62831783877365321</v>
      </c>
      <c r="J53" s="145">
        <f>+H53/$H$53</f>
        <v>1</v>
      </c>
      <c r="K53" s="34"/>
      <c r="L53" s="34"/>
      <c r="M53" s="34"/>
      <c r="N53" s="34"/>
    </row>
    <row r="54" spans="1:14" s="5" customFormat="1" ht="14.25" customHeight="1">
      <c r="B54" s="60" t="s">
        <v>220</v>
      </c>
      <c r="C54" s="61"/>
      <c r="D54" s="62"/>
      <c r="E54" s="63"/>
      <c r="F54" s="63"/>
      <c r="G54" s="64"/>
      <c r="H54" s="62"/>
      <c r="I54" s="65"/>
      <c r="J54" s="65"/>
      <c r="K54" s="34"/>
      <c r="L54" s="34"/>
      <c r="M54" s="34"/>
      <c r="N54" s="34"/>
    </row>
    <row r="55" spans="1:14" s="5" customFormat="1" ht="13.05" customHeight="1">
      <c r="B55" s="34" t="s">
        <v>221</v>
      </c>
      <c r="C55" s="34"/>
      <c r="D55" s="34"/>
      <c r="E55" s="34"/>
      <c r="F55" s="34"/>
      <c r="G55" s="34"/>
      <c r="H55" s="34"/>
      <c r="I55" s="34"/>
      <c r="J55" s="34"/>
      <c r="K55" s="34"/>
      <c r="L55" s="34"/>
      <c r="M55" s="34"/>
      <c r="N55" s="34"/>
    </row>
    <row r="56" spans="1:14" s="5" customFormat="1" ht="27.75" customHeight="1">
      <c r="B56" s="240" t="s">
        <v>151</v>
      </c>
      <c r="C56" s="240"/>
      <c r="D56" s="240"/>
      <c r="E56" s="240"/>
      <c r="F56" s="240"/>
      <c r="G56" s="240"/>
      <c r="H56" s="240"/>
      <c r="I56" s="45"/>
      <c r="J56" s="45"/>
      <c r="K56" s="45"/>
      <c r="L56" s="45"/>
      <c r="M56" s="45"/>
      <c r="N56" s="45"/>
    </row>
    <row r="57" spans="1:14" s="5" customFormat="1" ht="27" customHeight="1">
      <c r="B57" s="53"/>
      <c r="C57" s="45"/>
      <c r="D57" s="45"/>
      <c r="E57" s="45"/>
      <c r="F57" s="45"/>
      <c r="G57" s="6"/>
      <c r="I57" s="6"/>
      <c r="J57" s="6"/>
      <c r="K57" s="6"/>
    </row>
    <row r="58" spans="1:14" s="68" customFormat="1" ht="94.5" customHeight="1">
      <c r="A58" s="88"/>
      <c r="B58" s="235" t="s">
        <v>222</v>
      </c>
      <c r="C58" s="235"/>
      <c r="D58" s="235"/>
      <c r="E58" s="235"/>
      <c r="F58" s="235"/>
      <c r="G58" s="235"/>
      <c r="H58" s="235"/>
      <c r="I58" s="235"/>
      <c r="J58" s="247"/>
      <c r="K58" s="67"/>
      <c r="L58" s="67"/>
      <c r="M58" s="67"/>
      <c r="N58" s="67"/>
    </row>
    <row r="59" spans="1:14" s="5" customFormat="1"/>
    <row r="60" spans="1:14" s="5" customFormat="1"/>
    <row r="61" spans="1:14" s="5" customFormat="1">
      <c r="B61" s="9" t="s">
        <v>223</v>
      </c>
      <c r="G61" s="54"/>
      <c r="H61" s="54"/>
      <c r="I61" s="54"/>
      <c r="J61" s="54"/>
      <c r="K61" s="54"/>
      <c r="L61" s="54"/>
      <c r="M61" s="54"/>
      <c r="N61" s="54"/>
    </row>
    <row r="62" spans="1:14" s="5" customFormat="1">
      <c r="B62" s="9"/>
      <c r="G62" s="54"/>
      <c r="H62" s="54"/>
      <c r="I62" s="54"/>
      <c r="J62" s="54"/>
      <c r="K62" s="54"/>
      <c r="L62" s="54"/>
      <c r="M62" s="54"/>
      <c r="N62" s="54"/>
    </row>
    <row r="63" spans="1:14" s="5" customFormat="1">
      <c r="B63" s="59"/>
      <c r="C63" s="236" t="s">
        <v>137</v>
      </c>
      <c r="D63" s="236"/>
      <c r="E63" s="236" t="s">
        <v>143</v>
      </c>
      <c r="F63" s="236"/>
      <c r="G63" s="246" t="s">
        <v>224</v>
      </c>
      <c r="H63" s="246"/>
      <c r="J63" s="54"/>
      <c r="K63" s="54"/>
      <c r="L63" s="54"/>
      <c r="M63" s="54"/>
      <c r="N63" s="54"/>
    </row>
    <row r="64" spans="1:14" s="5" customFormat="1" ht="27.6">
      <c r="B64" s="138" t="s">
        <v>185</v>
      </c>
      <c r="C64" s="128" t="s">
        <v>145</v>
      </c>
      <c r="D64" s="128" t="s">
        <v>225</v>
      </c>
      <c r="E64" s="128" t="s">
        <v>147</v>
      </c>
      <c r="F64" s="128" t="s">
        <v>225</v>
      </c>
      <c r="G64" s="148" t="s">
        <v>148</v>
      </c>
      <c r="H64" s="148" t="s">
        <v>225</v>
      </c>
      <c r="J64" s="69"/>
      <c r="K64" s="70"/>
      <c r="L64" s="71"/>
      <c r="M64" s="69"/>
      <c r="N64" s="54"/>
    </row>
    <row r="65" spans="2:14" s="5" customFormat="1">
      <c r="B65" s="147" t="s">
        <v>188</v>
      </c>
      <c r="C65" s="140">
        <v>158</v>
      </c>
      <c r="D65" s="141">
        <f t="shared" ref="D65:D109" si="6">C65/$C$113</f>
        <v>0.2762237762237762</v>
      </c>
      <c r="E65" s="125">
        <v>3179.4730338739028</v>
      </c>
      <c r="F65" s="141">
        <f>E65/$E$113</f>
        <v>0.44607043919672357</v>
      </c>
      <c r="G65" s="125">
        <v>27889</v>
      </c>
      <c r="H65" s="141">
        <f t="shared" ref="H65:H108" si="7">G65/$G$113</f>
        <v>0.41780647480936617</v>
      </c>
      <c r="J65" s="72"/>
      <c r="K65" s="73"/>
      <c r="L65" s="74"/>
      <c r="M65" s="69"/>
      <c r="N65" s="54"/>
    </row>
    <row r="66" spans="2:14" s="5" customFormat="1">
      <c r="B66" s="147" t="s">
        <v>189</v>
      </c>
      <c r="C66" s="140">
        <v>54</v>
      </c>
      <c r="D66" s="141">
        <f t="shared" si="6"/>
        <v>9.4405594405594401E-2</v>
      </c>
      <c r="E66" s="125">
        <v>485.29892840633033</v>
      </c>
      <c r="F66" s="141">
        <f t="shared" ref="F66:F112" si="8">E66/$E$113</f>
        <v>6.8085970168507023E-2</v>
      </c>
      <c r="G66" s="125">
        <v>4624</v>
      </c>
      <c r="H66" s="141">
        <f t="shared" si="7"/>
        <v>6.9272370451379003E-2</v>
      </c>
      <c r="J66" s="75" t="str">
        <f>B65</f>
        <v>Estados Unidos</v>
      </c>
      <c r="K66" s="75">
        <f>D65</f>
        <v>0.2762237762237762</v>
      </c>
      <c r="L66" s="74"/>
      <c r="M66" s="69"/>
      <c r="N66" s="54"/>
    </row>
    <row r="67" spans="2:14" s="5" customFormat="1">
      <c r="B67" s="147" t="s">
        <v>84</v>
      </c>
      <c r="C67" s="140">
        <v>40</v>
      </c>
      <c r="D67" s="141">
        <f t="shared" si="6"/>
        <v>6.9930069930069935E-2</v>
      </c>
      <c r="E67" s="125">
        <v>437.1696976287663</v>
      </c>
      <c r="F67" s="141">
        <f t="shared" si="8"/>
        <v>6.1333584825898735E-2</v>
      </c>
      <c r="G67" s="125">
        <v>2839</v>
      </c>
      <c r="H67" s="141">
        <f t="shared" si="7"/>
        <v>4.2531198034486371E-2</v>
      </c>
      <c r="J67" s="75" t="str">
        <f t="shared" ref="J67:J74" si="9">B66</f>
        <v>España</v>
      </c>
      <c r="K67" s="75">
        <f t="shared" ref="K67:K75" si="10">D66</f>
        <v>9.4405594405594401E-2</v>
      </c>
      <c r="L67" s="74"/>
      <c r="M67" s="69"/>
      <c r="N67" s="54"/>
    </row>
    <row r="68" spans="2:14" s="5" customFormat="1">
      <c r="B68" s="147" t="s">
        <v>85</v>
      </c>
      <c r="C68" s="140">
        <v>29</v>
      </c>
      <c r="D68" s="141">
        <f t="shared" si="6"/>
        <v>5.0699300699300696E-2</v>
      </c>
      <c r="E68" s="125">
        <v>125.18937024430096</v>
      </c>
      <c r="F68" s="141">
        <f t="shared" si="8"/>
        <v>1.7563689571411946E-2</v>
      </c>
      <c r="G68" s="125">
        <v>1615</v>
      </c>
      <c r="H68" s="141">
        <f t="shared" si="7"/>
        <v>2.4194394091474284E-2</v>
      </c>
      <c r="J68" s="75" t="str">
        <f t="shared" si="9"/>
        <v>México</v>
      </c>
      <c r="K68" s="75">
        <f t="shared" si="10"/>
        <v>6.9930069930069935E-2</v>
      </c>
      <c r="L68" s="74"/>
      <c r="M68" s="69"/>
      <c r="N68" s="54"/>
    </row>
    <row r="69" spans="2:14" s="5" customFormat="1">
      <c r="B69" s="147" t="s">
        <v>196</v>
      </c>
      <c r="C69" s="140">
        <v>24</v>
      </c>
      <c r="D69" s="141">
        <f t="shared" si="6"/>
        <v>4.195804195804196E-2</v>
      </c>
      <c r="E69" s="125">
        <v>264.60012389544767</v>
      </c>
      <c r="F69" s="141">
        <f t="shared" si="8"/>
        <v>3.7122596172404231E-2</v>
      </c>
      <c r="G69" s="125">
        <v>1458</v>
      </c>
      <c r="H69" s="141">
        <f t="shared" si="7"/>
        <v>2.1842369402705578E-2</v>
      </c>
      <c r="J69" s="75" t="str">
        <f t="shared" si="9"/>
        <v>Brasil</v>
      </c>
      <c r="K69" s="75">
        <f t="shared" si="10"/>
        <v>5.0699300699300696E-2</v>
      </c>
      <c r="L69" s="74"/>
      <c r="M69" s="69"/>
      <c r="N69" s="54"/>
    </row>
    <row r="70" spans="2:14" s="5" customFormat="1">
      <c r="B70" s="147" t="s">
        <v>193</v>
      </c>
      <c r="C70" s="140">
        <v>23</v>
      </c>
      <c r="D70" s="141">
        <f t="shared" si="6"/>
        <v>4.0209790209790208E-2</v>
      </c>
      <c r="E70" s="125">
        <v>209.11682504642098</v>
      </c>
      <c r="F70" s="141">
        <f t="shared" si="8"/>
        <v>2.9338457347514307E-2</v>
      </c>
      <c r="G70" s="125">
        <v>4936</v>
      </c>
      <c r="H70" s="141">
        <f t="shared" si="7"/>
        <v>7.3946457730970319E-2</v>
      </c>
      <c r="J70" s="75" t="str">
        <f t="shared" si="9"/>
        <v>China</v>
      </c>
      <c r="K70" s="75">
        <f t="shared" si="10"/>
        <v>4.195804195804196E-2</v>
      </c>
      <c r="L70" s="74"/>
      <c r="M70" s="69"/>
      <c r="N70" s="54"/>
    </row>
    <row r="71" spans="2:14" s="5" customFormat="1">
      <c r="B71" s="147" t="s">
        <v>87</v>
      </c>
      <c r="C71" s="140">
        <v>22</v>
      </c>
      <c r="D71" s="141">
        <f t="shared" si="6"/>
        <v>3.8461538461538464E-2</v>
      </c>
      <c r="E71" s="125">
        <v>217.79654654691518</v>
      </c>
      <c r="F71" s="141">
        <f t="shared" si="8"/>
        <v>3.0556195991805712E-2</v>
      </c>
      <c r="G71" s="125">
        <v>1173</v>
      </c>
      <c r="H71" s="141">
        <f t="shared" si="7"/>
        <v>1.7572770445386587E-2</v>
      </c>
      <c r="J71" s="75" t="str">
        <f t="shared" si="9"/>
        <v>Francia</v>
      </c>
      <c r="K71" s="75">
        <f t="shared" si="10"/>
        <v>4.0209790209790208E-2</v>
      </c>
      <c r="L71" s="74"/>
      <c r="M71" s="69"/>
      <c r="N71" s="54"/>
    </row>
    <row r="72" spans="2:14" s="5" customFormat="1">
      <c r="B72" s="147" t="s">
        <v>89</v>
      </c>
      <c r="C72" s="140">
        <v>22</v>
      </c>
      <c r="D72" s="141">
        <f t="shared" si="6"/>
        <v>3.8461538461538464E-2</v>
      </c>
      <c r="E72" s="125">
        <v>184.70790509099999</v>
      </c>
      <c r="F72" s="141">
        <f t="shared" si="8"/>
        <v>2.5913959788066179E-2</v>
      </c>
      <c r="G72" s="125">
        <v>2340</v>
      </c>
      <c r="H72" s="141">
        <f t="shared" si="7"/>
        <v>3.5055654596934875E-2</v>
      </c>
      <c r="J72" s="75" t="str">
        <f t="shared" si="9"/>
        <v>Chile</v>
      </c>
      <c r="K72" s="75">
        <f t="shared" si="10"/>
        <v>3.8461538461538464E-2</v>
      </c>
      <c r="L72" s="74"/>
      <c r="M72" s="69"/>
      <c r="N72" s="54"/>
    </row>
    <row r="73" spans="2:14" s="5" customFormat="1">
      <c r="B73" s="147" t="s">
        <v>190</v>
      </c>
      <c r="C73" s="140">
        <v>21</v>
      </c>
      <c r="D73" s="141">
        <f t="shared" si="6"/>
        <v>3.6713286713286712E-2</v>
      </c>
      <c r="E73" s="125">
        <v>192.18638377852801</v>
      </c>
      <c r="F73" s="141">
        <f t="shared" si="8"/>
        <v>2.6963167703065991E-2</v>
      </c>
      <c r="G73" s="125">
        <v>1077</v>
      </c>
      <c r="H73" s="141">
        <f t="shared" si="7"/>
        <v>1.6134589743973873E-2</v>
      </c>
      <c r="J73" s="75" t="str">
        <f t="shared" si="9"/>
        <v>Argentina</v>
      </c>
      <c r="K73" s="75">
        <f t="shared" si="10"/>
        <v>3.8461538461538464E-2</v>
      </c>
      <c r="L73" s="74"/>
      <c r="M73" s="69"/>
      <c r="N73" s="54"/>
    </row>
    <row r="74" spans="2:14" s="5" customFormat="1">
      <c r="B74" s="147" t="s">
        <v>195</v>
      </c>
      <c r="C74" s="140">
        <v>19</v>
      </c>
      <c r="D74" s="141">
        <f t="shared" si="6"/>
        <v>3.3216783216783216E-2</v>
      </c>
      <c r="E74" s="125">
        <v>193.60922030449902</v>
      </c>
      <c r="F74" s="141">
        <f t="shared" si="8"/>
        <v>2.7162787359305603E-2</v>
      </c>
      <c r="G74" s="125">
        <v>1141</v>
      </c>
      <c r="H74" s="141">
        <f t="shared" si="7"/>
        <v>1.7093376878249016E-2</v>
      </c>
      <c r="J74" s="75" t="str">
        <f t="shared" si="9"/>
        <v>Alemania</v>
      </c>
      <c r="K74" s="75">
        <f t="shared" si="10"/>
        <v>3.6713286713286712E-2</v>
      </c>
      <c r="L74" s="74"/>
      <c r="M74" s="69"/>
      <c r="N74" s="54"/>
    </row>
    <row r="75" spans="2:14" s="5" customFormat="1">
      <c r="B75" s="147" t="s">
        <v>191</v>
      </c>
      <c r="C75" s="140">
        <v>19</v>
      </c>
      <c r="D75" s="141">
        <f t="shared" si="6"/>
        <v>3.3216783216783216E-2</v>
      </c>
      <c r="E75" s="125">
        <v>70.991139428566811</v>
      </c>
      <c r="F75" s="141">
        <f t="shared" si="8"/>
        <v>9.9598419004023366E-3</v>
      </c>
      <c r="G75" s="125">
        <v>1602</v>
      </c>
      <c r="H75" s="141">
        <f t="shared" si="7"/>
        <v>2.3999640454824646E-2</v>
      </c>
      <c r="J75" s="75" t="str">
        <f>B74</f>
        <v>Japón</v>
      </c>
      <c r="K75" s="75">
        <f t="shared" si="10"/>
        <v>3.3216783216783216E-2</v>
      </c>
      <c r="L75" s="74"/>
      <c r="M75" s="69"/>
      <c r="N75" s="54"/>
    </row>
    <row r="76" spans="2:14" s="5" customFormat="1">
      <c r="B76" s="147" t="s">
        <v>192</v>
      </c>
      <c r="C76" s="140">
        <v>18</v>
      </c>
      <c r="D76" s="141">
        <f t="shared" si="6"/>
        <v>3.1468531468531472E-2</v>
      </c>
      <c r="E76" s="125">
        <v>134.95084504774226</v>
      </c>
      <c r="F76" s="141">
        <f t="shared" si="8"/>
        <v>1.8933194928553936E-2</v>
      </c>
      <c r="G76" s="125">
        <v>2260</v>
      </c>
      <c r="H76" s="141">
        <f t="shared" si="7"/>
        <v>3.3857170679090949E-2</v>
      </c>
      <c r="I76" s="76"/>
      <c r="J76" s="69" t="s">
        <v>79</v>
      </c>
      <c r="K76" s="77">
        <f>1-SUM(K66:K75)</f>
        <v>0.2797202797202798</v>
      </c>
      <c r="L76" s="75"/>
      <c r="M76" s="69"/>
      <c r="N76" s="54"/>
    </row>
    <row r="77" spans="2:14" s="5" customFormat="1">
      <c r="B77" s="147" t="s">
        <v>198</v>
      </c>
      <c r="C77" s="140">
        <v>13</v>
      </c>
      <c r="D77" s="141">
        <f t="shared" si="6"/>
        <v>2.2727272727272728E-2</v>
      </c>
      <c r="E77" s="125">
        <v>40.574824790564762</v>
      </c>
      <c r="F77" s="141">
        <f t="shared" si="8"/>
        <v>5.6925250574007989E-3</v>
      </c>
      <c r="G77" s="125">
        <v>991</v>
      </c>
      <c r="H77" s="141">
        <f t="shared" si="7"/>
        <v>1.4846219532291651E-2</v>
      </c>
      <c r="I77" s="76"/>
      <c r="J77" s="54"/>
      <c r="K77" s="54"/>
      <c r="L77" s="54"/>
      <c r="M77" s="54"/>
      <c r="N77" s="54"/>
    </row>
    <row r="78" spans="2:14" s="5" customFormat="1">
      <c r="B78" s="147" t="s">
        <v>194</v>
      </c>
      <c r="C78" s="140">
        <v>12</v>
      </c>
      <c r="D78" s="141">
        <f t="shared" si="6"/>
        <v>2.097902097902098E-2</v>
      </c>
      <c r="E78" s="125">
        <v>101.92673275881899</v>
      </c>
      <c r="F78" s="141">
        <f t="shared" si="8"/>
        <v>1.430001197154882E-2</v>
      </c>
      <c r="G78" s="125">
        <v>1148</v>
      </c>
      <c r="H78" s="141">
        <f t="shared" si="7"/>
        <v>1.7198244221060359E-2</v>
      </c>
      <c r="I78" s="76"/>
      <c r="J78" s="54"/>
      <c r="K78" s="54"/>
      <c r="L78" s="54"/>
      <c r="M78" s="54"/>
      <c r="N78" s="54"/>
    </row>
    <row r="79" spans="2:14" s="5" customFormat="1">
      <c r="B79" s="147" t="s">
        <v>200</v>
      </c>
      <c r="C79" s="140">
        <v>10</v>
      </c>
      <c r="D79" s="141">
        <f t="shared" si="6"/>
        <v>1.7482517482517484E-2</v>
      </c>
      <c r="E79" s="125">
        <v>49.799999809264996</v>
      </c>
      <c r="F79" s="141">
        <f t="shared" si="8"/>
        <v>6.9867891786612969E-3</v>
      </c>
      <c r="G79" s="125">
        <v>928</v>
      </c>
      <c r="H79" s="141">
        <f t="shared" si="7"/>
        <v>1.3902413446989559E-2</v>
      </c>
      <c r="I79" s="76"/>
      <c r="J79" s="54"/>
      <c r="K79" s="54"/>
      <c r="L79" s="54"/>
      <c r="M79" s="54"/>
      <c r="N79" s="54"/>
    </row>
    <row r="80" spans="2:14" s="5" customFormat="1">
      <c r="B80" s="147" t="s">
        <v>90</v>
      </c>
      <c r="C80" s="140">
        <v>9</v>
      </c>
      <c r="D80" s="141">
        <f t="shared" si="6"/>
        <v>1.5734265734265736E-2</v>
      </c>
      <c r="E80" s="125">
        <v>38.372744006566812</v>
      </c>
      <c r="F80" s="141">
        <f t="shared" si="8"/>
        <v>5.3835797913144223E-3</v>
      </c>
      <c r="G80" s="125">
        <v>349</v>
      </c>
      <c r="H80" s="141">
        <f t="shared" si="7"/>
        <v>5.2283860915941331E-3</v>
      </c>
      <c r="I80" s="76"/>
      <c r="J80" s="54"/>
      <c r="K80" s="54"/>
      <c r="L80" s="54"/>
      <c r="M80" s="54"/>
      <c r="N80" s="54"/>
    </row>
    <row r="81" spans="2:14" s="5" customFormat="1">
      <c r="B81" s="147" t="s">
        <v>210</v>
      </c>
      <c r="C81" s="140">
        <v>7</v>
      </c>
      <c r="D81" s="141">
        <f t="shared" si="6"/>
        <v>1.2237762237762238E-2</v>
      </c>
      <c r="E81" s="125">
        <v>69.239196187796011</v>
      </c>
      <c r="F81" s="141">
        <f t="shared" si="8"/>
        <v>9.7140495686126298E-3</v>
      </c>
      <c r="G81" s="125">
        <v>310</v>
      </c>
      <c r="H81" s="141">
        <f t="shared" si="7"/>
        <v>4.6441251816452186E-3</v>
      </c>
      <c r="I81" s="76"/>
      <c r="J81" s="54"/>
      <c r="K81" s="54"/>
      <c r="L81" s="54"/>
      <c r="M81" s="54"/>
      <c r="N81" s="54"/>
    </row>
    <row r="82" spans="2:14" s="5" customFormat="1">
      <c r="B82" s="147" t="s">
        <v>91</v>
      </c>
      <c r="C82" s="140">
        <v>6</v>
      </c>
      <c r="D82" s="141">
        <f t="shared" si="6"/>
        <v>1.048951048951049E-2</v>
      </c>
      <c r="E82" s="125">
        <v>7.6284580614739994</v>
      </c>
      <c r="F82" s="141">
        <f t="shared" si="8"/>
        <v>1.0702495670263479E-3</v>
      </c>
      <c r="G82" s="125">
        <v>819</v>
      </c>
      <c r="H82" s="141">
        <f t="shared" si="7"/>
        <v>1.2269479108927207E-2</v>
      </c>
      <c r="I82" s="76"/>
      <c r="J82" s="54"/>
      <c r="K82" s="54"/>
      <c r="L82" s="54"/>
      <c r="M82" s="54"/>
      <c r="N82" s="54"/>
    </row>
    <row r="83" spans="2:14" s="5" customFormat="1">
      <c r="B83" s="147" t="s">
        <v>197</v>
      </c>
      <c r="C83" s="140">
        <v>6</v>
      </c>
      <c r="D83" s="141">
        <f t="shared" si="6"/>
        <v>1.048951048951049E-2</v>
      </c>
      <c r="E83" s="125">
        <v>53.992333795129767</v>
      </c>
      <c r="F83" s="141">
        <f t="shared" si="8"/>
        <v>7.5749609424757324E-3</v>
      </c>
      <c r="G83" s="125">
        <v>1308</v>
      </c>
      <c r="H83" s="141">
        <f t="shared" si="7"/>
        <v>1.9595212056748215E-2</v>
      </c>
      <c r="I83" s="76"/>
      <c r="J83" s="54"/>
      <c r="K83" s="54"/>
      <c r="L83" s="54"/>
      <c r="M83" s="54"/>
      <c r="N83" s="54"/>
    </row>
    <row r="84" spans="2:14" s="5" customFormat="1">
      <c r="B84" s="147" t="s">
        <v>211</v>
      </c>
      <c r="C84" s="140">
        <v>6</v>
      </c>
      <c r="D84" s="141">
        <f t="shared" si="6"/>
        <v>1.048951048951049E-2</v>
      </c>
      <c r="E84" s="125">
        <v>375.03224542476249</v>
      </c>
      <c r="F84" s="141">
        <f t="shared" si="8"/>
        <v>5.261588843410582E-2</v>
      </c>
      <c r="G84" s="125">
        <v>436</v>
      </c>
      <c r="H84" s="141">
        <f t="shared" si="7"/>
        <v>6.5317373522494043E-3</v>
      </c>
      <c r="I84" s="54"/>
      <c r="J84" s="54"/>
      <c r="K84" s="54"/>
      <c r="L84" s="54"/>
      <c r="M84" s="54"/>
      <c r="N84" s="54"/>
    </row>
    <row r="85" spans="2:14" s="5" customFormat="1">
      <c r="B85" s="147" t="s">
        <v>204</v>
      </c>
      <c r="C85" s="140">
        <v>5</v>
      </c>
      <c r="D85" s="141">
        <f t="shared" si="6"/>
        <v>8.7412587412587419E-3</v>
      </c>
      <c r="E85" s="125">
        <v>25.819366794853419</v>
      </c>
      <c r="F85" s="141">
        <f t="shared" si="8"/>
        <v>3.6223789801823926E-3</v>
      </c>
      <c r="G85" s="125">
        <v>1216</v>
      </c>
      <c r="H85" s="141">
        <f t="shared" si="7"/>
        <v>1.8216955551227695E-2</v>
      </c>
      <c r="I85" s="54"/>
      <c r="J85" s="54"/>
      <c r="K85" s="54"/>
      <c r="L85" s="54"/>
      <c r="M85" s="54"/>
      <c r="N85" s="54"/>
    </row>
    <row r="86" spans="2:14" s="5" customFormat="1">
      <c r="B86" s="147" t="s">
        <v>219</v>
      </c>
      <c r="C86" s="140">
        <v>5</v>
      </c>
      <c r="D86" s="141">
        <f t="shared" si="6"/>
        <v>8.7412587412587419E-3</v>
      </c>
      <c r="E86" s="125">
        <v>146.70000267028797</v>
      </c>
      <c r="F86" s="141">
        <f t="shared" si="8"/>
        <v>2.0581566166505551E-2</v>
      </c>
      <c r="G86" s="125">
        <v>244</v>
      </c>
      <c r="H86" s="141">
        <f t="shared" si="7"/>
        <v>3.6553759494239789E-3</v>
      </c>
      <c r="I86" s="54"/>
      <c r="J86" s="54"/>
      <c r="K86" s="54"/>
      <c r="L86" s="54"/>
      <c r="M86" s="54"/>
      <c r="N86" s="54"/>
    </row>
    <row r="87" spans="2:14" s="5" customFormat="1">
      <c r="B87" s="147" t="s">
        <v>226</v>
      </c>
      <c r="C87" s="140">
        <v>4</v>
      </c>
      <c r="D87" s="141">
        <f t="shared" si="6"/>
        <v>6.993006993006993E-3</v>
      </c>
      <c r="E87" s="125">
        <v>51.7</v>
      </c>
      <c r="F87" s="141">
        <f t="shared" si="8"/>
        <v>7.2533534522140047E-3</v>
      </c>
      <c r="G87" s="125">
        <v>116</v>
      </c>
      <c r="H87" s="141">
        <f t="shared" si="7"/>
        <v>1.7378016808736949E-3</v>
      </c>
      <c r="I87" s="54"/>
      <c r="J87" s="54"/>
      <c r="K87" s="54"/>
      <c r="L87" s="54"/>
      <c r="M87" s="54"/>
      <c r="N87" s="54"/>
    </row>
    <row r="88" spans="2:14" s="5" customFormat="1">
      <c r="B88" s="147" t="s">
        <v>199</v>
      </c>
      <c r="C88" s="140">
        <v>3</v>
      </c>
      <c r="D88" s="141">
        <f t="shared" si="6"/>
        <v>5.244755244755245E-3</v>
      </c>
      <c r="E88" s="125">
        <v>152.25</v>
      </c>
      <c r="F88" s="141">
        <f t="shared" si="8"/>
        <v>2.1360213986452267E-2</v>
      </c>
      <c r="G88" s="125">
        <v>241</v>
      </c>
      <c r="H88" s="141">
        <f t="shared" si="7"/>
        <v>3.6104328025048315E-3</v>
      </c>
      <c r="I88" s="54"/>
      <c r="J88" s="54"/>
      <c r="K88" s="54"/>
      <c r="L88" s="54"/>
      <c r="M88" s="54"/>
      <c r="N88" s="54"/>
    </row>
    <row r="89" spans="2:14" s="5" customFormat="1">
      <c r="B89" s="147" t="s">
        <v>207</v>
      </c>
      <c r="C89" s="140">
        <v>3</v>
      </c>
      <c r="D89" s="141">
        <f t="shared" si="6"/>
        <v>5.244755244755245E-3</v>
      </c>
      <c r="E89" s="125">
        <v>2.7570871423822298</v>
      </c>
      <c r="F89" s="141">
        <f t="shared" si="8"/>
        <v>3.8681097760644086E-4</v>
      </c>
      <c r="G89" s="125">
        <v>68</v>
      </c>
      <c r="H89" s="141">
        <f t="shared" si="7"/>
        <v>1.0187113301673384E-3</v>
      </c>
      <c r="I89" s="54"/>
      <c r="J89" s="54"/>
      <c r="K89" s="54"/>
      <c r="L89" s="54"/>
      <c r="M89" s="54"/>
      <c r="N89" s="54"/>
    </row>
    <row r="90" spans="2:14" s="5" customFormat="1">
      <c r="B90" s="147" t="s">
        <v>201</v>
      </c>
      <c r="C90" s="140">
        <v>3</v>
      </c>
      <c r="D90" s="141">
        <f t="shared" si="6"/>
        <v>5.244755244755245E-3</v>
      </c>
      <c r="E90" s="125">
        <v>79.388461919264998</v>
      </c>
      <c r="F90" s="141">
        <f t="shared" si="8"/>
        <v>1.113796081872458E-2</v>
      </c>
      <c r="G90" s="125">
        <v>701</v>
      </c>
      <c r="H90" s="141">
        <f t="shared" si="7"/>
        <v>1.0501715330107414E-2</v>
      </c>
      <c r="I90" s="54"/>
      <c r="J90" s="54"/>
      <c r="K90" s="54"/>
      <c r="L90" s="54"/>
      <c r="M90" s="54"/>
      <c r="N90" s="54"/>
    </row>
    <row r="91" spans="2:14" s="5" customFormat="1">
      <c r="B91" s="147" t="s">
        <v>217</v>
      </c>
      <c r="C91" s="140">
        <v>3</v>
      </c>
      <c r="D91" s="141">
        <f t="shared" si="6"/>
        <v>5.244755244755245E-3</v>
      </c>
      <c r="E91" s="125">
        <v>9.9999999523159993</v>
      </c>
      <c r="F91" s="141">
        <f t="shared" si="8"/>
        <v>1.4029697132741032E-3</v>
      </c>
      <c r="G91" s="125">
        <v>63</v>
      </c>
      <c r="H91" s="141">
        <f t="shared" si="7"/>
        <v>9.4380608530209281E-4</v>
      </c>
      <c r="I91" s="54"/>
      <c r="J91" s="54"/>
      <c r="K91" s="54"/>
      <c r="L91" s="54"/>
      <c r="M91" s="54"/>
      <c r="N91" s="54"/>
    </row>
    <row r="92" spans="2:14" s="5" customFormat="1">
      <c r="B92" s="147" t="s">
        <v>202</v>
      </c>
      <c r="C92" s="140">
        <v>3</v>
      </c>
      <c r="D92" s="141">
        <f t="shared" si="6"/>
        <v>5.244755244755245E-3</v>
      </c>
      <c r="E92" s="125">
        <v>6.25</v>
      </c>
      <c r="F92" s="141">
        <f t="shared" si="8"/>
        <v>8.7685607497751505E-4</v>
      </c>
      <c r="G92" s="125">
        <v>1425</v>
      </c>
      <c r="H92" s="141">
        <f t="shared" si="7"/>
        <v>2.1347994786594958E-2</v>
      </c>
      <c r="I92" s="54"/>
      <c r="J92" s="54"/>
      <c r="K92" s="54"/>
      <c r="L92" s="54"/>
      <c r="M92" s="54"/>
      <c r="N92" s="54"/>
    </row>
    <row r="93" spans="2:14" s="5" customFormat="1">
      <c r="B93" s="147" t="s">
        <v>227</v>
      </c>
      <c r="C93" s="140">
        <v>2</v>
      </c>
      <c r="D93" s="141">
        <f t="shared" si="6"/>
        <v>3.4965034965034965E-3</v>
      </c>
      <c r="E93" s="125">
        <v>3.8235950000000001</v>
      </c>
      <c r="F93" s="141">
        <f t="shared" si="8"/>
        <v>5.364388006405843E-4</v>
      </c>
      <c r="G93" s="125">
        <v>400</v>
      </c>
      <c r="H93" s="141">
        <f t="shared" si="7"/>
        <v>5.9924195892196372E-3</v>
      </c>
      <c r="I93" s="54"/>
      <c r="J93" s="54"/>
      <c r="K93" s="54"/>
      <c r="L93" s="54"/>
      <c r="M93" s="54"/>
      <c r="N93" s="54"/>
    </row>
    <row r="94" spans="2:14" s="5" customFormat="1">
      <c r="B94" s="147" t="s">
        <v>92</v>
      </c>
      <c r="C94" s="140">
        <v>2</v>
      </c>
      <c r="D94" s="141">
        <f t="shared" si="6"/>
        <v>3.4965034965034965E-3</v>
      </c>
      <c r="E94" s="125">
        <v>11.9</v>
      </c>
      <c r="F94" s="141">
        <f t="shared" si="8"/>
        <v>1.6695339667571888E-3</v>
      </c>
      <c r="G94" s="125">
        <v>48</v>
      </c>
      <c r="H94" s="141">
        <f t="shared" si="7"/>
        <v>7.1909035070635645E-4</v>
      </c>
      <c r="I94" s="194"/>
    </row>
    <row r="95" spans="2:14" s="5" customFormat="1">
      <c r="B95" s="147" t="s">
        <v>208</v>
      </c>
      <c r="C95" s="140">
        <v>2</v>
      </c>
      <c r="D95" s="141">
        <f t="shared" si="6"/>
        <v>3.4965034965034965E-3</v>
      </c>
      <c r="E95" s="125">
        <v>11.5</v>
      </c>
      <c r="F95" s="141">
        <f t="shared" si="8"/>
        <v>1.6134151779586276E-3</v>
      </c>
      <c r="G95" s="125">
        <v>672</v>
      </c>
      <c r="H95" s="141">
        <f t="shared" si="7"/>
        <v>1.006726490988899E-2</v>
      </c>
      <c r="I95" s="54"/>
    </row>
    <row r="96" spans="2:14" s="5" customFormat="1">
      <c r="B96" s="147" t="s">
        <v>228</v>
      </c>
      <c r="C96" s="140">
        <v>2</v>
      </c>
      <c r="D96" s="141">
        <f t="shared" si="6"/>
        <v>3.4965034965034965E-3</v>
      </c>
      <c r="E96" s="125">
        <v>25</v>
      </c>
      <c r="F96" s="141">
        <f t="shared" si="8"/>
        <v>3.5074242999100602E-3</v>
      </c>
      <c r="G96" s="125">
        <v>522</v>
      </c>
      <c r="H96" s="141">
        <f t="shared" si="7"/>
        <v>7.8201075639316268E-3</v>
      </c>
      <c r="I96" s="54"/>
    </row>
    <row r="97" spans="2:9" s="5" customFormat="1">
      <c r="B97" s="147" t="s">
        <v>229</v>
      </c>
      <c r="C97" s="140">
        <v>2</v>
      </c>
      <c r="D97" s="141">
        <f t="shared" si="6"/>
        <v>3.4965034965034965E-3</v>
      </c>
      <c r="E97" s="125">
        <v>8.7434899861342785</v>
      </c>
      <c r="F97" s="141">
        <f t="shared" si="8"/>
        <v>1.2266851697355057E-3</v>
      </c>
      <c r="G97" s="125">
        <v>26</v>
      </c>
      <c r="H97" s="141">
        <f t="shared" si="7"/>
        <v>3.8950727329927642E-4</v>
      </c>
      <c r="I97" s="31"/>
    </row>
    <row r="98" spans="2:9" s="5" customFormat="1">
      <c r="B98" s="147" t="s">
        <v>215</v>
      </c>
      <c r="C98" s="140">
        <v>1</v>
      </c>
      <c r="D98" s="141">
        <f t="shared" si="6"/>
        <v>1.7482517482517483E-3</v>
      </c>
      <c r="E98" s="125">
        <v>16.799999237061002</v>
      </c>
      <c r="F98" s="141">
        <f t="shared" si="8"/>
        <v>2.3569890225015292E-3</v>
      </c>
      <c r="G98" s="125">
        <v>8</v>
      </c>
      <c r="H98" s="141">
        <f t="shared" si="7"/>
        <v>1.1984839178439274E-4</v>
      </c>
      <c r="I98" s="31"/>
    </row>
    <row r="99" spans="2:9" s="5" customFormat="1">
      <c r="B99" s="147" t="s">
        <v>206</v>
      </c>
      <c r="C99" s="140">
        <v>1</v>
      </c>
      <c r="D99" s="141">
        <f t="shared" si="6"/>
        <v>1.7482517482517483E-3</v>
      </c>
      <c r="E99" s="125">
        <v>0.86764627917359605</v>
      </c>
      <c r="F99" s="141">
        <f t="shared" si="8"/>
        <v>1.2172814573200075E-4</v>
      </c>
      <c r="G99" s="125">
        <v>6</v>
      </c>
      <c r="H99" s="141">
        <f t="shared" si="7"/>
        <v>8.9886293838294557E-5</v>
      </c>
      <c r="I99" s="31"/>
    </row>
    <row r="100" spans="2:9" s="5" customFormat="1">
      <c r="B100" s="147" t="s">
        <v>230</v>
      </c>
      <c r="C100" s="140">
        <v>1</v>
      </c>
      <c r="D100" s="141">
        <f t="shared" si="6"/>
        <v>1.7482517482517483E-3</v>
      </c>
      <c r="E100" s="125">
        <v>4</v>
      </c>
      <c r="F100" s="141">
        <f t="shared" si="8"/>
        <v>5.6118788798560962E-4</v>
      </c>
      <c r="G100" s="125">
        <v>500</v>
      </c>
      <c r="H100" s="141">
        <f t="shared" si="7"/>
        <v>7.4905244865245465E-3</v>
      </c>
      <c r="I100" s="31"/>
    </row>
    <row r="101" spans="2:9" s="5" customFormat="1">
      <c r="B101" s="147" t="s">
        <v>209</v>
      </c>
      <c r="C101" s="140">
        <v>1</v>
      </c>
      <c r="D101" s="141">
        <f t="shared" si="6"/>
        <v>1.7482517482517483E-3</v>
      </c>
      <c r="E101" s="125">
        <v>1.5</v>
      </c>
      <c r="F101" s="141">
        <f t="shared" si="8"/>
        <v>2.1044545799460361E-4</v>
      </c>
      <c r="G101" s="125">
        <v>50</v>
      </c>
      <c r="H101" s="141">
        <f t="shared" si="7"/>
        <v>7.4905244865245465E-4</v>
      </c>
      <c r="I101" s="34"/>
    </row>
    <row r="102" spans="2:9" s="5" customFormat="1">
      <c r="B102" s="147" t="s">
        <v>231</v>
      </c>
      <c r="C102" s="140">
        <v>1</v>
      </c>
      <c r="D102" s="141">
        <f t="shared" si="6"/>
        <v>1.7482517482517483E-3</v>
      </c>
      <c r="E102" s="125">
        <v>1</v>
      </c>
      <c r="F102" s="141">
        <f t="shared" si="8"/>
        <v>1.4029697199640241E-4</v>
      </c>
      <c r="G102" s="125">
        <v>30</v>
      </c>
      <c r="H102" s="141">
        <f t="shared" si="7"/>
        <v>4.4943146919147281E-4</v>
      </c>
      <c r="I102" s="34"/>
    </row>
    <row r="103" spans="2:9" s="5" customFormat="1">
      <c r="B103" s="147" t="s">
        <v>203</v>
      </c>
      <c r="C103" s="140">
        <v>1</v>
      </c>
      <c r="D103" s="141">
        <f t="shared" si="6"/>
        <v>1.7482517482517483E-3</v>
      </c>
      <c r="E103" s="125">
        <v>10.399999619999999</v>
      </c>
      <c r="F103" s="141">
        <f t="shared" si="8"/>
        <v>1.4590884554497355E-3</v>
      </c>
      <c r="G103" s="125">
        <v>28</v>
      </c>
      <c r="H103" s="141">
        <f t="shared" si="7"/>
        <v>4.1946937124537462E-4</v>
      </c>
      <c r="I103" s="34"/>
    </row>
    <row r="104" spans="2:9" s="5" customFormat="1">
      <c r="B104" s="147" t="s">
        <v>216</v>
      </c>
      <c r="C104" s="140">
        <v>1</v>
      </c>
      <c r="D104" s="141">
        <f t="shared" si="6"/>
        <v>1.7482517482517483E-3</v>
      </c>
      <c r="E104" s="125">
        <v>0.9</v>
      </c>
      <c r="F104" s="141">
        <f t="shared" si="8"/>
        <v>1.2626727479676217E-4</v>
      </c>
      <c r="G104" s="125">
        <v>40</v>
      </c>
      <c r="H104" s="141">
        <f t="shared" si="7"/>
        <v>5.9924195892196368E-4</v>
      </c>
      <c r="I104" s="34"/>
    </row>
    <row r="105" spans="2:9" s="5" customFormat="1">
      <c r="B105" s="147" t="s">
        <v>232</v>
      </c>
      <c r="C105" s="140">
        <v>1</v>
      </c>
      <c r="D105" s="141">
        <f t="shared" si="6"/>
        <v>1.7482517482517483E-3</v>
      </c>
      <c r="E105" s="125">
        <v>86.8</v>
      </c>
      <c r="F105" s="141">
        <f t="shared" si="8"/>
        <v>1.2177777169287729E-2</v>
      </c>
      <c r="G105" s="125">
        <v>500</v>
      </c>
      <c r="H105" s="141">
        <f t="shared" si="7"/>
        <v>7.4905244865245465E-3</v>
      </c>
      <c r="I105" s="34"/>
    </row>
    <row r="106" spans="2:9" s="5" customFormat="1">
      <c r="B106" s="147" t="s">
        <v>212</v>
      </c>
      <c r="C106" s="140">
        <v>1</v>
      </c>
      <c r="D106" s="141">
        <f t="shared" si="6"/>
        <v>1.7482517482517483E-3</v>
      </c>
      <c r="E106" s="125">
        <v>21.881379690616001</v>
      </c>
      <c r="F106" s="141">
        <f t="shared" si="8"/>
        <v>3.0698913136970015E-3</v>
      </c>
      <c r="G106" s="125">
        <v>100</v>
      </c>
      <c r="H106" s="141">
        <f t="shared" si="7"/>
        <v>1.4981048973049093E-3</v>
      </c>
      <c r="I106" s="34"/>
    </row>
    <row r="107" spans="2:9" s="5" customFormat="1">
      <c r="B107" s="147" t="s">
        <v>218</v>
      </c>
      <c r="C107" s="140">
        <v>1</v>
      </c>
      <c r="D107" s="141">
        <f t="shared" si="6"/>
        <v>1.7482517482517483E-3</v>
      </c>
      <c r="E107" s="125">
        <v>5.900000095367</v>
      </c>
      <c r="F107" s="141">
        <f t="shared" si="8"/>
        <v>8.2775214815847557E-4</v>
      </c>
      <c r="G107" s="125">
        <v>228</v>
      </c>
      <c r="H107" s="141">
        <f t="shared" si="7"/>
        <v>3.4156791658551933E-3</v>
      </c>
      <c r="I107" s="34"/>
    </row>
    <row r="108" spans="2:9" s="5" customFormat="1">
      <c r="B108" s="147" t="s">
        <v>233</v>
      </c>
      <c r="C108" s="140">
        <v>1</v>
      </c>
      <c r="D108" s="141">
        <f t="shared" si="6"/>
        <v>1.7482517482517483E-3</v>
      </c>
      <c r="E108" s="125">
        <v>6.2</v>
      </c>
      <c r="F108" s="141">
        <f t="shared" si="8"/>
        <v>8.6984122637769501E-4</v>
      </c>
      <c r="G108" s="125">
        <v>134</v>
      </c>
      <c r="H108" s="141">
        <f t="shared" si="7"/>
        <v>2.0074605623885784E-3</v>
      </c>
      <c r="I108" s="34"/>
    </row>
    <row r="109" spans="2:9" s="5" customFormat="1">
      <c r="B109" s="147" t="s">
        <v>213</v>
      </c>
      <c r="C109" s="140">
        <v>1</v>
      </c>
      <c r="D109" s="141">
        <f t="shared" si="6"/>
        <v>1.7482517482517483E-3</v>
      </c>
      <c r="E109" s="125">
        <v>0.69999998807899999</v>
      </c>
      <c r="F109" s="141">
        <f t="shared" si="8"/>
        <v>9.8207878725001485E-5</v>
      </c>
      <c r="G109" s="125">
        <v>8</v>
      </c>
      <c r="H109" s="141">
        <f>G109/$G$113</f>
        <v>1.1984839178439274E-4</v>
      </c>
      <c r="I109" s="34"/>
    </row>
    <row r="110" spans="2:9" s="5" customFormat="1">
      <c r="B110" s="147" t="s">
        <v>234</v>
      </c>
      <c r="C110" s="140">
        <v>1</v>
      </c>
      <c r="D110" s="141">
        <f>C110/$C$113</f>
        <v>1.7482517482517483E-3</v>
      </c>
      <c r="E110" s="125">
        <v>1.1000000000000001</v>
      </c>
      <c r="F110" s="141">
        <f t="shared" si="8"/>
        <v>1.5432666919604267E-4</v>
      </c>
      <c r="G110" s="125">
        <v>36</v>
      </c>
      <c r="H110" s="141">
        <f t="shared" ref="H110:H112" si="11">G110/$G$113</f>
        <v>5.3931776302976739E-4</v>
      </c>
      <c r="I110" s="34"/>
    </row>
    <row r="111" spans="2:9" s="5" customFormat="1">
      <c r="B111" s="147" t="s">
        <v>214</v>
      </c>
      <c r="C111" s="140">
        <v>1</v>
      </c>
      <c r="D111" s="141">
        <f t="shared" ref="D111:D112" si="12">C111/$C$113</f>
        <v>1.7482517482517483E-3</v>
      </c>
      <c r="E111" s="125">
        <v>1.299999952316</v>
      </c>
      <c r="F111" s="141">
        <f t="shared" si="8"/>
        <v>1.823860569054023E-4</v>
      </c>
      <c r="G111" s="125">
        <v>23</v>
      </c>
      <c r="H111" s="141">
        <f t="shared" si="11"/>
        <v>3.4456412638012913E-4</v>
      </c>
      <c r="I111" s="34"/>
    </row>
    <row r="112" spans="2:9" s="5" customFormat="1">
      <c r="B112" s="147" t="s">
        <v>205</v>
      </c>
      <c r="C112" s="140">
        <v>1</v>
      </c>
      <c r="D112" s="141">
        <f t="shared" si="12"/>
        <v>1.7482517482517483E-3</v>
      </c>
      <c r="E112" s="125">
        <v>0.89999997615799998</v>
      </c>
      <c r="F112" s="141">
        <f t="shared" si="8"/>
        <v>1.2626727145180177E-4</v>
      </c>
      <c r="G112" s="125">
        <v>75</v>
      </c>
      <c r="H112" s="141">
        <f t="shared" si="11"/>
        <v>1.123578672978682E-3</v>
      </c>
      <c r="I112" s="34"/>
    </row>
    <row r="113" spans="1:14" s="5" customFormat="1">
      <c r="B113" s="147" t="s">
        <v>140</v>
      </c>
      <c r="C113" s="127">
        <f>SUM(C65:C112)</f>
        <v>572</v>
      </c>
      <c r="D113" s="149">
        <f>+SUM(D65:D108)</f>
        <v>0.99300699300699324</v>
      </c>
      <c r="E113" s="127">
        <f>+SUM(E65:E112)</f>
        <v>7127.7375824308074</v>
      </c>
      <c r="F113" s="149">
        <f>+SUM(F65:F109)</f>
        <v>0.9995370200024466</v>
      </c>
      <c r="G113" s="127">
        <f>+SUM(G65:G112)</f>
        <v>66751</v>
      </c>
      <c r="H113" s="149">
        <f>+SUM(H65:H108)</f>
        <v>0.99787269104582688</v>
      </c>
    </row>
    <row r="114" spans="1:14" s="5" customFormat="1">
      <c r="B114" s="34" t="s">
        <v>149</v>
      </c>
      <c r="C114" s="34"/>
      <c r="D114" s="34"/>
      <c r="E114" s="34"/>
      <c r="F114" s="34"/>
    </row>
    <row r="115" spans="1:14" s="5" customFormat="1">
      <c r="B115" s="34" t="s">
        <v>221</v>
      </c>
      <c r="C115" s="34"/>
      <c r="D115" s="34"/>
      <c r="E115" s="34"/>
      <c r="F115" s="34"/>
    </row>
    <row r="116" spans="1:14" s="5" customFormat="1" ht="25.5" customHeight="1">
      <c r="B116" s="239" t="s">
        <v>151</v>
      </c>
      <c r="C116" s="239"/>
      <c r="D116" s="239"/>
      <c r="E116" s="239"/>
      <c r="F116" s="239"/>
      <c r="G116" s="239"/>
      <c r="H116" s="239"/>
      <c r="I116" s="43"/>
      <c r="J116" s="43"/>
      <c r="K116" s="43"/>
      <c r="L116" s="43"/>
      <c r="M116" s="43"/>
      <c r="N116" s="43"/>
    </row>
    <row r="117" spans="1:14" s="5" customFormat="1" ht="28.5" customHeight="1">
      <c r="B117" s="240"/>
      <c r="C117" s="240"/>
      <c r="D117" s="240"/>
      <c r="E117" s="240"/>
      <c r="F117" s="240"/>
      <c r="G117" s="240"/>
      <c r="H117" s="240"/>
      <c r="I117" s="240"/>
      <c r="J117" s="240"/>
      <c r="K117" s="240"/>
      <c r="L117" s="240"/>
      <c r="M117" s="240"/>
      <c r="N117" s="240"/>
    </row>
    <row r="118" spans="1:14" s="68" customFormat="1" ht="125.25" customHeight="1">
      <c r="A118" s="88"/>
      <c r="B118" s="235" t="s">
        <v>235</v>
      </c>
      <c r="C118" s="235"/>
      <c r="D118" s="235"/>
      <c r="E118" s="235"/>
      <c r="F118" s="235"/>
      <c r="G118" s="235"/>
      <c r="H118" s="235"/>
      <c r="I118" s="235"/>
      <c r="J118" s="66"/>
      <c r="K118" s="67"/>
      <c r="L118" s="67"/>
      <c r="M118" s="67"/>
      <c r="N118" s="67"/>
    </row>
    <row r="119" spans="1:14" s="5" customFormat="1" ht="37.049999999999997" customHeight="1">
      <c r="B119" s="203"/>
    </row>
    <row r="120" spans="1:14" s="5" customFormat="1" ht="13.05" hidden="1" customHeight="1"/>
    <row r="121" spans="1:14" s="5" customFormat="1" hidden="1"/>
    <row r="122" spans="1:14" s="5" customFormat="1" hidden="1"/>
    <row r="123" spans="1:14" s="5" customFormat="1" hidden="1"/>
    <row r="124" spans="1:14" s="5" customFormat="1" hidden="1"/>
    <row r="125" spans="1:14" s="5" customFormat="1" hidden="1"/>
    <row r="126" spans="1:14" s="5" customFormat="1" hidden="1"/>
    <row r="127" spans="1:14" s="5" customFormat="1" hidden="1"/>
    <row r="128" spans="1:14"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pans="2:8" s="5" customFormat="1" hidden="1"/>
    <row r="514" spans="2:8" s="5" customFormat="1" hidden="1"/>
    <row r="515" spans="2:8" s="5" customFormat="1" hidden="1"/>
    <row r="516" spans="2:8" s="5" customFormat="1" hidden="1"/>
    <row r="517" spans="2:8" s="5" customFormat="1" hidden="1"/>
    <row r="518" spans="2:8" s="5" customFormat="1" hidden="1"/>
    <row r="519" spans="2:8" s="5" customFormat="1" hidden="1"/>
    <row r="520" spans="2:8" s="5" customFormat="1" hidden="1"/>
    <row r="521" spans="2:8" s="5" customFormat="1" hidden="1"/>
    <row r="522" spans="2:8" s="5" customFormat="1" hidden="1"/>
    <row r="523" spans="2:8" s="5" customFormat="1" hidden="1"/>
    <row r="524" spans="2:8" s="5" customFormat="1" hidden="1"/>
    <row r="525" spans="2:8" s="5" customFormat="1" hidden="1"/>
    <row r="526" spans="2:8" s="5" customFormat="1" hidden="1"/>
    <row r="527" spans="2:8" s="5" customFormat="1" hidden="1">
      <c r="B527" s="13"/>
      <c r="C527" s="13"/>
      <c r="D527" s="13"/>
      <c r="E527" s="13"/>
      <c r="F527" s="13"/>
      <c r="H527" s="13"/>
    </row>
    <row r="1048512" ht="17.25" hidden="1" customHeight="1"/>
  </sheetData>
  <mergeCells count="10">
    <mergeCell ref="B118:I118"/>
    <mergeCell ref="C12:F12"/>
    <mergeCell ref="G12:J12"/>
    <mergeCell ref="C63:D63"/>
    <mergeCell ref="E63:F63"/>
    <mergeCell ref="G63:H63"/>
    <mergeCell ref="B117:N117"/>
    <mergeCell ref="B56:H56"/>
    <mergeCell ref="B116:H116"/>
    <mergeCell ref="B58:J58"/>
  </mergeCells>
  <conditionalFormatting sqref="B14:B52">
    <cfRule type="duplicateValues" dxfId="1" priority="93"/>
    <cfRule type="duplicateValues" dxfId="0" priority="94"/>
  </conditionalFormatting>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BBEACB"/>
  </sheetPr>
  <dimension ref="A1:W555"/>
  <sheetViews>
    <sheetView showGridLines="0" zoomScale="91" zoomScaleNormal="80" workbookViewId="0">
      <selection activeCell="K9" sqref="K9"/>
    </sheetView>
  </sheetViews>
  <sheetFormatPr baseColWidth="10" defaultColWidth="10.77734375" defaultRowHeight="13.8" zeroHeight="1"/>
  <cols>
    <col min="1" max="1" width="8.44140625" style="13" customWidth="1"/>
    <col min="2" max="2" width="51.44140625" style="13" customWidth="1"/>
    <col min="3" max="3" width="15.44140625" style="13" customWidth="1"/>
    <col min="4" max="4" width="15.77734375" style="13" customWidth="1"/>
    <col min="5" max="5" width="12.21875" style="13" customWidth="1"/>
    <col min="6" max="6" width="16.44140625" style="13" customWidth="1"/>
    <col min="7" max="7" width="12.44140625" style="13" customWidth="1"/>
    <col min="8" max="8" width="19.44140625" style="13" customWidth="1"/>
    <col min="9" max="21" width="10.77734375" style="13" customWidth="1"/>
    <col min="22" max="22" width="11.21875" style="13" customWidth="1"/>
    <col min="23" max="26" width="10.77734375" style="13" customWidth="1"/>
    <col min="27" max="27" width="10.44140625" style="13" customWidth="1"/>
    <col min="28" max="16384" width="10.77734375" style="13"/>
  </cols>
  <sheetData>
    <row r="1" spans="1:23" s="5" customFormat="1">
      <c r="E1" s="30"/>
    </row>
    <row r="2" spans="1:23" s="5" customFormat="1">
      <c r="E2" s="30"/>
    </row>
    <row r="3" spans="1:23" s="5" customFormat="1">
      <c r="E3" s="30"/>
    </row>
    <row r="4" spans="1:23" s="5" customFormat="1">
      <c r="A4" s="9" t="s">
        <v>159</v>
      </c>
    </row>
    <row r="5" spans="1:23" s="5" customFormat="1">
      <c r="A5" s="97" t="s">
        <v>236</v>
      </c>
      <c r="B5" s="97"/>
      <c r="C5" s="97"/>
      <c r="D5" s="97"/>
      <c r="E5" s="97"/>
      <c r="F5" s="97"/>
      <c r="G5" s="97"/>
      <c r="H5" s="97"/>
      <c r="I5" s="97"/>
      <c r="J5" s="97"/>
      <c r="K5" s="97"/>
      <c r="L5" s="97"/>
      <c r="M5" s="97"/>
      <c r="N5" s="97"/>
      <c r="O5" s="97"/>
      <c r="P5" s="97"/>
      <c r="Q5" s="97"/>
      <c r="R5" s="97"/>
      <c r="S5" s="97"/>
      <c r="T5" s="97"/>
      <c r="U5" s="97"/>
      <c r="V5" s="97"/>
      <c r="W5" s="97"/>
    </row>
    <row r="6" spans="1:23" s="5" customFormat="1">
      <c r="A6" s="9" t="s">
        <v>2</v>
      </c>
    </row>
    <row r="7" spans="1:23" s="5" customFormat="1">
      <c r="A7" s="29" t="s">
        <v>44</v>
      </c>
    </row>
    <row r="8" spans="1:23" s="5" customFormat="1"/>
    <row r="9" spans="1:23" s="5" customFormat="1">
      <c r="B9" s="9" t="s">
        <v>237</v>
      </c>
      <c r="C9" s="78"/>
      <c r="D9" s="79"/>
      <c r="E9" s="80"/>
      <c r="F9" s="79"/>
      <c r="H9" s="54"/>
    </row>
    <row r="10" spans="1:23" s="5" customFormat="1">
      <c r="B10" s="81"/>
      <c r="C10" s="78"/>
      <c r="D10" s="185"/>
      <c r="E10" s="79"/>
      <c r="F10" s="79"/>
      <c r="H10" s="54"/>
    </row>
    <row r="11" spans="1:23" s="5" customFormat="1" ht="27.75" customHeight="1">
      <c r="B11" s="59"/>
      <c r="C11" s="236" t="s">
        <v>137</v>
      </c>
      <c r="D11" s="236"/>
      <c r="E11" s="236"/>
      <c r="F11" s="236" t="s">
        <v>238</v>
      </c>
      <c r="G11" s="236"/>
      <c r="H11" s="236"/>
    </row>
    <row r="12" spans="1:23" s="5" customFormat="1">
      <c r="B12" s="138" t="s">
        <v>239</v>
      </c>
      <c r="C12" s="138">
        <v>2024</v>
      </c>
      <c r="D12" s="138">
        <v>2025</v>
      </c>
      <c r="E12" s="138" t="s">
        <v>187</v>
      </c>
      <c r="F12" s="138">
        <v>2024</v>
      </c>
      <c r="G12" s="138">
        <v>2025</v>
      </c>
      <c r="H12" s="138" t="s">
        <v>187</v>
      </c>
    </row>
    <row r="13" spans="1:23" s="5" customFormat="1" ht="16.05" customHeight="1">
      <c r="A13" s="188"/>
      <c r="B13" s="147" t="s">
        <v>119</v>
      </c>
      <c r="C13" s="124">
        <v>23</v>
      </c>
      <c r="D13" s="150">
        <v>40</v>
      </c>
      <c r="E13" s="151">
        <f>(D13/C13)-1</f>
        <v>0.73913043478260865</v>
      </c>
      <c r="F13" s="168">
        <v>252.2463653237669</v>
      </c>
      <c r="G13" s="169">
        <v>85.226725836731092</v>
      </c>
      <c r="H13" s="151">
        <f>(G13/F13)-1</f>
        <v>-0.66212902323750167</v>
      </c>
      <c r="I13" s="212">
        <f>+F13/C13</f>
        <v>10.967233274946386</v>
      </c>
      <c r="J13" s="212">
        <f>+G13/D13</f>
        <v>2.1306681459182775</v>
      </c>
      <c r="K13" s="213" t="str">
        <f t="shared" ref="K13:K24" si="0">B13</f>
        <v>Retail &amp; Productos de Consumo</v>
      </c>
      <c r="L13" s="214">
        <f t="shared" ref="L13:L24" si="1">D13</f>
        <v>40</v>
      </c>
      <c r="M13" s="215">
        <f t="shared" ref="M13:M24" si="2">L13/$D$44</f>
        <v>0.33613445378151263</v>
      </c>
    </row>
    <row r="14" spans="1:23" s="5" customFormat="1" ht="16.05" customHeight="1">
      <c r="A14" s="188"/>
      <c r="B14" s="147" t="s">
        <v>120</v>
      </c>
      <c r="C14" s="124">
        <v>19</v>
      </c>
      <c r="D14" s="150">
        <v>21</v>
      </c>
      <c r="E14" s="151">
        <f t="shared" ref="E14:E33" si="3">(D14/C14)-1</f>
        <v>0.10526315789473695</v>
      </c>
      <c r="F14" s="168">
        <v>150.01984886252566</v>
      </c>
      <c r="G14" s="169">
        <v>219.23590949430749</v>
      </c>
      <c r="H14" s="151">
        <f t="shared" ref="H14:H33" si="4">(G14/F14)-1</f>
        <v>0.46137935184303269</v>
      </c>
      <c r="I14" s="212">
        <f t="shared" ref="I14:I24" si="5">+F14/C14</f>
        <v>7.8957815190802982</v>
      </c>
      <c r="J14" s="212">
        <f t="shared" ref="J14:J24" si="6">+G14/D14</f>
        <v>10.439805214014642</v>
      </c>
      <c r="K14" s="213" t="str">
        <f t="shared" si="0"/>
        <v>Servicios Corporativos</v>
      </c>
      <c r="L14" s="214">
        <f t="shared" si="1"/>
        <v>21</v>
      </c>
      <c r="M14" s="215">
        <f t="shared" si="2"/>
        <v>0.17647058823529413</v>
      </c>
    </row>
    <row r="15" spans="1:23" s="5" customFormat="1" ht="16.05" customHeight="1">
      <c r="A15" s="188"/>
      <c r="B15" s="147" t="s">
        <v>121</v>
      </c>
      <c r="C15" s="124">
        <v>13</v>
      </c>
      <c r="D15" s="150">
        <v>21</v>
      </c>
      <c r="E15" s="151">
        <f t="shared" si="3"/>
        <v>0.61538461538461542</v>
      </c>
      <c r="F15" s="168">
        <v>32.810298332902775</v>
      </c>
      <c r="G15" s="169">
        <v>218.62719065502705</v>
      </c>
      <c r="H15" s="151">
        <f t="shared" si="4"/>
        <v>5.6633710073822661</v>
      </c>
      <c r="I15" s="212">
        <f t="shared" si="5"/>
        <v>2.5238691025309827</v>
      </c>
      <c r="J15" s="212">
        <f t="shared" si="6"/>
        <v>10.410818602620335</v>
      </c>
      <c r="K15" s="213" t="str">
        <f t="shared" si="0"/>
        <v>Software &amp; Servicios TI</v>
      </c>
      <c r="L15" s="214">
        <f t="shared" si="1"/>
        <v>21</v>
      </c>
      <c r="M15" s="215">
        <f t="shared" si="2"/>
        <v>0.17647058823529413</v>
      </c>
    </row>
    <row r="16" spans="1:23" s="5" customFormat="1" ht="16.05" customHeight="1">
      <c r="B16" s="147" t="s">
        <v>123</v>
      </c>
      <c r="C16" s="124">
        <v>3</v>
      </c>
      <c r="D16" s="150">
        <v>7</v>
      </c>
      <c r="E16" s="151">
        <f t="shared" si="3"/>
        <v>1.3333333333333335</v>
      </c>
      <c r="F16" s="168">
        <v>39.469998855591001</v>
      </c>
      <c r="G16" s="169">
        <v>149.48999595935999</v>
      </c>
      <c r="H16" s="151">
        <f t="shared" si="4"/>
        <v>2.7874335012346836</v>
      </c>
      <c r="I16" s="212">
        <f t="shared" si="5"/>
        <v>13.156666285197</v>
      </c>
      <c r="J16" s="212">
        <f t="shared" si="6"/>
        <v>21.35571370848</v>
      </c>
      <c r="K16" s="213" t="str">
        <f t="shared" si="0"/>
        <v>Servicios Financieros</v>
      </c>
      <c r="L16" s="214">
        <f t="shared" si="1"/>
        <v>7</v>
      </c>
      <c r="M16" s="215">
        <f t="shared" si="2"/>
        <v>5.8823529411764705E-2</v>
      </c>
    </row>
    <row r="17" spans="2:13" s="5" customFormat="1" ht="16.05" customHeight="1">
      <c r="B17" s="147" t="s">
        <v>125</v>
      </c>
      <c r="C17" s="124">
        <v>2</v>
      </c>
      <c r="D17" s="150">
        <v>3</v>
      </c>
      <c r="E17" s="151">
        <f t="shared" si="3"/>
        <v>0.5</v>
      </c>
      <c r="F17" s="168">
        <v>3.799999952316</v>
      </c>
      <c r="G17" s="169">
        <v>5.7999999521580001</v>
      </c>
      <c r="H17" s="151">
        <f t="shared" si="4"/>
        <v>0.52631579603653744</v>
      </c>
      <c r="I17" s="212">
        <f t="shared" si="5"/>
        <v>1.899999976158</v>
      </c>
      <c r="J17" s="212">
        <f t="shared" si="6"/>
        <v>1.9333333173860001</v>
      </c>
      <c r="K17" s="213" t="str">
        <f t="shared" si="0"/>
        <v>Bienes Raíces</v>
      </c>
      <c r="L17" s="214">
        <f t="shared" si="1"/>
        <v>3</v>
      </c>
      <c r="M17" s="215">
        <f t="shared" si="2"/>
        <v>2.5210084033613446E-2</v>
      </c>
    </row>
    <row r="18" spans="2:13" s="5" customFormat="1" ht="16.05" customHeight="1">
      <c r="B18" s="147" t="s">
        <v>131</v>
      </c>
      <c r="C18" s="124">
        <v>3</v>
      </c>
      <c r="D18" s="150">
        <v>3</v>
      </c>
      <c r="E18" s="151">
        <f t="shared" si="3"/>
        <v>0</v>
      </c>
      <c r="F18" s="168">
        <v>70.900000000000006</v>
      </c>
      <c r="G18" s="169">
        <v>31.3</v>
      </c>
      <c r="H18" s="151">
        <f t="shared" si="4"/>
        <v>-0.55853314527503528</v>
      </c>
      <c r="I18" s="212">
        <f t="shared" si="5"/>
        <v>23.633333333333336</v>
      </c>
      <c r="J18" s="212">
        <f t="shared" si="6"/>
        <v>10.433333333333334</v>
      </c>
      <c r="K18" s="213" t="str">
        <f t="shared" si="0"/>
        <v>Atención Médica</v>
      </c>
      <c r="L18" s="214">
        <f t="shared" si="1"/>
        <v>3</v>
      </c>
      <c r="M18" s="215">
        <f t="shared" si="2"/>
        <v>2.5210084033613446E-2</v>
      </c>
    </row>
    <row r="19" spans="2:13" s="5" customFormat="1" ht="16.05" customHeight="1">
      <c r="B19" s="147" t="s">
        <v>240</v>
      </c>
      <c r="C19" s="124">
        <v>2</v>
      </c>
      <c r="D19" s="150">
        <v>3</v>
      </c>
      <c r="E19" s="151">
        <f t="shared" si="3"/>
        <v>0.5</v>
      </c>
      <c r="F19" s="168">
        <v>2</v>
      </c>
      <c r="G19" s="169">
        <v>15.547820181999999</v>
      </c>
      <c r="H19" s="151">
        <f t="shared" si="4"/>
        <v>6.7739100909999994</v>
      </c>
      <c r="I19" s="212">
        <f t="shared" si="5"/>
        <v>1</v>
      </c>
      <c r="J19" s="212">
        <f t="shared" si="6"/>
        <v>5.1826067273333329</v>
      </c>
      <c r="K19" s="213" t="str">
        <f t="shared" si="0"/>
        <v>Maquinaria, Equipos &amp; Herramientas Industriales</v>
      </c>
      <c r="L19" s="214">
        <f t="shared" si="1"/>
        <v>3</v>
      </c>
      <c r="M19" s="215">
        <f t="shared" si="2"/>
        <v>2.5210084033613446E-2</v>
      </c>
    </row>
    <row r="20" spans="2:13" s="5" customFormat="1" ht="16.05" customHeight="1">
      <c r="B20" s="147" t="s">
        <v>73</v>
      </c>
      <c r="C20" s="124">
        <v>5</v>
      </c>
      <c r="D20" s="150">
        <v>3</v>
      </c>
      <c r="E20" s="151">
        <f t="shared" si="3"/>
        <v>-0.4</v>
      </c>
      <c r="F20" s="168">
        <v>73.200003027915997</v>
      </c>
      <c r="G20" s="169">
        <v>18.5</v>
      </c>
      <c r="H20" s="151">
        <f t="shared" si="4"/>
        <v>-0.74726777001710332</v>
      </c>
      <c r="I20" s="212">
        <f t="shared" si="5"/>
        <v>14.6400006055832</v>
      </c>
      <c r="J20" s="212">
        <f t="shared" si="6"/>
        <v>6.166666666666667</v>
      </c>
      <c r="K20" s="213" t="str">
        <f t="shared" si="0"/>
        <v>Transporte y almacenamiento</v>
      </c>
      <c r="L20" s="214">
        <f t="shared" si="1"/>
        <v>3</v>
      </c>
      <c r="M20" s="215">
        <f t="shared" si="2"/>
        <v>2.5210084033613446E-2</v>
      </c>
    </row>
    <row r="21" spans="2:13" s="5" customFormat="1" ht="16.05" customHeight="1">
      <c r="B21" s="147" t="s">
        <v>127</v>
      </c>
      <c r="C21" s="124">
        <v>6</v>
      </c>
      <c r="D21" s="150">
        <v>2</v>
      </c>
      <c r="E21" s="151">
        <f t="shared" si="3"/>
        <v>-0.66666666666666674</v>
      </c>
      <c r="F21" s="168">
        <v>55.819998931884001</v>
      </c>
      <c r="G21" s="169">
        <v>30.55</v>
      </c>
      <c r="H21" s="151">
        <f t="shared" si="4"/>
        <v>-0.4527051131391181</v>
      </c>
      <c r="I21" s="212">
        <f t="shared" si="5"/>
        <v>9.3033331553140002</v>
      </c>
      <c r="J21" s="212">
        <f t="shared" si="6"/>
        <v>15.275</v>
      </c>
      <c r="K21" s="213" t="str">
        <f t="shared" si="0"/>
        <v>Comida &amp; bebidas</v>
      </c>
      <c r="L21" s="214">
        <f t="shared" si="1"/>
        <v>2</v>
      </c>
      <c r="M21" s="215">
        <f t="shared" si="2"/>
        <v>1.680672268907563E-2</v>
      </c>
    </row>
    <row r="22" spans="2:13" s="5" customFormat="1" ht="16.05" customHeight="1">
      <c r="B22" s="147" t="s">
        <v>75</v>
      </c>
      <c r="C22" s="124">
        <v>6</v>
      </c>
      <c r="D22" s="150">
        <v>2</v>
      </c>
      <c r="E22" s="151">
        <f t="shared" si="3"/>
        <v>-0.66666666666666674</v>
      </c>
      <c r="F22" s="168">
        <v>31.499999415874001</v>
      </c>
      <c r="G22" s="169">
        <v>9.6999999880000001</v>
      </c>
      <c r="H22" s="151">
        <f t="shared" si="4"/>
        <v>-0.69206348673416751</v>
      </c>
      <c r="I22" s="212">
        <f t="shared" si="5"/>
        <v>5.2499999026456665</v>
      </c>
      <c r="J22" s="212">
        <f t="shared" si="6"/>
        <v>4.849999994</v>
      </c>
      <c r="K22" s="213" t="str">
        <f t="shared" si="0"/>
        <v>Comunicaciones</v>
      </c>
      <c r="L22" s="214">
        <f t="shared" si="1"/>
        <v>2</v>
      </c>
      <c r="M22" s="215">
        <f t="shared" si="2"/>
        <v>1.680672268907563E-2</v>
      </c>
    </row>
    <row r="23" spans="2:13" s="5" customFormat="1" ht="16.05" customHeight="1">
      <c r="B23" s="147" t="s">
        <v>126</v>
      </c>
      <c r="C23" s="124">
        <v>2</v>
      </c>
      <c r="D23" s="150">
        <v>2</v>
      </c>
      <c r="E23" s="151">
        <f t="shared" si="3"/>
        <v>0</v>
      </c>
      <c r="F23" s="168">
        <v>1.8</v>
      </c>
      <c r="G23" s="169">
        <v>21.5</v>
      </c>
      <c r="H23" s="151">
        <f t="shared" si="4"/>
        <v>10.944444444444445</v>
      </c>
      <c r="I23" s="212">
        <f t="shared" si="5"/>
        <v>0.9</v>
      </c>
      <c r="J23" s="212">
        <f t="shared" si="6"/>
        <v>10.75</v>
      </c>
      <c r="K23" s="213" t="str">
        <f t="shared" si="0"/>
        <v>Energía Renovable</v>
      </c>
      <c r="L23" s="214">
        <f t="shared" si="1"/>
        <v>2</v>
      </c>
      <c r="M23" s="215">
        <f t="shared" si="2"/>
        <v>1.680672268907563E-2</v>
      </c>
    </row>
    <row r="24" spans="2:13" s="5" customFormat="1" ht="16.05" customHeight="1">
      <c r="B24" s="147" t="s">
        <v>122</v>
      </c>
      <c r="C24" s="124">
        <v>2</v>
      </c>
      <c r="D24" s="150">
        <v>2</v>
      </c>
      <c r="E24" s="151">
        <f t="shared" si="3"/>
        <v>0</v>
      </c>
      <c r="F24" s="168">
        <v>23.181379642932001</v>
      </c>
      <c r="G24" s="169">
        <v>3.23245523101065</v>
      </c>
      <c r="H24" s="151">
        <f t="shared" si="4"/>
        <v>-0.86055811686789641</v>
      </c>
      <c r="I24" s="212">
        <f t="shared" si="5"/>
        <v>11.590689821466</v>
      </c>
      <c r="J24" s="212">
        <f t="shared" si="6"/>
        <v>1.616227615505325</v>
      </c>
      <c r="K24" s="213" t="str">
        <f t="shared" si="0"/>
        <v>Hoteles &amp; Turismo</v>
      </c>
      <c r="L24" s="214">
        <f t="shared" si="1"/>
        <v>2</v>
      </c>
      <c r="M24" s="215">
        <f t="shared" si="2"/>
        <v>1.680672268907563E-2</v>
      </c>
    </row>
    <row r="25" spans="2:13" s="5" customFormat="1" ht="16.05" customHeight="1">
      <c r="B25" s="147" t="s">
        <v>241</v>
      </c>
      <c r="C25" s="124">
        <v>3</v>
      </c>
      <c r="D25" s="150">
        <v>1</v>
      </c>
      <c r="E25" s="151">
        <f t="shared" si="3"/>
        <v>-0.66666666666666674</v>
      </c>
      <c r="F25" s="168">
        <v>36.800000786782</v>
      </c>
      <c r="G25" s="169">
        <v>3</v>
      </c>
      <c r="H25" s="151">
        <f t="shared" si="4"/>
        <v>-0.91847826261249554</v>
      </c>
      <c r="I25" s="84"/>
      <c r="J25" s="84"/>
      <c r="K25" s="82"/>
      <c r="L25" s="83"/>
      <c r="M25" s="33"/>
    </row>
    <row r="26" spans="2:13" s="5" customFormat="1" ht="16.05" customHeight="1">
      <c r="B26" s="147" t="s">
        <v>242</v>
      </c>
      <c r="C26" s="124"/>
      <c r="D26" s="150">
        <v>1</v>
      </c>
      <c r="E26" s="151"/>
      <c r="F26" s="168"/>
      <c r="G26" s="169">
        <v>11</v>
      </c>
      <c r="H26" s="151"/>
      <c r="I26" s="84"/>
      <c r="J26" s="84"/>
      <c r="K26" s="82"/>
      <c r="L26" s="83"/>
      <c r="M26" s="33"/>
    </row>
    <row r="27" spans="2:13" s="5" customFormat="1" ht="16.05" customHeight="1">
      <c r="B27" s="147" t="s">
        <v>243</v>
      </c>
      <c r="C27" s="124">
        <v>3</v>
      </c>
      <c r="D27" s="150">
        <v>1</v>
      </c>
      <c r="E27" s="151">
        <f t="shared" si="3"/>
        <v>-0.66666666666666674</v>
      </c>
      <c r="F27" s="168">
        <v>1341.799999237061</v>
      </c>
      <c r="G27" s="169">
        <v>28</v>
      </c>
      <c r="H27" s="151">
        <f t="shared" si="4"/>
        <v>-0.9791325085587117</v>
      </c>
      <c r="I27" s="84"/>
      <c r="J27" s="84"/>
      <c r="K27" s="82"/>
      <c r="L27" s="83"/>
      <c r="M27" s="33"/>
    </row>
    <row r="28" spans="2:13" s="5" customFormat="1" ht="16.05" customHeight="1">
      <c r="B28" s="147" t="s">
        <v>244</v>
      </c>
      <c r="C28" s="124">
        <v>5</v>
      </c>
      <c r="D28" s="150">
        <v>1</v>
      </c>
      <c r="E28" s="151">
        <f t="shared" si="3"/>
        <v>-0.8</v>
      </c>
      <c r="F28" s="168">
        <v>30.199999809265002</v>
      </c>
      <c r="G28" s="169">
        <v>10</v>
      </c>
      <c r="H28" s="151">
        <f t="shared" si="4"/>
        <v>-0.66887417009412964</v>
      </c>
      <c r="I28" s="84"/>
      <c r="J28" s="84"/>
      <c r="K28" s="82"/>
      <c r="L28" s="83"/>
      <c r="M28" s="33"/>
    </row>
    <row r="29" spans="2:13" s="5" customFormat="1" ht="16.05" customHeight="1">
      <c r="B29" s="147" t="s">
        <v>245</v>
      </c>
      <c r="C29" s="124">
        <v>2</v>
      </c>
      <c r="D29" s="150">
        <v>1</v>
      </c>
      <c r="E29" s="151">
        <f t="shared" si="3"/>
        <v>-0.5</v>
      </c>
      <c r="F29" s="168">
        <v>13.400000381470001</v>
      </c>
      <c r="G29" s="169">
        <v>2.5</v>
      </c>
      <c r="H29" s="151">
        <f t="shared" si="4"/>
        <v>-0.8134328411320727</v>
      </c>
      <c r="I29" s="84"/>
      <c r="J29" s="84"/>
      <c r="K29" s="82"/>
      <c r="L29" s="83"/>
      <c r="M29" s="33"/>
    </row>
    <row r="30" spans="2:13" s="5" customFormat="1" ht="16.05" customHeight="1">
      <c r="B30" s="147" t="s">
        <v>246</v>
      </c>
      <c r="C30" s="124">
        <v>1</v>
      </c>
      <c r="D30" s="150">
        <v>1</v>
      </c>
      <c r="E30" s="151">
        <f t="shared" si="3"/>
        <v>0</v>
      </c>
      <c r="F30" s="168">
        <v>66.074983332180807</v>
      </c>
      <c r="G30" s="169">
        <v>4</v>
      </c>
      <c r="H30" s="151">
        <f t="shared" si="4"/>
        <v>-0.93946271647333335</v>
      </c>
      <c r="I30" s="84"/>
      <c r="J30" s="84"/>
      <c r="K30" s="82"/>
      <c r="L30" s="83"/>
      <c r="M30" s="33"/>
    </row>
    <row r="31" spans="2:13" s="5" customFormat="1" ht="16.05" customHeight="1">
      <c r="B31" s="147" t="s">
        <v>247</v>
      </c>
      <c r="C31" s="124"/>
      <c r="D31" s="150">
        <v>1</v>
      </c>
      <c r="E31" s="151"/>
      <c r="F31" s="168"/>
      <c r="G31" s="169">
        <v>18.600000380000001</v>
      </c>
      <c r="H31" s="151"/>
      <c r="I31" s="84"/>
      <c r="J31" s="84"/>
      <c r="K31" s="82"/>
      <c r="L31" s="83"/>
      <c r="M31" s="33"/>
    </row>
    <row r="32" spans="2:13" s="5" customFormat="1" ht="16.05" customHeight="1">
      <c r="B32" s="147" t="s">
        <v>248</v>
      </c>
      <c r="C32" s="124"/>
      <c r="D32" s="150">
        <v>1</v>
      </c>
      <c r="E32" s="151"/>
      <c r="F32" s="168"/>
      <c r="G32" s="169">
        <v>13</v>
      </c>
      <c r="H32" s="151"/>
      <c r="I32" s="84"/>
      <c r="J32" s="84"/>
      <c r="K32" s="82"/>
      <c r="L32" s="83"/>
      <c r="M32" s="33"/>
    </row>
    <row r="33" spans="2:13" s="5" customFormat="1" ht="16.05" customHeight="1">
      <c r="B33" s="147" t="s">
        <v>249</v>
      </c>
      <c r="C33" s="124">
        <v>1</v>
      </c>
      <c r="D33" s="150">
        <v>1</v>
      </c>
      <c r="E33" s="151">
        <f t="shared" si="3"/>
        <v>0</v>
      </c>
      <c r="F33" s="168">
        <v>1.899999976158</v>
      </c>
      <c r="G33" s="169">
        <v>21</v>
      </c>
      <c r="H33" s="151">
        <f t="shared" si="4"/>
        <v>10.052631717640445</v>
      </c>
      <c r="I33" s="84"/>
      <c r="J33" s="84"/>
      <c r="K33" s="82"/>
      <c r="L33" s="83"/>
      <c r="M33" s="33"/>
    </row>
    <row r="34" spans="2:13" s="5" customFormat="1" ht="16.05" customHeight="1">
      <c r="B34" s="147" t="s">
        <v>124</v>
      </c>
      <c r="C34" s="124">
        <v>1</v>
      </c>
      <c r="D34" s="150">
        <v>1</v>
      </c>
      <c r="E34" s="151"/>
      <c r="F34" s="168">
        <v>2.5</v>
      </c>
      <c r="G34" s="169">
        <v>15</v>
      </c>
      <c r="H34" s="151"/>
      <c r="I34" s="84"/>
      <c r="J34" s="84"/>
      <c r="K34" s="82"/>
      <c r="L34" s="83"/>
      <c r="M34" s="33"/>
    </row>
    <row r="35" spans="2:13" s="5" customFormat="1" ht="16.05" customHeight="1">
      <c r="B35" s="147" t="s">
        <v>250</v>
      </c>
      <c r="C35" s="124">
        <v>1</v>
      </c>
      <c r="D35" s="150"/>
      <c r="E35" s="151"/>
      <c r="F35" s="168">
        <v>0.5</v>
      </c>
      <c r="G35" s="169"/>
      <c r="H35" s="151"/>
      <c r="I35" s="84"/>
      <c r="J35" s="84"/>
      <c r="K35" s="82"/>
      <c r="L35" s="83"/>
      <c r="M35" s="33"/>
    </row>
    <row r="36" spans="2:13" s="5" customFormat="1" ht="16.05" customHeight="1">
      <c r="B36" s="147" t="s">
        <v>251</v>
      </c>
      <c r="C36" s="124">
        <v>1</v>
      </c>
      <c r="D36" s="150"/>
      <c r="E36" s="151"/>
      <c r="F36" s="168">
        <v>5.0399999618529998</v>
      </c>
      <c r="G36" s="169"/>
      <c r="H36" s="151"/>
      <c r="I36" s="84"/>
      <c r="J36" s="84"/>
      <c r="K36" s="82"/>
      <c r="L36" s="83"/>
      <c r="M36" s="33"/>
    </row>
    <row r="37" spans="2:13" s="5" customFormat="1" ht="16.05" customHeight="1">
      <c r="B37" s="147" t="s">
        <v>252</v>
      </c>
      <c r="C37" s="124">
        <v>2</v>
      </c>
      <c r="D37" s="150"/>
      <c r="E37" s="151"/>
      <c r="F37" s="168">
        <v>6.2</v>
      </c>
      <c r="G37" s="169"/>
      <c r="H37" s="151"/>
      <c r="I37" s="84"/>
      <c r="J37" s="84"/>
      <c r="K37" s="82"/>
      <c r="L37" s="83"/>
      <c r="M37" s="33"/>
    </row>
    <row r="38" spans="2:13" s="5" customFormat="1" ht="16.05" customHeight="1">
      <c r="B38" s="147" t="s">
        <v>253</v>
      </c>
      <c r="C38" s="124">
        <v>1</v>
      </c>
      <c r="D38" s="150"/>
      <c r="E38" s="151"/>
      <c r="F38" s="168">
        <v>11.300000190735</v>
      </c>
      <c r="G38" s="169"/>
      <c r="H38" s="151"/>
      <c r="I38" s="84"/>
      <c r="J38" s="84"/>
      <c r="K38" s="82"/>
      <c r="L38" s="83"/>
      <c r="M38" s="33"/>
    </row>
    <row r="39" spans="2:13" s="5" customFormat="1" ht="16.05" customHeight="1">
      <c r="B39" s="147" t="s">
        <v>254</v>
      </c>
      <c r="C39" s="124">
        <v>1</v>
      </c>
      <c r="D39" s="150"/>
      <c r="E39" s="151"/>
      <c r="F39" s="168">
        <v>65.300003051757997</v>
      </c>
      <c r="G39" s="169"/>
      <c r="H39" s="151"/>
      <c r="I39" s="84"/>
      <c r="J39" s="84"/>
      <c r="K39" s="82"/>
      <c r="L39" s="83"/>
      <c r="M39" s="33"/>
    </row>
    <row r="40" spans="2:13" s="5" customFormat="1" ht="16.05" customHeight="1">
      <c r="B40" s="147" t="s">
        <v>255</v>
      </c>
      <c r="C40" s="124">
        <v>2</v>
      </c>
      <c r="D40" s="150"/>
      <c r="E40" s="151"/>
      <c r="F40" s="168">
        <v>50</v>
      </c>
      <c r="G40" s="169"/>
      <c r="H40" s="151"/>
      <c r="I40" s="84"/>
      <c r="J40" s="84"/>
      <c r="K40" s="82"/>
      <c r="L40" s="83"/>
      <c r="M40" s="33"/>
    </row>
    <row r="41" spans="2:13" s="5" customFormat="1" ht="16.05" customHeight="1">
      <c r="B41" s="147" t="s">
        <v>256</v>
      </c>
      <c r="C41" s="124">
        <v>1</v>
      </c>
      <c r="D41" s="150"/>
      <c r="E41" s="151"/>
      <c r="F41" s="168">
        <v>120</v>
      </c>
      <c r="G41" s="169"/>
      <c r="H41" s="151"/>
      <c r="I41" s="84"/>
      <c r="J41" s="84"/>
      <c r="K41" s="82"/>
      <c r="L41" s="83"/>
      <c r="M41" s="33"/>
    </row>
    <row r="42" spans="2:13" s="5" customFormat="1" ht="16.05" customHeight="1">
      <c r="B42" s="147" t="s">
        <v>257</v>
      </c>
      <c r="C42" s="124">
        <v>1</v>
      </c>
      <c r="D42" s="150"/>
      <c r="E42" s="151"/>
      <c r="F42" s="168">
        <v>1.3163881004511899</v>
      </c>
      <c r="G42" s="169"/>
      <c r="H42" s="151"/>
      <c r="I42" s="84"/>
      <c r="J42" s="84"/>
      <c r="K42" s="82"/>
      <c r="L42" s="83"/>
      <c r="M42" s="33"/>
    </row>
    <row r="43" spans="2:13" s="5" customFormat="1" ht="16.05" customHeight="1">
      <c r="B43" s="147" t="s">
        <v>258</v>
      </c>
      <c r="C43" s="124">
        <v>1</v>
      </c>
      <c r="D43" s="150"/>
      <c r="E43" s="151"/>
      <c r="F43" s="168">
        <v>26</v>
      </c>
      <c r="G43" s="169"/>
      <c r="H43" s="151"/>
      <c r="I43" s="84"/>
      <c r="J43" s="84"/>
      <c r="K43" s="201"/>
      <c r="L43" s="83"/>
      <c r="M43" s="33"/>
    </row>
    <row r="44" spans="2:13" s="5" customFormat="1" ht="16.05" customHeight="1">
      <c r="B44" s="154" t="s">
        <v>140</v>
      </c>
      <c r="C44" s="130">
        <f>+SUM(C13:C43)</f>
        <v>113</v>
      </c>
      <c r="D44" s="152">
        <f>SUM(D13:D43)</f>
        <v>119</v>
      </c>
      <c r="E44" s="153">
        <f>(D44-C44)/C44</f>
        <v>5.3097345132743362E-2</v>
      </c>
      <c r="F44" s="204">
        <f>+SUM(F13:F43)</f>
        <v>2515.0792671734216</v>
      </c>
      <c r="G44" s="205">
        <f>SUM(G13:G43)</f>
        <v>934.81009767859427</v>
      </c>
      <c r="H44" s="153">
        <f>(G44/F44)-1</f>
        <v>-0.62831783877365299</v>
      </c>
    </row>
    <row r="45" spans="2:13" s="5" customFormat="1">
      <c r="B45" s="81"/>
      <c r="C45" s="78"/>
      <c r="D45" s="78"/>
      <c r="E45" s="85"/>
      <c r="F45" s="78"/>
      <c r="G45" s="78"/>
      <c r="H45" s="85"/>
    </row>
    <row r="46" spans="2:13" s="5" customFormat="1" ht="14.25" customHeight="1">
      <c r="B46" s="34" t="s">
        <v>149</v>
      </c>
      <c r="C46" s="34"/>
      <c r="D46" s="184"/>
      <c r="E46" s="87"/>
    </row>
    <row r="47" spans="2:13" s="5" customFormat="1" ht="9" customHeight="1">
      <c r="B47" s="34" t="s">
        <v>259</v>
      </c>
      <c r="C47" s="34"/>
      <c r="D47" s="34"/>
      <c r="E47" s="34"/>
    </row>
    <row r="48" spans="2:13" s="5" customFormat="1">
      <c r="B48" s="34" t="s">
        <v>260</v>
      </c>
      <c r="C48" s="34"/>
      <c r="D48" s="34"/>
      <c r="E48" s="34"/>
      <c r="L48" s="201"/>
    </row>
    <row r="49" spans="1:14" s="5" customFormat="1" ht="21.75" customHeight="1">
      <c r="B49" s="239" t="s">
        <v>261</v>
      </c>
      <c r="C49" s="239"/>
      <c r="D49" s="239"/>
      <c r="E49" s="239"/>
      <c r="F49" s="239"/>
      <c r="G49" s="239"/>
      <c r="H49" s="239"/>
    </row>
    <row r="50" spans="1:14" s="5" customFormat="1" ht="11.25" customHeight="1">
      <c r="B50" s="45"/>
      <c r="C50" s="45"/>
      <c r="D50" s="45"/>
      <c r="E50" s="45"/>
      <c r="F50" s="45"/>
      <c r="G50" s="45"/>
      <c r="H50" s="45"/>
    </row>
    <row r="51" spans="1:14" s="5" customFormat="1" ht="130.5" customHeight="1">
      <c r="A51" s="88"/>
      <c r="B51" s="235" t="s">
        <v>262</v>
      </c>
      <c r="C51" s="235"/>
      <c r="D51" s="235"/>
      <c r="E51" s="235"/>
      <c r="F51" s="235"/>
      <c r="G51" s="235"/>
      <c r="H51" s="235"/>
    </row>
    <row r="52" spans="1:14" s="5" customFormat="1"/>
    <row r="53" spans="1:14" s="5" customFormat="1">
      <c r="B53" s="9" t="s">
        <v>263</v>
      </c>
    </row>
    <row r="54" spans="1:14" s="5" customFormat="1" ht="11.25" customHeight="1">
      <c r="B54" s="9"/>
    </row>
    <row r="55" spans="1:14" s="5" customFormat="1" ht="26.25" customHeight="1">
      <c r="B55" s="59"/>
      <c r="C55" s="236" t="s">
        <v>137</v>
      </c>
      <c r="D55" s="236"/>
      <c r="E55" s="236" t="s">
        <v>143</v>
      </c>
      <c r="F55" s="236"/>
      <c r="G55" s="236" t="s">
        <v>224</v>
      </c>
      <c r="H55" s="236"/>
    </row>
    <row r="56" spans="1:14" s="5" customFormat="1" ht="42" customHeight="1">
      <c r="B56" s="138" t="s">
        <v>239</v>
      </c>
      <c r="C56" s="128" t="s">
        <v>145</v>
      </c>
      <c r="D56" s="128" t="s">
        <v>225</v>
      </c>
      <c r="E56" s="128" t="s">
        <v>147</v>
      </c>
      <c r="F56" s="128" t="s">
        <v>225</v>
      </c>
      <c r="G56" s="128" t="s">
        <v>148</v>
      </c>
      <c r="H56" s="128" t="s">
        <v>225</v>
      </c>
    </row>
    <row r="57" spans="1:14" s="5" customFormat="1">
      <c r="B57" s="147" t="s">
        <v>121</v>
      </c>
      <c r="C57" s="140">
        <v>116</v>
      </c>
      <c r="D57" s="141">
        <f t="shared" ref="D57:D88" si="7">C57/$C$96</f>
        <v>0.20279720279720279</v>
      </c>
      <c r="E57" s="172">
        <v>988.39641420133194</v>
      </c>
      <c r="F57" s="141">
        <f t="shared" ref="F57:F88" si="8">E57/$E$96</f>
        <v>0.13866902404454884</v>
      </c>
      <c r="G57" s="125">
        <v>15631</v>
      </c>
      <c r="H57" s="141">
        <f t="shared" ref="H57:H88" si="9">G57/$G$96</f>
        <v>0.23416877649773038</v>
      </c>
      <c r="K57" s="82" t="str">
        <f t="shared" ref="K57:K66" si="10">B57</f>
        <v>Software &amp; Servicios TI</v>
      </c>
      <c r="L57" s="83">
        <f t="shared" ref="L57:L66" si="11">C57</f>
        <v>116</v>
      </c>
      <c r="M57" s="33">
        <f>L57/$C$96</f>
        <v>0.20279720279720279</v>
      </c>
    </row>
    <row r="58" spans="1:14" s="5" customFormat="1">
      <c r="B58" s="147" t="s">
        <v>120</v>
      </c>
      <c r="C58" s="140">
        <v>103</v>
      </c>
      <c r="D58" s="141">
        <f t="shared" si="7"/>
        <v>0.18006993006993008</v>
      </c>
      <c r="E58" s="172">
        <v>612.77104547972488</v>
      </c>
      <c r="F58" s="141">
        <f>E58/$E$96</f>
        <v>8.5969922207875193E-2</v>
      </c>
      <c r="G58" s="125">
        <v>24352</v>
      </c>
      <c r="H58" s="141">
        <f t="shared" si="9"/>
        <v>0.36481850459169152</v>
      </c>
      <c r="K58" s="82" t="str">
        <f t="shared" si="10"/>
        <v>Servicios Corporativos</v>
      </c>
      <c r="L58" s="83">
        <f t="shared" si="11"/>
        <v>103</v>
      </c>
      <c r="M58" s="33">
        <f t="shared" ref="M58:M66" si="12">L58/$C$96</f>
        <v>0.18006993006993008</v>
      </c>
    </row>
    <row r="59" spans="1:14" s="5" customFormat="1">
      <c r="B59" s="147" t="s">
        <v>119</v>
      </c>
      <c r="C59" s="140">
        <v>98</v>
      </c>
      <c r="D59" s="141">
        <f t="shared" si="7"/>
        <v>0.17132867132867133</v>
      </c>
      <c r="E59" s="172">
        <v>565.56054088199221</v>
      </c>
      <c r="F59" s="141">
        <f t="shared" si="8"/>
        <v>7.9346431366391065E-2</v>
      </c>
      <c r="G59" s="125">
        <v>5694</v>
      </c>
      <c r="H59" s="141">
        <f t="shared" si="9"/>
        <v>8.5302092852541533E-2</v>
      </c>
      <c r="K59" s="82" t="str">
        <f t="shared" si="10"/>
        <v>Retail &amp; Productos de Consumo</v>
      </c>
      <c r="L59" s="83">
        <f t="shared" si="11"/>
        <v>98</v>
      </c>
      <c r="M59" s="33">
        <f t="shared" si="12"/>
        <v>0.17132867132867133</v>
      </c>
      <c r="N59" s="33"/>
    </row>
    <row r="60" spans="1:14" s="5" customFormat="1">
      <c r="B60" s="147" t="s">
        <v>123</v>
      </c>
      <c r="C60" s="140">
        <v>32</v>
      </c>
      <c r="D60" s="141">
        <f t="shared" si="7"/>
        <v>5.5944055944055944E-2</v>
      </c>
      <c r="E60" s="172">
        <v>400.83875552548091</v>
      </c>
      <c r="F60" s="141">
        <f t="shared" si="8"/>
        <v>5.6236463659031191E-2</v>
      </c>
      <c r="G60" s="125">
        <v>1311</v>
      </c>
      <c r="H60" s="141">
        <f t="shared" si="9"/>
        <v>1.964015520366736E-2</v>
      </c>
      <c r="K60" s="82" t="str">
        <f t="shared" si="10"/>
        <v>Servicios Financieros</v>
      </c>
      <c r="L60" s="83">
        <f t="shared" si="11"/>
        <v>32</v>
      </c>
      <c r="M60" s="33">
        <f t="shared" si="12"/>
        <v>5.5944055944055944E-2</v>
      </c>
      <c r="N60" s="33"/>
    </row>
    <row r="61" spans="1:14" s="5" customFormat="1">
      <c r="B61" s="147" t="s">
        <v>75</v>
      </c>
      <c r="C61" s="140">
        <v>31</v>
      </c>
      <c r="D61" s="141">
        <f t="shared" si="7"/>
        <v>5.4195804195804193E-2</v>
      </c>
      <c r="E61" s="172">
        <v>795.83999940387412</v>
      </c>
      <c r="F61" s="141">
        <f t="shared" si="8"/>
        <v>0.11165394210998225</v>
      </c>
      <c r="G61" s="125">
        <v>4210</v>
      </c>
      <c r="H61" s="141">
        <f t="shared" si="9"/>
        <v>6.3070216176536686E-2</v>
      </c>
      <c r="K61" s="82" t="str">
        <f t="shared" si="10"/>
        <v>Comunicaciones</v>
      </c>
      <c r="L61" s="83">
        <f t="shared" si="11"/>
        <v>31</v>
      </c>
      <c r="M61" s="33">
        <f t="shared" si="12"/>
        <v>5.4195804195804193E-2</v>
      </c>
      <c r="N61" s="33"/>
    </row>
    <row r="62" spans="1:14" s="5" customFormat="1">
      <c r="B62" s="147" t="s">
        <v>244</v>
      </c>
      <c r="C62" s="140">
        <v>17</v>
      </c>
      <c r="D62" s="141">
        <f t="shared" si="7"/>
        <v>2.972027972027972E-2</v>
      </c>
      <c r="E62" s="172">
        <v>223.39999980926495</v>
      </c>
      <c r="F62" s="141">
        <f t="shared" si="8"/>
        <v>3.1342343517236755E-2</v>
      </c>
      <c r="G62" s="125">
        <v>2182</v>
      </c>
      <c r="H62" s="141">
        <f t="shared" si="9"/>
        <v>3.268864885919312E-2</v>
      </c>
      <c r="K62" s="82" t="str">
        <f t="shared" si="10"/>
        <v>Farmacéuticos</v>
      </c>
      <c r="L62" s="83">
        <f t="shared" si="11"/>
        <v>17</v>
      </c>
      <c r="M62" s="33">
        <f t="shared" si="12"/>
        <v>2.972027972027972E-2</v>
      </c>
      <c r="N62" s="33"/>
    </row>
    <row r="63" spans="1:14" s="5" customFormat="1">
      <c r="B63" s="147" t="s">
        <v>131</v>
      </c>
      <c r="C63" s="140">
        <v>16</v>
      </c>
      <c r="D63" s="141">
        <f t="shared" si="7"/>
        <v>2.7972027972027972E-2</v>
      </c>
      <c r="E63" s="172">
        <v>156.79</v>
      </c>
      <c r="F63" s="141">
        <f t="shared" si="8"/>
        <v>2.1997162239315936E-2</v>
      </c>
      <c r="G63" s="125">
        <v>2224</v>
      </c>
      <c r="H63" s="141">
        <f t="shared" si="9"/>
        <v>3.331785291606118E-2</v>
      </c>
      <c r="K63" s="82" t="str">
        <f t="shared" si="10"/>
        <v>Atención Médica</v>
      </c>
      <c r="L63" s="83">
        <f t="shared" si="11"/>
        <v>16</v>
      </c>
      <c r="M63" s="33">
        <f t="shared" si="12"/>
        <v>2.7972027972027972E-2</v>
      </c>
      <c r="N63" s="33"/>
    </row>
    <row r="64" spans="1:14" s="5" customFormat="1">
      <c r="B64" s="147" t="s">
        <v>73</v>
      </c>
      <c r="C64" s="140">
        <v>16</v>
      </c>
      <c r="D64" s="141">
        <f t="shared" si="7"/>
        <v>2.7972027972027972E-2</v>
      </c>
      <c r="E64" s="172">
        <v>211.05088661854899</v>
      </c>
      <c r="F64" s="141">
        <f t="shared" si="8"/>
        <v>2.9609800329738471E-2</v>
      </c>
      <c r="G64" s="125">
        <v>577</v>
      </c>
      <c r="H64" s="141">
        <f t="shared" si="9"/>
        <v>8.6440652574493269E-3</v>
      </c>
      <c r="K64" s="82" t="str">
        <f t="shared" si="10"/>
        <v>Transporte y almacenamiento</v>
      </c>
      <c r="L64" s="83">
        <f t="shared" si="11"/>
        <v>16</v>
      </c>
      <c r="M64" s="33">
        <f t="shared" si="12"/>
        <v>2.7972027972027972E-2</v>
      </c>
      <c r="N64" s="33"/>
    </row>
    <row r="65" spans="2:14" s="5" customFormat="1">
      <c r="B65" s="147" t="s">
        <v>127</v>
      </c>
      <c r="C65" s="140">
        <v>13</v>
      </c>
      <c r="D65" s="141">
        <f t="shared" si="7"/>
        <v>2.2727272727272728E-2</v>
      </c>
      <c r="E65" s="172">
        <v>111.706998931884</v>
      </c>
      <c r="F65" s="141">
        <f t="shared" si="8"/>
        <v>1.5672153700948686E-2</v>
      </c>
      <c r="G65" s="125">
        <v>863</v>
      </c>
      <c r="H65" s="141">
        <f t="shared" si="9"/>
        <v>1.2928645263741366E-2</v>
      </c>
      <c r="K65" s="82" t="str">
        <f t="shared" si="10"/>
        <v>Comida &amp; bebidas</v>
      </c>
      <c r="L65" s="83">
        <f t="shared" si="11"/>
        <v>13</v>
      </c>
      <c r="M65" s="33">
        <f t="shared" si="12"/>
        <v>2.2727272727272728E-2</v>
      </c>
      <c r="N65" s="33"/>
    </row>
    <row r="66" spans="2:14" s="5" customFormat="1">
      <c r="B66" s="147" t="s">
        <v>125</v>
      </c>
      <c r="C66" s="140">
        <v>12</v>
      </c>
      <c r="D66" s="141">
        <f t="shared" si="7"/>
        <v>2.097902097902098E-2</v>
      </c>
      <c r="E66" s="172">
        <v>49.099999880631991</v>
      </c>
      <c r="F66" s="141">
        <f t="shared" si="8"/>
        <v>6.8885813082763892E-3</v>
      </c>
      <c r="G66" s="125">
        <v>80</v>
      </c>
      <c r="H66" s="141">
        <f t="shared" si="9"/>
        <v>1.1984839178439274E-3</v>
      </c>
      <c r="K66" s="82" t="str">
        <f t="shared" si="10"/>
        <v>Bienes Raíces</v>
      </c>
      <c r="L66" s="83">
        <f t="shared" si="11"/>
        <v>12</v>
      </c>
      <c r="M66" s="33">
        <f t="shared" si="12"/>
        <v>2.097902097902098E-2</v>
      </c>
      <c r="N66" s="33"/>
    </row>
    <row r="67" spans="2:14" s="5" customFormat="1">
      <c r="B67" s="147" t="s">
        <v>124</v>
      </c>
      <c r="C67" s="140">
        <v>12</v>
      </c>
      <c r="D67" s="141">
        <f t="shared" si="7"/>
        <v>2.097902097902098E-2</v>
      </c>
      <c r="E67" s="172">
        <v>68.5276638297468</v>
      </c>
      <c r="F67" s="141">
        <f t="shared" si="8"/>
        <v>9.6142237333008661E-3</v>
      </c>
      <c r="G67" s="125">
        <v>1916</v>
      </c>
      <c r="H67" s="141">
        <f t="shared" si="9"/>
        <v>2.8703689832362062E-2</v>
      </c>
      <c r="K67" s="82"/>
      <c r="L67" s="83"/>
      <c r="M67" s="33"/>
      <c r="N67" s="33"/>
    </row>
    <row r="68" spans="2:14" s="5" customFormat="1">
      <c r="B68" s="147" t="s">
        <v>245</v>
      </c>
      <c r="C68" s="140">
        <v>11</v>
      </c>
      <c r="D68" s="141">
        <f t="shared" si="7"/>
        <v>1.9230769230769232E-2</v>
      </c>
      <c r="E68" s="172">
        <v>51.980000381469999</v>
      </c>
      <c r="F68" s="141">
        <f t="shared" si="8"/>
        <v>7.2926366578920836E-3</v>
      </c>
      <c r="G68" s="125">
        <v>351</v>
      </c>
      <c r="H68" s="141">
        <f t="shared" si="9"/>
        <v>5.258348189540232E-3</v>
      </c>
      <c r="K68" s="82"/>
      <c r="L68" s="83"/>
      <c r="M68" s="33"/>
      <c r="N68" s="33"/>
    </row>
    <row r="69" spans="2:14" s="5" customFormat="1">
      <c r="B69" s="147" t="s">
        <v>240</v>
      </c>
      <c r="C69" s="140">
        <v>10</v>
      </c>
      <c r="D69" s="141">
        <f t="shared" si="7"/>
        <v>1.7482517482517484E-2</v>
      </c>
      <c r="E69" s="172">
        <v>27.247820181999998</v>
      </c>
      <c r="F69" s="141">
        <f t="shared" si="8"/>
        <v>3.8227866650370626E-3</v>
      </c>
      <c r="G69" s="125">
        <v>587</v>
      </c>
      <c r="H69" s="141">
        <f t="shared" si="9"/>
        <v>8.7938757471798176E-3</v>
      </c>
      <c r="K69" s="82"/>
      <c r="L69" s="83"/>
      <c r="M69" s="33"/>
    </row>
    <row r="70" spans="2:14" s="5" customFormat="1">
      <c r="B70" s="147" t="s">
        <v>257</v>
      </c>
      <c r="C70" s="140">
        <v>9</v>
      </c>
      <c r="D70" s="141">
        <f t="shared" si="7"/>
        <v>1.5734265734265736E-2</v>
      </c>
      <c r="E70" s="172">
        <v>112.5263881004512</v>
      </c>
      <c r="F70" s="141">
        <f t="shared" si="8"/>
        <v>1.5787111520185314E-2</v>
      </c>
      <c r="G70" s="125">
        <v>942</v>
      </c>
      <c r="H70" s="141">
        <f t="shared" si="9"/>
        <v>1.4112148132612246E-2</v>
      </c>
      <c r="K70" s="82"/>
      <c r="L70" s="83"/>
      <c r="M70" s="33"/>
    </row>
    <row r="71" spans="2:14" s="5" customFormat="1">
      <c r="B71" s="147" t="s">
        <v>243</v>
      </c>
      <c r="C71" s="140">
        <v>8</v>
      </c>
      <c r="D71" s="141">
        <f t="shared" si="7"/>
        <v>1.3986013986013986E-2</v>
      </c>
      <c r="E71" s="172">
        <v>1482.399998474122</v>
      </c>
      <c r="F71" s="141">
        <f t="shared" si="8"/>
        <v>0.20797623107339089</v>
      </c>
      <c r="G71" s="125">
        <v>2126</v>
      </c>
      <c r="H71" s="141">
        <f t="shared" si="9"/>
        <v>3.1849710116702373E-2</v>
      </c>
      <c r="K71" s="82"/>
      <c r="L71" s="83"/>
      <c r="M71" s="33"/>
    </row>
    <row r="72" spans="2:14" s="5" customFormat="1">
      <c r="B72" s="147" t="s">
        <v>249</v>
      </c>
      <c r="C72" s="140">
        <v>8</v>
      </c>
      <c r="D72" s="141">
        <f t="shared" si="7"/>
        <v>1.3986013986013986E-2</v>
      </c>
      <c r="E72" s="172">
        <v>40.009999976157999</v>
      </c>
      <c r="F72" s="141">
        <f t="shared" si="8"/>
        <v>5.6132818462311003E-3</v>
      </c>
      <c r="G72" s="125">
        <v>488</v>
      </c>
      <c r="H72" s="141">
        <f t="shared" si="9"/>
        <v>7.3107518988479578E-3</v>
      </c>
      <c r="K72" s="82" t="s">
        <v>79</v>
      </c>
      <c r="L72" s="83"/>
      <c r="M72" s="33">
        <f>1-SUM(M57:M66)</f>
        <v>0.20629370629370636</v>
      </c>
    </row>
    <row r="73" spans="2:14" s="5" customFormat="1">
      <c r="B73" s="147" t="s">
        <v>122</v>
      </c>
      <c r="C73" s="140">
        <v>8</v>
      </c>
      <c r="D73" s="141">
        <f t="shared" si="7"/>
        <v>1.3986013986013986E-2</v>
      </c>
      <c r="E73" s="172">
        <v>30.570428891562159</v>
      </c>
      <c r="F73" s="141">
        <f t="shared" si="8"/>
        <v>4.2889386061175077E-3</v>
      </c>
      <c r="G73" s="125">
        <v>197</v>
      </c>
      <c r="H73" s="141">
        <f t="shared" si="9"/>
        <v>2.9512666476906712E-3</v>
      </c>
    </row>
    <row r="74" spans="2:14" s="5" customFormat="1">
      <c r="B74" s="147" t="s">
        <v>241</v>
      </c>
      <c r="C74" s="140">
        <v>7</v>
      </c>
      <c r="D74" s="141">
        <f t="shared" si="7"/>
        <v>1.2237762237762238E-2</v>
      </c>
      <c r="E74" s="172">
        <v>57.500000786782003</v>
      </c>
      <c r="F74" s="141">
        <f t="shared" si="8"/>
        <v>8.0670760001762716E-3</v>
      </c>
      <c r="G74" s="125">
        <v>231</v>
      </c>
      <c r="H74" s="141">
        <f t="shared" si="9"/>
        <v>3.4606223127743403E-3</v>
      </c>
    </row>
    <row r="75" spans="2:14" s="5" customFormat="1">
      <c r="B75" s="147" t="s">
        <v>126</v>
      </c>
      <c r="C75" s="140">
        <v>5</v>
      </c>
      <c r="D75" s="141">
        <f t="shared" si="7"/>
        <v>8.7412587412587419E-3</v>
      </c>
      <c r="E75" s="172">
        <v>315.10000000000002</v>
      </c>
      <c r="F75" s="141">
        <f t="shared" si="8"/>
        <v>4.4207575876066406E-2</v>
      </c>
      <c r="G75" s="125">
        <v>244</v>
      </c>
      <c r="H75" s="141">
        <f t="shared" si="9"/>
        <v>3.6553759494239789E-3</v>
      </c>
    </row>
    <row r="76" spans="2:14" s="5" customFormat="1">
      <c r="B76" s="147" t="s">
        <v>251</v>
      </c>
      <c r="C76" s="140">
        <v>4</v>
      </c>
      <c r="D76" s="141">
        <f t="shared" si="7"/>
        <v>6.993006993006993E-3</v>
      </c>
      <c r="E76" s="172">
        <v>21.039999961852999</v>
      </c>
      <c r="F76" s="141">
        <f t="shared" si="8"/>
        <v>2.9518482854523982E-3</v>
      </c>
      <c r="G76" s="125">
        <v>57</v>
      </c>
      <c r="H76" s="141">
        <f t="shared" si="9"/>
        <v>8.5391979146379833E-4</v>
      </c>
    </row>
    <row r="77" spans="2:14" s="5" customFormat="1">
      <c r="B77" s="147" t="s">
        <v>264</v>
      </c>
      <c r="C77" s="140">
        <v>4</v>
      </c>
      <c r="D77" s="141">
        <f t="shared" si="7"/>
        <v>6.993006993006993E-3</v>
      </c>
      <c r="E77" s="172">
        <v>33.9</v>
      </c>
      <c r="F77" s="141">
        <f t="shared" si="8"/>
        <v>4.7560673506780423E-3</v>
      </c>
      <c r="G77" s="125">
        <v>186</v>
      </c>
      <c r="H77" s="141">
        <f t="shared" si="9"/>
        <v>2.7864751089871314E-3</v>
      </c>
    </row>
    <row r="78" spans="2:14" s="5" customFormat="1">
      <c r="B78" s="147" t="s">
        <v>258</v>
      </c>
      <c r="C78" s="140">
        <v>3</v>
      </c>
      <c r="D78" s="141">
        <f t="shared" si="7"/>
        <v>5.244755244755245E-3</v>
      </c>
      <c r="E78" s="172">
        <v>28.2</v>
      </c>
      <c r="F78" s="141">
        <f t="shared" si="8"/>
        <v>3.9563746102985482E-3</v>
      </c>
      <c r="G78" s="125">
        <v>263</v>
      </c>
      <c r="H78" s="141">
        <f t="shared" si="9"/>
        <v>3.9400158799119114E-3</v>
      </c>
    </row>
    <row r="79" spans="2:14" s="5" customFormat="1" ht="15" customHeight="1">
      <c r="B79" s="147" t="s">
        <v>254</v>
      </c>
      <c r="C79" s="140">
        <v>3</v>
      </c>
      <c r="D79" s="141">
        <f t="shared" si="7"/>
        <v>5.244755244755245E-3</v>
      </c>
      <c r="E79" s="172">
        <v>141.45000305175799</v>
      </c>
      <c r="F79" s="141">
        <f t="shared" si="8"/>
        <v>1.9845007117043529E-2</v>
      </c>
      <c r="G79" s="125">
        <v>93</v>
      </c>
      <c r="H79" s="141">
        <f t="shared" si="9"/>
        <v>1.3932375544935657E-3</v>
      </c>
    </row>
    <row r="80" spans="2:14" s="5" customFormat="1" ht="15" customHeight="1">
      <c r="B80" s="147" t="s">
        <v>265</v>
      </c>
      <c r="C80" s="140">
        <v>2</v>
      </c>
      <c r="D80" s="141">
        <f t="shared" si="7"/>
        <v>3.4965034965034965E-3</v>
      </c>
      <c r="E80" s="172">
        <v>44.304269520560652</v>
      </c>
      <c r="F80" s="141">
        <f t="shared" si="8"/>
        <v>6.2157548602471639E-3</v>
      </c>
      <c r="G80" s="125">
        <v>208</v>
      </c>
      <c r="H80" s="141">
        <f t="shared" si="9"/>
        <v>3.1160581863942114E-3</v>
      </c>
    </row>
    <row r="81" spans="2:11" s="5" customFormat="1" ht="15" customHeight="1">
      <c r="B81" s="147" t="s">
        <v>252</v>
      </c>
      <c r="C81" s="140">
        <v>2</v>
      </c>
      <c r="D81" s="141">
        <f t="shared" si="7"/>
        <v>3.4965034965034965E-3</v>
      </c>
      <c r="E81" s="172">
        <v>6.2</v>
      </c>
      <c r="F81" s="141">
        <f t="shared" si="8"/>
        <v>8.6984122637769512E-4</v>
      </c>
      <c r="G81" s="125">
        <v>55</v>
      </c>
      <c r="H81" s="141">
        <f t="shared" si="9"/>
        <v>8.2395769351770014E-4</v>
      </c>
    </row>
    <row r="82" spans="2:11" s="5" customFormat="1" ht="15" customHeight="1">
      <c r="B82" s="147" t="s">
        <v>255</v>
      </c>
      <c r="C82" s="140">
        <v>2</v>
      </c>
      <c r="D82" s="141">
        <f t="shared" si="7"/>
        <v>3.4965034965034965E-3</v>
      </c>
      <c r="E82" s="172">
        <v>50</v>
      </c>
      <c r="F82" s="141">
        <f t="shared" si="8"/>
        <v>7.0148485998201213E-3</v>
      </c>
      <c r="G82" s="125">
        <v>355</v>
      </c>
      <c r="H82" s="141">
        <f t="shared" si="9"/>
        <v>5.3182723854324279E-3</v>
      </c>
    </row>
    <row r="83" spans="2:11" s="5" customFormat="1" ht="15" customHeight="1">
      <c r="B83" s="147" t="s">
        <v>266</v>
      </c>
      <c r="C83" s="140">
        <v>2</v>
      </c>
      <c r="D83" s="141">
        <f t="shared" si="7"/>
        <v>3.4965034965034965E-3</v>
      </c>
      <c r="E83" s="172">
        <v>31.8</v>
      </c>
      <c r="F83" s="141">
        <f t="shared" si="8"/>
        <v>4.4614437094855977E-3</v>
      </c>
      <c r="G83" s="125">
        <v>298</v>
      </c>
      <c r="H83" s="141">
        <f t="shared" si="9"/>
        <v>4.4643525939686299E-3</v>
      </c>
    </row>
    <row r="84" spans="2:11" s="5" customFormat="1" ht="15" customHeight="1">
      <c r="B84" s="147" t="s">
        <v>246</v>
      </c>
      <c r="C84" s="140">
        <v>2</v>
      </c>
      <c r="D84" s="141">
        <f t="shared" si="7"/>
        <v>3.4965034965034965E-3</v>
      </c>
      <c r="E84" s="172">
        <v>70.074983332180807</v>
      </c>
      <c r="F84" s="141">
        <f t="shared" si="8"/>
        <v>9.831307974203337E-3</v>
      </c>
      <c r="G84" s="125">
        <v>219</v>
      </c>
      <c r="H84" s="141">
        <f t="shared" si="9"/>
        <v>3.2808497250977516E-3</v>
      </c>
    </row>
    <row r="85" spans="2:11" s="5" customFormat="1">
      <c r="B85" s="147" t="s">
        <v>267</v>
      </c>
      <c r="C85" s="140">
        <v>2</v>
      </c>
      <c r="D85" s="141">
        <f t="shared" si="7"/>
        <v>3.4965034965034965E-3</v>
      </c>
      <c r="E85" s="172">
        <v>5.6</v>
      </c>
      <c r="F85" s="141">
        <f t="shared" si="8"/>
        <v>7.856630431798536E-4</v>
      </c>
      <c r="G85" s="125">
        <v>60</v>
      </c>
      <c r="H85" s="141">
        <f t="shared" si="9"/>
        <v>8.9886293838294562E-4</v>
      </c>
      <c r="I85" s="86"/>
      <c r="J85" s="86"/>
      <c r="K85" s="86"/>
    </row>
    <row r="86" spans="2:11" s="5" customFormat="1" ht="15" customHeight="1">
      <c r="B86" s="147" t="s">
        <v>256</v>
      </c>
      <c r="C86" s="140">
        <v>2</v>
      </c>
      <c r="D86" s="141">
        <f t="shared" si="7"/>
        <v>3.4965034965034965E-3</v>
      </c>
      <c r="E86" s="172">
        <v>195</v>
      </c>
      <c r="F86" s="141">
        <f t="shared" si="8"/>
        <v>2.7357909539298474E-2</v>
      </c>
      <c r="G86" s="125">
        <v>338</v>
      </c>
      <c r="H86" s="141">
        <f t="shared" si="9"/>
        <v>5.0635945528905938E-3</v>
      </c>
      <c r="I86" s="86"/>
      <c r="J86" s="86"/>
      <c r="K86" s="86"/>
    </row>
    <row r="87" spans="2:11" s="5" customFormat="1" ht="15" customHeight="1">
      <c r="B87" s="147" t="s">
        <v>268</v>
      </c>
      <c r="C87" s="140">
        <v>2</v>
      </c>
      <c r="D87" s="141">
        <f t="shared" si="7"/>
        <v>3.4965034965034965E-3</v>
      </c>
      <c r="E87" s="172">
        <v>8</v>
      </c>
      <c r="F87" s="141">
        <f t="shared" si="8"/>
        <v>1.1223757759712195E-3</v>
      </c>
      <c r="G87" s="125">
        <v>48</v>
      </c>
      <c r="H87" s="141">
        <f t="shared" si="9"/>
        <v>7.1909035070635645E-4</v>
      </c>
      <c r="I87" s="86"/>
      <c r="J87" s="86"/>
      <c r="K87" s="86"/>
    </row>
    <row r="88" spans="2:11" s="5" customFormat="1" ht="15" customHeight="1">
      <c r="B88" s="147" t="s">
        <v>253</v>
      </c>
      <c r="C88" s="140">
        <v>2</v>
      </c>
      <c r="D88" s="141">
        <f t="shared" si="7"/>
        <v>3.4965034965034965E-3</v>
      </c>
      <c r="E88" s="172">
        <v>37.000000190735001</v>
      </c>
      <c r="F88" s="141">
        <f t="shared" si="8"/>
        <v>5.1909879906264327E-3</v>
      </c>
      <c r="G88" s="125">
        <v>180</v>
      </c>
      <c r="H88" s="141">
        <f t="shared" si="9"/>
        <v>2.6965888151488366E-3</v>
      </c>
      <c r="I88" s="86"/>
      <c r="J88" s="86"/>
      <c r="K88" s="86"/>
    </row>
    <row r="89" spans="2:11" s="5" customFormat="1" ht="15" customHeight="1">
      <c r="B89" s="147" t="s">
        <v>242</v>
      </c>
      <c r="C89" s="140">
        <v>2</v>
      </c>
      <c r="D89" s="141">
        <f t="shared" ref="D89:D96" si="13">C89/$C$96</f>
        <v>3.4965034965034965E-3</v>
      </c>
      <c r="E89" s="172">
        <v>18.5</v>
      </c>
      <c r="F89" s="141">
        <f t="shared" ref="F89:F96" si="14">E89/$E$96</f>
        <v>2.5954939819334451E-3</v>
      </c>
      <c r="G89" s="125">
        <v>24</v>
      </c>
      <c r="H89" s="141">
        <f t="shared" ref="H89:H96" si="15">G89/$G$96</f>
        <v>3.5954517535317823E-4</v>
      </c>
      <c r="I89" s="86"/>
      <c r="J89" s="86"/>
      <c r="K89" s="86"/>
    </row>
    <row r="90" spans="2:11" s="5" customFormat="1" ht="15" customHeight="1">
      <c r="B90" s="147" t="s">
        <v>248</v>
      </c>
      <c r="C90" s="140">
        <v>1</v>
      </c>
      <c r="D90" s="141">
        <f t="shared" si="13"/>
        <v>1.7482517482517483E-3</v>
      </c>
      <c r="E90" s="172">
        <v>13</v>
      </c>
      <c r="F90" s="141">
        <f t="shared" si="14"/>
        <v>1.8238606359532315E-3</v>
      </c>
      <c r="G90" s="125">
        <v>20</v>
      </c>
      <c r="H90" s="141">
        <f t="shared" si="15"/>
        <v>2.9962097946098184E-4</v>
      </c>
      <c r="I90" s="86"/>
      <c r="J90" s="86"/>
      <c r="K90" s="86"/>
    </row>
    <row r="91" spans="2:11" s="5" customFormat="1" ht="15" customHeight="1">
      <c r="B91" s="147" t="s">
        <v>250</v>
      </c>
      <c r="C91" s="140">
        <v>1</v>
      </c>
      <c r="D91" s="141">
        <f t="shared" si="13"/>
        <v>1.7482517482517483E-3</v>
      </c>
      <c r="E91" s="172">
        <v>0.5</v>
      </c>
      <c r="F91" s="141">
        <f t="shared" si="14"/>
        <v>7.0148485998201216E-5</v>
      </c>
      <c r="G91" s="125">
        <v>20</v>
      </c>
      <c r="H91" s="141">
        <f t="shared" si="15"/>
        <v>2.9962097946098184E-4</v>
      </c>
      <c r="I91" s="86"/>
      <c r="J91" s="86"/>
      <c r="K91" s="86"/>
    </row>
    <row r="92" spans="2:11" s="5" customFormat="1" ht="15" customHeight="1">
      <c r="B92" s="147" t="s">
        <v>247</v>
      </c>
      <c r="C92" s="140">
        <v>1</v>
      </c>
      <c r="D92" s="141">
        <f t="shared" si="13"/>
        <v>1.7482517482517483E-3</v>
      </c>
      <c r="E92" s="172">
        <v>18.600000380000001</v>
      </c>
      <c r="F92" s="141">
        <f t="shared" si="14"/>
        <v>2.6095237324459345E-3</v>
      </c>
      <c r="G92" s="125">
        <v>26</v>
      </c>
      <c r="H92" s="141">
        <f t="shared" si="15"/>
        <v>3.8950727329927642E-4</v>
      </c>
      <c r="I92" s="86"/>
      <c r="J92" s="86"/>
      <c r="K92" s="86"/>
    </row>
    <row r="93" spans="2:11" s="5" customFormat="1" ht="15" customHeight="1">
      <c r="B93" s="147" t="s">
        <v>269</v>
      </c>
      <c r="C93" s="140">
        <v>1</v>
      </c>
      <c r="D93" s="141">
        <f t="shared" si="13"/>
        <v>1.7482517482517483E-3</v>
      </c>
      <c r="E93" s="172">
        <v>4.8513846386927204</v>
      </c>
      <c r="F93" s="141">
        <f t="shared" si="14"/>
        <v>6.8063457479844945E-4</v>
      </c>
      <c r="G93" s="125">
        <v>25</v>
      </c>
      <c r="H93" s="141">
        <f t="shared" si="15"/>
        <v>3.7452622432622732E-4</v>
      </c>
      <c r="I93" s="86"/>
      <c r="J93" s="86"/>
      <c r="K93" s="86"/>
    </row>
    <row r="94" spans="2:11" s="5" customFormat="1" ht="15" customHeight="1">
      <c r="B94" s="147" t="s">
        <v>270</v>
      </c>
      <c r="C94" s="140">
        <v>1</v>
      </c>
      <c r="D94" s="141">
        <f t="shared" si="13"/>
        <v>1.7482517482517483E-3</v>
      </c>
      <c r="E94" s="172">
        <v>98.4</v>
      </c>
      <c r="F94" s="141">
        <f>E94/$E$96</f>
        <v>1.3805222044446E-2</v>
      </c>
      <c r="G94" s="125">
        <v>70</v>
      </c>
      <c r="H94" s="141">
        <f t="shared" si="15"/>
        <v>1.0486734281134366E-3</v>
      </c>
      <c r="I94" s="86"/>
      <c r="J94" s="86"/>
      <c r="K94" s="86"/>
    </row>
    <row r="95" spans="2:11" s="5" customFormat="1" ht="15" customHeight="1">
      <c r="B95" s="147" t="s">
        <v>271</v>
      </c>
      <c r="C95" s="140">
        <v>1</v>
      </c>
      <c r="D95" s="141">
        <f t="shared" si="13"/>
        <v>1.7482517482517483E-3</v>
      </c>
      <c r="E95" s="172"/>
      <c r="F95" s="141">
        <f t="shared" si="14"/>
        <v>0</v>
      </c>
      <c r="G95" s="125"/>
      <c r="H95" s="141">
        <f t="shared" si="15"/>
        <v>0</v>
      </c>
      <c r="I95" s="86"/>
      <c r="J95" s="86"/>
      <c r="K95" s="86"/>
    </row>
    <row r="96" spans="2:11" s="5" customFormat="1">
      <c r="B96" s="154" t="s">
        <v>140</v>
      </c>
      <c r="C96" s="127">
        <f>+SUM(C57:C95)</f>
        <v>572</v>
      </c>
      <c r="D96" s="145">
        <f t="shared" si="13"/>
        <v>1</v>
      </c>
      <c r="E96" s="173">
        <f>+SUM(E57:E95)</f>
        <v>7127.7375824308065</v>
      </c>
      <c r="F96" s="145">
        <f t="shared" si="14"/>
        <v>1</v>
      </c>
      <c r="G96" s="127">
        <f>+SUM(G57:G95)</f>
        <v>66751</v>
      </c>
      <c r="H96" s="145">
        <f t="shared" si="15"/>
        <v>1</v>
      </c>
      <c r="I96" s="86"/>
      <c r="J96" s="86"/>
      <c r="K96" s="86"/>
    </row>
    <row r="97" spans="1:11" s="5" customFormat="1" ht="12.75" customHeight="1">
      <c r="B97" s="34" t="s">
        <v>149</v>
      </c>
      <c r="C97" s="34"/>
      <c r="D97" s="34"/>
      <c r="E97" s="34"/>
      <c r="I97" s="86"/>
      <c r="J97" s="86"/>
    </row>
    <row r="98" spans="1:11" s="5" customFormat="1" ht="15" customHeight="1">
      <c r="B98" s="34" t="s">
        <v>259</v>
      </c>
      <c r="C98" s="34"/>
      <c r="D98" s="34"/>
      <c r="E98" s="34"/>
      <c r="I98" s="86"/>
      <c r="J98" s="86"/>
      <c r="K98" s="86"/>
    </row>
    <row r="99" spans="1:11" s="5" customFormat="1" ht="39" customHeight="1">
      <c r="B99" s="240" t="s">
        <v>261</v>
      </c>
      <c r="C99" s="240"/>
      <c r="D99" s="240"/>
      <c r="E99" s="240"/>
      <c r="F99" s="240"/>
      <c r="G99" s="240"/>
      <c r="H99" s="240"/>
    </row>
    <row r="100" spans="1:11" s="5" customFormat="1" ht="117" customHeight="1">
      <c r="A100" s="95"/>
      <c r="B100" s="235" t="s">
        <v>272</v>
      </c>
      <c r="C100" s="235"/>
      <c r="D100" s="235"/>
      <c r="E100" s="235"/>
      <c r="F100" s="235"/>
      <c r="G100" s="235"/>
      <c r="H100" s="235"/>
    </row>
    <row r="101" spans="1:11" s="5" customFormat="1"/>
    <row r="102" spans="1:11" s="5" customFormat="1"/>
    <row r="103" spans="1:11" s="5" customFormat="1" hidden="1"/>
    <row r="104" spans="1:11" s="5" customFormat="1" hidden="1"/>
    <row r="105" spans="1:11" s="5" customFormat="1" hidden="1"/>
    <row r="106" spans="1:11" s="5" customFormat="1" hidden="1"/>
    <row r="107" spans="1:11" s="5" customFormat="1" hidden="1"/>
    <row r="108" spans="1:11" s="5" customFormat="1" hidden="1"/>
    <row r="109" spans="1:11" s="5" customFormat="1" hidden="1"/>
    <row r="110" spans="1:11" s="5" customFormat="1" hidden="1"/>
    <row r="111" spans="1:11" s="5" customFormat="1" hidden="1"/>
    <row r="112" spans="1:11" s="5" customFormat="1" hidden="1"/>
    <row r="113" s="5" customFormat="1" hidden="1"/>
    <row r="114" s="5" customFormat="1" hidden="1"/>
    <row r="115" s="5" customFormat="1" hidden="1"/>
    <row r="116" s="5" customFormat="1" hidden="1"/>
    <row r="117" s="5" customFormat="1" hidden="1"/>
    <row r="118" s="5" customFormat="1" hidden="1"/>
    <row r="119" s="5" customFormat="1" hidden="1"/>
    <row r="120" s="5" customFormat="1" hidden="1"/>
    <row r="121" s="5" customFormat="1" hidden="1"/>
    <row r="122" s="5" customFormat="1" hidden="1"/>
    <row r="123" s="5" customFormat="1" hidden="1"/>
    <row r="124" s="5" customFormat="1" hidden="1"/>
    <row r="125" s="5" customFormat="1" hidden="1"/>
    <row r="126" s="5" customFormat="1" hidden="1"/>
    <row r="127" s="5" customFormat="1" hidden="1"/>
    <row r="128" s="5" customFormat="1" hidden="1"/>
    <row r="129" s="5" customFormat="1" hidden="1"/>
    <row r="130" s="5" customFormat="1" hidden="1"/>
    <row r="131" s="5" customFormat="1" hidden="1"/>
    <row r="132" s="5" customFormat="1" hidden="1"/>
    <row r="133" s="5" customFormat="1" hidden="1"/>
    <row r="134" s="5" customFormat="1" hidden="1"/>
    <row r="135" s="5" customFormat="1" hidden="1"/>
    <row r="136" s="5" customFormat="1" hidden="1"/>
    <row r="137" s="5" customFormat="1" hidden="1"/>
    <row r="138" s="5" customFormat="1" hidden="1"/>
    <row r="139" s="5" customFormat="1" hidden="1"/>
    <row r="140" s="5" customFormat="1" hidden="1"/>
    <row r="141" s="5" customFormat="1" hidden="1"/>
    <row r="142" s="5" customFormat="1" hidden="1"/>
    <row r="143" s="5" customFormat="1" hidden="1"/>
    <row r="144" s="5" customFormat="1" hidden="1"/>
    <row r="145" s="5" customFormat="1" hidden="1"/>
    <row r="146" s="5" customFormat="1" hidden="1"/>
    <row r="147" s="5" customFormat="1" hidden="1"/>
    <row r="148" s="5" customFormat="1" hidden="1"/>
    <row r="149" s="5" customFormat="1" hidden="1"/>
    <row r="150" s="5" customFormat="1" hidden="1"/>
    <row r="151" s="5" customFormat="1" hidden="1"/>
    <row r="152" s="5" customFormat="1" hidden="1"/>
    <row r="153" s="5" customFormat="1" hidden="1"/>
    <row r="154" s="5" customFormat="1" hidden="1"/>
    <row r="155" s="5" customFormat="1" hidden="1"/>
    <row r="156" s="5" customFormat="1" hidden="1"/>
    <row r="157" s="5" customFormat="1" hidden="1"/>
    <row r="158" s="5" customFormat="1" hidden="1"/>
    <row r="159" s="5" customFormat="1" hidden="1"/>
    <row r="160" s="5" customFormat="1" hidden="1"/>
    <row r="161" s="5" customFormat="1" hidden="1"/>
    <row r="162" s="5" customFormat="1" hidden="1"/>
    <row r="163" s="5" customFormat="1" hidden="1"/>
    <row r="164" s="5" customFormat="1" hidden="1"/>
    <row r="165" s="5" customFormat="1" hidden="1"/>
    <row r="166" s="5" customFormat="1" hidden="1"/>
    <row r="167" s="5" customFormat="1" hidden="1"/>
    <row r="168" s="5" customFormat="1" hidden="1"/>
    <row r="169" s="5" customFormat="1" hidden="1"/>
    <row r="170" s="5" customFormat="1" hidden="1"/>
    <row r="171" s="5" customFormat="1" hidden="1"/>
    <row r="172" s="5" customFormat="1" hidden="1"/>
    <row r="173" s="5" customFormat="1" hidden="1"/>
    <row r="174" s="5" customFormat="1" hidden="1"/>
    <row r="175" s="5" customFormat="1" hidden="1"/>
    <row r="176" s="5" customFormat="1" hidden="1"/>
    <row r="177" s="5" customFormat="1" hidden="1"/>
    <row r="178" s="5" customFormat="1" hidden="1"/>
    <row r="179" s="5" customFormat="1" hidden="1"/>
    <row r="180" s="5" customFormat="1" hidden="1"/>
    <row r="181" s="5" customFormat="1" hidden="1"/>
    <row r="182" s="5" customFormat="1" hidden="1"/>
    <row r="183" s="5" customFormat="1" hidden="1"/>
    <row r="184" s="5" customFormat="1" hidden="1"/>
    <row r="185" s="5" customFormat="1" hidden="1"/>
    <row r="186" s="5" customFormat="1" hidden="1"/>
    <row r="187" s="5" customFormat="1" hidden="1"/>
    <row r="188" s="5" customFormat="1" hidden="1"/>
    <row r="189" s="5" customFormat="1" hidden="1"/>
    <row r="190" s="5" customFormat="1" hidden="1"/>
    <row r="191" s="5" customFormat="1" hidden="1"/>
    <row r="192" s="5" customFormat="1" hidden="1"/>
    <row r="193" s="5" customFormat="1" hidden="1"/>
    <row r="194" s="5" customFormat="1" hidden="1"/>
    <row r="195" s="5" customFormat="1" hidden="1"/>
    <row r="196" s="5" customFormat="1" hidden="1"/>
    <row r="197" s="5" customFormat="1" hidden="1"/>
    <row r="198" s="5" customFormat="1" hidden="1"/>
    <row r="199" s="5" customFormat="1" hidden="1"/>
    <row r="200" s="5" customFormat="1" hidden="1"/>
    <row r="201" s="5" customFormat="1" hidden="1"/>
    <row r="202" s="5" customFormat="1" hidden="1"/>
    <row r="203" s="5" customFormat="1" hidden="1"/>
    <row r="204" s="5" customFormat="1" hidden="1"/>
    <row r="205" s="5" customFormat="1" hidden="1"/>
    <row r="206" s="5" customFormat="1" hidden="1"/>
    <row r="207" s="5" customFormat="1" hidden="1"/>
    <row r="208" s="5" customFormat="1" hidden="1"/>
    <row r="209" s="5" customFormat="1" hidden="1"/>
    <row r="210" s="5" customFormat="1" hidden="1"/>
    <row r="211" s="5" customFormat="1" hidden="1"/>
    <row r="212" s="5" customFormat="1" hidden="1"/>
    <row r="213" s="5" customFormat="1" hidden="1"/>
    <row r="214" s="5" customFormat="1" hidden="1"/>
    <row r="215" s="5" customFormat="1" hidden="1"/>
    <row r="216" s="5" customFormat="1" hidden="1"/>
    <row r="217" s="5" customFormat="1" hidden="1"/>
    <row r="218" s="5" customFormat="1" hidden="1"/>
    <row r="219" s="5" customFormat="1" hidden="1"/>
    <row r="220" s="5" customFormat="1" hidden="1"/>
    <row r="221" s="5" customFormat="1" hidden="1"/>
    <row r="222" s="5" customFormat="1" hidden="1"/>
    <row r="223" s="5" customFormat="1" hidden="1"/>
    <row r="224" s="5" customFormat="1" hidden="1"/>
    <row r="225" s="5" customFormat="1" hidden="1"/>
    <row r="226" s="5" customFormat="1" hidden="1"/>
    <row r="227" s="5" customFormat="1" hidden="1"/>
    <row r="228" s="5" customFormat="1" hidden="1"/>
    <row r="229" s="5" customFormat="1" hidden="1"/>
    <row r="230" s="5" customFormat="1" hidden="1"/>
    <row r="231" s="5" customFormat="1" hidden="1"/>
    <row r="232" s="5" customFormat="1" hidden="1"/>
    <row r="233" s="5" customFormat="1" hidden="1"/>
    <row r="234" s="5" customFormat="1" hidden="1"/>
    <row r="235" s="5" customFormat="1" hidden="1"/>
    <row r="236" s="5" customFormat="1" hidden="1"/>
    <row r="237" s="5" customFormat="1" hidden="1"/>
    <row r="238" s="5" customFormat="1" hidden="1"/>
    <row r="239" s="5" customFormat="1" hidden="1"/>
    <row r="240" s="5" customFormat="1" hidden="1"/>
    <row r="241" s="5" customFormat="1" hidden="1"/>
    <row r="242" s="5" customFormat="1" hidden="1"/>
    <row r="243" s="5" customFormat="1" hidden="1"/>
    <row r="244" s="5" customFormat="1" hidden="1"/>
    <row r="245" s="5" customFormat="1" hidden="1"/>
    <row r="246" s="5" customFormat="1" hidden="1"/>
    <row r="247" s="5" customFormat="1" hidden="1"/>
    <row r="248" s="5" customFormat="1" hidden="1"/>
    <row r="249" s="5" customFormat="1" hidden="1"/>
    <row r="250" s="5" customFormat="1" hidden="1"/>
    <row r="251" s="5" customFormat="1" hidden="1"/>
    <row r="252" s="5" customFormat="1" hidden="1"/>
    <row r="253" s="5" customFormat="1" hidden="1"/>
    <row r="254" s="5" customFormat="1" hidden="1"/>
    <row r="255" s="5" customFormat="1" hidden="1"/>
    <row r="256" s="5" customFormat="1" hidden="1"/>
    <row r="257" s="5" customFormat="1" hidden="1"/>
    <row r="258" s="5" customFormat="1" hidden="1"/>
    <row r="259" s="5" customFormat="1" hidden="1"/>
    <row r="260" s="5" customFormat="1" hidden="1"/>
    <row r="261" s="5" customFormat="1" hidden="1"/>
    <row r="262" s="5" customFormat="1" hidden="1"/>
    <row r="263" s="5" customFormat="1" hidden="1"/>
    <row r="264" s="5" customFormat="1" hidden="1"/>
    <row r="265" s="5" customFormat="1" hidden="1"/>
    <row r="266" s="5" customFormat="1" hidden="1"/>
    <row r="267" s="5" customFormat="1" hidden="1"/>
    <row r="268" s="5" customFormat="1" hidden="1"/>
    <row r="269" s="5" customFormat="1" hidden="1"/>
    <row r="270" s="5" customFormat="1" hidden="1"/>
    <row r="271" s="5" customFormat="1" hidden="1"/>
    <row r="272" s="5" customFormat="1" hidden="1"/>
    <row r="273" s="5" customFormat="1" hidden="1"/>
    <row r="274" s="5" customFormat="1" hidden="1"/>
    <row r="275" s="5" customFormat="1" hidden="1"/>
    <row r="276" s="5" customFormat="1" hidden="1"/>
    <row r="277" s="5" customFormat="1" hidden="1"/>
    <row r="278" s="5" customFormat="1" hidden="1"/>
    <row r="279" s="5" customFormat="1" hidden="1"/>
    <row r="280" s="5" customFormat="1" hidden="1"/>
    <row r="281" s="5" customFormat="1" hidden="1"/>
    <row r="282" s="5" customFormat="1" hidden="1"/>
    <row r="283" s="5" customFormat="1" hidden="1"/>
    <row r="284" s="5" customFormat="1" hidden="1"/>
    <row r="285" s="5" customFormat="1" hidden="1"/>
    <row r="286" s="5" customFormat="1" hidden="1"/>
    <row r="287" s="5" customFormat="1" hidden="1"/>
    <row r="288" s="5" customFormat="1" hidden="1"/>
    <row r="289" s="5" customFormat="1" hidden="1"/>
    <row r="290" s="5" customFormat="1" hidden="1"/>
    <row r="291" s="5" customFormat="1" hidden="1"/>
    <row r="292" s="5" customFormat="1" hidden="1"/>
    <row r="293" s="5" customFormat="1" hidden="1"/>
    <row r="294" s="5" customFormat="1" hidden="1"/>
    <row r="295" s="5" customFormat="1" hidden="1"/>
    <row r="296" s="5" customFormat="1" hidden="1"/>
    <row r="297" s="5" customFormat="1" hidden="1"/>
    <row r="298" s="5" customFormat="1" hidden="1"/>
    <row r="299" s="5" customFormat="1" hidden="1"/>
    <row r="300" s="5" customFormat="1" hidden="1"/>
    <row r="301" s="5" customFormat="1" hidden="1"/>
    <row r="302" s="5" customFormat="1" hidden="1"/>
    <row r="303" s="5" customFormat="1" hidden="1"/>
    <row r="304" s="5" customFormat="1" hidden="1"/>
    <row r="305" s="5" customFormat="1" hidden="1"/>
    <row r="306" s="5" customFormat="1" hidden="1"/>
    <row r="307" s="5" customFormat="1" hidden="1"/>
    <row r="308" s="5" customFormat="1" hidden="1"/>
    <row r="309" s="5" customFormat="1" hidden="1"/>
    <row r="310" s="5" customFormat="1" hidden="1"/>
    <row r="311" s="5" customFormat="1" hidden="1"/>
    <row r="312" s="5" customFormat="1" hidden="1"/>
    <row r="313" s="5" customFormat="1" hidden="1"/>
    <row r="314" s="5" customFormat="1" hidden="1"/>
    <row r="315" s="5" customFormat="1" hidden="1"/>
    <row r="316" s="5" customFormat="1" hidden="1"/>
    <row r="317" s="5" customFormat="1" hidden="1"/>
    <row r="318" s="5" customFormat="1" hidden="1"/>
    <row r="319" s="5" customFormat="1" hidden="1"/>
    <row r="320" s="5" customFormat="1" hidden="1"/>
    <row r="321" s="5" customFormat="1" hidden="1"/>
    <row r="322" s="5" customFormat="1" hidden="1"/>
    <row r="323" s="5" customFormat="1" hidden="1"/>
    <row r="324" s="5" customFormat="1" hidden="1"/>
    <row r="325" s="5" customFormat="1" hidden="1"/>
    <row r="326" s="5" customFormat="1" hidden="1"/>
    <row r="327" s="5" customFormat="1" hidden="1"/>
    <row r="328" s="5" customFormat="1" hidden="1"/>
    <row r="329" s="5" customFormat="1" hidden="1"/>
    <row r="330" s="5" customFormat="1" hidden="1"/>
    <row r="331" s="5" customFormat="1" hidden="1"/>
    <row r="332" s="5" customFormat="1" hidden="1"/>
    <row r="333" s="5" customFormat="1" hidden="1"/>
    <row r="334" s="5" customFormat="1" hidden="1"/>
    <row r="335" s="5" customFormat="1" hidden="1"/>
    <row r="336" s="5" customFormat="1" hidden="1"/>
    <row r="337" s="5" customFormat="1" hidden="1"/>
    <row r="338" s="5" customFormat="1" hidden="1"/>
    <row r="339" s="5" customFormat="1" hidden="1"/>
    <row r="340" s="5" customFormat="1" hidden="1"/>
    <row r="341" s="5" customFormat="1" hidden="1"/>
    <row r="342" s="5" customFormat="1" hidden="1"/>
    <row r="343" s="5" customFormat="1" hidden="1"/>
    <row r="344" s="5" customFormat="1" hidden="1"/>
    <row r="345" s="5" customFormat="1" hidden="1"/>
    <row r="346" s="5" customFormat="1" hidden="1"/>
    <row r="347" s="5" customFormat="1" hidden="1"/>
    <row r="348" s="5" customFormat="1" hidden="1"/>
    <row r="349" s="5" customFormat="1" hidden="1"/>
    <row r="350" s="5" customFormat="1" hidden="1"/>
    <row r="351" s="5" customFormat="1" hidden="1"/>
    <row r="352" s="5" customFormat="1" hidden="1"/>
    <row r="353" s="5" customFormat="1" hidden="1"/>
    <row r="354" s="5" customFormat="1" hidden="1"/>
    <row r="355" s="5" customFormat="1" hidden="1"/>
    <row r="356" s="5" customFormat="1" hidden="1"/>
    <row r="357" s="5" customFormat="1" hidden="1"/>
    <row r="358" s="5" customFormat="1" hidden="1"/>
    <row r="359" s="5" customFormat="1" hidden="1"/>
    <row r="360" s="5" customFormat="1" hidden="1"/>
    <row r="361" s="5" customFormat="1" hidden="1"/>
    <row r="362" s="5" customFormat="1" hidden="1"/>
    <row r="363" s="5" customFormat="1" hidden="1"/>
    <row r="364" s="5" customFormat="1" hidden="1"/>
    <row r="365" s="5" customFormat="1" hidden="1"/>
    <row r="366" s="5" customFormat="1" hidden="1"/>
    <row r="367" s="5" customFormat="1" hidden="1"/>
    <row r="368" s="5" customFormat="1" hidden="1"/>
    <row r="369" s="5" customFormat="1" hidden="1"/>
    <row r="370" s="5" customFormat="1" hidden="1"/>
    <row r="371" s="5" customFormat="1" hidden="1"/>
    <row r="372" s="5" customFormat="1" hidden="1"/>
    <row r="373" s="5" customFormat="1" hidden="1"/>
    <row r="374" s="5" customFormat="1" hidden="1"/>
    <row r="375" s="5" customFormat="1" hidden="1"/>
    <row r="376" s="5" customFormat="1" hidden="1"/>
    <row r="377" s="5" customFormat="1" hidden="1"/>
    <row r="378" s="5" customFormat="1" hidden="1"/>
    <row r="379" s="5" customFormat="1" hidden="1"/>
    <row r="380" s="5" customFormat="1" hidden="1"/>
    <row r="381" s="5" customFormat="1" hidden="1"/>
    <row r="382" s="5" customFormat="1" hidden="1"/>
    <row r="383" s="5" customFormat="1" hidden="1"/>
    <row r="384" s="5" customFormat="1" hidden="1"/>
    <row r="385" s="5" customFormat="1" hidden="1"/>
    <row r="386" s="5" customFormat="1" hidden="1"/>
    <row r="387" s="5" customFormat="1" hidden="1"/>
    <row r="388" s="5" customFormat="1" hidden="1"/>
    <row r="389" s="5" customFormat="1" hidden="1"/>
    <row r="390" s="5" customFormat="1" hidden="1"/>
    <row r="391" s="5" customFormat="1" hidden="1"/>
    <row r="392" s="5" customFormat="1" hidden="1"/>
    <row r="393" s="5" customFormat="1" hidden="1"/>
    <row r="394" s="5" customFormat="1" hidden="1"/>
    <row r="395" s="5" customFormat="1" hidden="1"/>
    <row r="396" s="5" customFormat="1" hidden="1"/>
    <row r="397" s="5" customFormat="1" hidden="1"/>
    <row r="398" s="5" customFormat="1" hidden="1"/>
    <row r="399" s="5" customFormat="1" hidden="1"/>
    <row r="400" s="5" customFormat="1" hidden="1"/>
    <row r="401" s="5" customFormat="1" hidden="1"/>
    <row r="402" s="5" customFormat="1" hidden="1"/>
    <row r="403" s="5" customFormat="1" hidden="1"/>
    <row r="404" s="5" customFormat="1" hidden="1"/>
    <row r="405" s="5" customFormat="1" hidden="1"/>
    <row r="406" s="5" customFormat="1" hidden="1"/>
    <row r="407" s="5" customFormat="1" hidden="1"/>
    <row r="408" s="5" customFormat="1" hidden="1"/>
    <row r="409" s="5" customFormat="1" hidden="1"/>
    <row r="410" s="5" customFormat="1" hidden="1"/>
    <row r="411" s="5" customFormat="1" hidden="1"/>
    <row r="412" s="5" customFormat="1" hidden="1"/>
    <row r="413" s="5" customFormat="1" hidden="1"/>
    <row r="414" s="5" customFormat="1" hidden="1"/>
    <row r="415" s="5" customFormat="1" hidden="1"/>
    <row r="416" s="5" customFormat="1" hidden="1"/>
    <row r="417" s="5" customFormat="1" hidden="1"/>
    <row r="418" s="5" customFormat="1" hidden="1"/>
    <row r="419" s="5" customFormat="1" hidden="1"/>
    <row r="420" s="5" customFormat="1" hidden="1"/>
    <row r="421" s="5" customFormat="1" hidden="1"/>
    <row r="422" s="5" customFormat="1" hidden="1"/>
    <row r="423" s="5" customFormat="1" hidden="1"/>
    <row r="424" s="5" customFormat="1" hidden="1"/>
    <row r="425" s="5" customFormat="1" hidden="1"/>
    <row r="426" s="5" customFormat="1" hidden="1"/>
    <row r="427" s="5" customFormat="1" hidden="1"/>
    <row r="428" s="5" customFormat="1" hidden="1"/>
    <row r="429" s="5" customFormat="1" hidden="1"/>
    <row r="430" s="5" customFormat="1" hidden="1"/>
    <row r="431" s="5" customFormat="1" hidden="1"/>
    <row r="432" s="5" customFormat="1" hidden="1"/>
    <row r="433" s="5" customFormat="1" hidden="1"/>
    <row r="434" s="5" customFormat="1" hidden="1"/>
    <row r="435" s="5" customFormat="1" hidden="1"/>
    <row r="436" s="5" customFormat="1" hidden="1"/>
    <row r="437" s="5" customFormat="1" hidden="1"/>
    <row r="438" s="5" customFormat="1" hidden="1"/>
    <row r="439" s="5" customFormat="1" hidden="1"/>
    <row r="440" s="5" customFormat="1" hidden="1"/>
    <row r="441" s="5" customFormat="1" hidden="1"/>
    <row r="442" s="5" customFormat="1" hidden="1"/>
    <row r="443" s="5" customFormat="1" hidden="1"/>
    <row r="444" s="5" customFormat="1" hidden="1"/>
    <row r="445" s="5" customFormat="1" hidden="1"/>
    <row r="446" s="5" customFormat="1" hidden="1"/>
    <row r="447" s="5" customFormat="1" hidden="1"/>
    <row r="448" s="5" customFormat="1" hidden="1"/>
    <row r="449" s="5" customFormat="1" hidden="1"/>
    <row r="450" s="5" customFormat="1" hidden="1"/>
    <row r="451" s="5" customFormat="1" hidden="1"/>
    <row r="452" s="5" customFormat="1" hidden="1"/>
    <row r="453" s="5" customFormat="1" hidden="1"/>
    <row r="454" s="5" customFormat="1" hidden="1"/>
    <row r="455" s="5" customFormat="1" hidden="1"/>
    <row r="456" s="5" customFormat="1" hidden="1"/>
    <row r="457" s="5" customFormat="1" hidden="1"/>
    <row r="458" s="5" customFormat="1" hidden="1"/>
    <row r="459" s="5" customFormat="1" hidden="1"/>
    <row r="460" s="5" customFormat="1" hidden="1"/>
    <row r="461" s="5" customFormat="1" hidden="1"/>
    <row r="462" s="5" customFormat="1" hidden="1"/>
    <row r="463" s="5" customFormat="1" hidden="1"/>
    <row r="464" s="5" customFormat="1" hidden="1"/>
    <row r="465" s="5" customFormat="1" hidden="1"/>
    <row r="466" s="5" customFormat="1" hidden="1"/>
    <row r="467" s="5" customFormat="1" hidden="1"/>
    <row r="468" s="5" customFormat="1" hidden="1"/>
    <row r="469" s="5" customFormat="1" hidden="1"/>
    <row r="470" s="5" customFormat="1" hidden="1"/>
    <row r="471" s="5" customFormat="1" hidden="1"/>
    <row r="472" s="5" customFormat="1" hidden="1"/>
    <row r="473" s="5" customFormat="1" hidden="1"/>
    <row r="474" s="5" customFormat="1" hidden="1"/>
    <row r="475" s="5" customFormat="1" hidden="1"/>
    <row r="476" s="5" customFormat="1" hidden="1"/>
    <row r="477" s="5" customFormat="1" hidden="1"/>
    <row r="478" s="5" customFormat="1" hidden="1"/>
    <row r="479" s="5" customFormat="1" hidden="1"/>
    <row r="480" s="5" customFormat="1" hidden="1"/>
    <row r="481" s="5" customFormat="1" hidden="1"/>
    <row r="482" s="5" customFormat="1" hidden="1"/>
    <row r="483" s="5" customFormat="1" hidden="1"/>
    <row r="484" s="5" customFormat="1" hidden="1"/>
    <row r="485" s="5" customFormat="1" hidden="1"/>
    <row r="486" s="5" customFormat="1" hidden="1"/>
    <row r="487" s="5" customFormat="1" hidden="1"/>
    <row r="488" s="5" customFormat="1" hidden="1"/>
    <row r="489" s="5" customFormat="1" hidden="1"/>
    <row r="490" s="5" customFormat="1" hidden="1"/>
    <row r="491" s="5" customFormat="1" hidden="1"/>
    <row r="492" s="5" customFormat="1" hidden="1"/>
    <row r="493" s="5" customFormat="1" hidden="1"/>
    <row r="494" s="5" customFormat="1" hidden="1"/>
    <row r="495" s="5" customFormat="1" hidden="1"/>
    <row r="496" s="5" customFormat="1" hidden="1"/>
    <row r="497" s="5" customFormat="1" hidden="1"/>
    <row r="498" s="5" customFormat="1" hidden="1"/>
    <row r="499" s="5" customFormat="1" hidden="1"/>
    <row r="500" s="5" customFormat="1" hidden="1"/>
    <row r="501" s="5" customFormat="1" hidden="1"/>
    <row r="502" s="5" customFormat="1" hidden="1"/>
    <row r="503" s="5" customFormat="1" hidden="1"/>
    <row r="504" s="5" customFormat="1" hidden="1"/>
    <row r="505" s="5" customFormat="1" hidden="1"/>
    <row r="506" s="5" customFormat="1" hidden="1"/>
    <row r="507" s="5" customFormat="1" hidden="1"/>
    <row r="508" s="5" customFormat="1" hidden="1"/>
    <row r="509" s="5" customFormat="1" hidden="1"/>
    <row r="510" s="5" customFormat="1" hidden="1"/>
    <row r="511" s="5" customFormat="1" hidden="1"/>
    <row r="512" s="5" customFormat="1" hidden="1"/>
    <row r="513" s="5" customFormat="1" hidden="1"/>
    <row r="514" s="5" customFormat="1" hidden="1"/>
    <row r="515" s="5" customFormat="1" hidden="1"/>
    <row r="516" s="5" customFormat="1" hidden="1"/>
    <row r="517" s="5" customFormat="1" hidden="1"/>
    <row r="518" s="5" customFormat="1" hidden="1"/>
    <row r="519" s="5" customFormat="1" hidden="1"/>
    <row r="520" s="5" customFormat="1" hidden="1"/>
    <row r="521" s="5" customFormat="1" hidden="1"/>
    <row r="522" s="5" customFormat="1" hidden="1"/>
    <row r="523" s="5" customFormat="1" hidden="1"/>
    <row r="524" s="5" customFormat="1" hidden="1"/>
    <row r="525" s="5" customFormat="1" hidden="1"/>
    <row r="526" s="5" customFormat="1" hidden="1"/>
    <row r="527" s="5" customFormat="1" hidden="1"/>
    <row r="528" s="5" customFormat="1" hidden="1"/>
    <row r="529" spans="2:8" s="5" customFormat="1" hidden="1"/>
    <row r="530" spans="2:8" s="5" customFormat="1" hidden="1"/>
    <row r="531" spans="2:8" s="5" customFormat="1" hidden="1"/>
    <row r="532" spans="2:8" s="5" customFormat="1" hidden="1"/>
    <row r="533" spans="2:8" s="5" customFormat="1" hidden="1">
      <c r="B533" s="13"/>
      <c r="C533" s="13"/>
      <c r="D533" s="13"/>
      <c r="E533" s="13"/>
      <c r="F533" s="13"/>
      <c r="G533" s="13"/>
      <c r="H533" s="13"/>
    </row>
    <row r="534" spans="2:8" s="5" customFormat="1" hidden="1">
      <c r="B534" s="13"/>
      <c r="C534" s="13"/>
      <c r="D534" s="13"/>
      <c r="E534" s="13"/>
      <c r="F534" s="13"/>
      <c r="G534" s="13"/>
      <c r="H534" s="13"/>
    </row>
    <row r="535" spans="2:8"/>
    <row r="536" spans="2:8"/>
    <row r="537" spans="2:8"/>
    <row r="538" spans="2:8"/>
    <row r="539" spans="2:8"/>
    <row r="540" spans="2:8"/>
    <row r="541" spans="2:8"/>
    <row r="542" spans="2:8"/>
    <row r="543" spans="2:8"/>
    <row r="544" spans="2:8"/>
    <row r="545"/>
    <row r="546"/>
    <row r="547"/>
    <row r="548"/>
    <row r="549"/>
    <row r="550"/>
    <row r="551"/>
    <row r="552"/>
    <row r="553"/>
    <row r="554"/>
    <row r="555"/>
  </sheetData>
  <sortState ref="B13:F35">
    <sortCondition descending="1" ref="C13:C35"/>
  </sortState>
  <mergeCells count="9">
    <mergeCell ref="B100:H100"/>
    <mergeCell ref="B51:H51"/>
    <mergeCell ref="B49:H49"/>
    <mergeCell ref="C11:E11"/>
    <mergeCell ref="F11:H11"/>
    <mergeCell ref="C55:D55"/>
    <mergeCell ref="E55:F55"/>
    <mergeCell ref="G55:H55"/>
    <mergeCell ref="B99:H9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BEACB"/>
  </sheetPr>
  <dimension ref="A1:V530"/>
  <sheetViews>
    <sheetView showGridLines="0" topLeftCell="A13" zoomScale="91" zoomScaleNormal="91" workbookViewId="0">
      <selection activeCell="C45" sqref="C45"/>
    </sheetView>
  </sheetViews>
  <sheetFormatPr baseColWidth="10" defaultColWidth="10.77734375" defaultRowHeight="14.25" customHeight="1" zeroHeight="1"/>
  <cols>
    <col min="1" max="1" width="8.77734375" style="13" customWidth="1"/>
    <col min="2" max="2" width="51.44140625" style="13" customWidth="1"/>
    <col min="3" max="3" width="15.44140625" style="13" customWidth="1"/>
    <col min="4" max="4" width="15.77734375" style="13" customWidth="1"/>
    <col min="5" max="5" width="12.21875" style="13" customWidth="1"/>
    <col min="6" max="6" width="16.44140625" style="13" customWidth="1"/>
    <col min="7" max="7" width="12.44140625" style="13" customWidth="1"/>
    <col min="8" max="8" width="19.44140625" style="13" customWidth="1"/>
    <col min="9" max="20" width="10.77734375" style="13" customWidth="1"/>
    <col min="21" max="21" width="11.21875" style="13" customWidth="1"/>
    <col min="22" max="25" width="10.77734375" style="13" customWidth="1"/>
    <col min="26" max="26" width="10.44140625" style="13" customWidth="1"/>
    <col min="27" max="16384" width="10.77734375" style="13"/>
  </cols>
  <sheetData>
    <row r="1" spans="1:22" s="5" customFormat="1" ht="13.8">
      <c r="E1" s="30"/>
    </row>
    <row r="2" spans="1:22" s="5" customFormat="1" ht="13.8">
      <c r="E2" s="30"/>
    </row>
    <row r="3" spans="1:22" s="5" customFormat="1" ht="13.8">
      <c r="E3" s="30"/>
    </row>
    <row r="4" spans="1:22" s="5" customFormat="1" ht="13.8">
      <c r="A4" s="9" t="s">
        <v>159</v>
      </c>
    </row>
    <row r="5" spans="1:22" s="5" customFormat="1" ht="13.8">
      <c r="A5" s="97" t="s">
        <v>236</v>
      </c>
      <c r="B5" s="97"/>
      <c r="C5" s="97"/>
      <c r="D5" s="97"/>
      <c r="E5" s="97"/>
      <c r="F5" s="97"/>
      <c r="G5" s="97"/>
      <c r="H5" s="97"/>
      <c r="I5" s="97"/>
      <c r="J5" s="97"/>
      <c r="K5" s="97"/>
      <c r="L5" s="97"/>
      <c r="M5" s="97"/>
      <c r="N5" s="97"/>
      <c r="O5" s="97"/>
      <c r="P5" s="97"/>
      <c r="Q5" s="97"/>
      <c r="R5" s="97"/>
      <c r="S5" s="97"/>
      <c r="T5" s="97"/>
      <c r="U5" s="97"/>
      <c r="V5" s="97"/>
    </row>
    <row r="6" spans="1:22" s="5" customFormat="1" ht="13.8">
      <c r="A6" s="9" t="s">
        <v>2</v>
      </c>
    </row>
    <row r="7" spans="1:22" s="5" customFormat="1" ht="13.8">
      <c r="A7" s="29" t="s">
        <v>44</v>
      </c>
    </row>
    <row r="8" spans="1:22" s="5" customFormat="1" ht="13.8"/>
    <row r="9" spans="1:22" s="5" customFormat="1" ht="13.8">
      <c r="B9" s="9" t="s">
        <v>273</v>
      </c>
      <c r="C9" s="78"/>
      <c r="D9" s="79"/>
      <c r="E9" s="80"/>
      <c r="F9" s="79"/>
      <c r="H9" s="54"/>
    </row>
    <row r="10" spans="1:22" s="5" customFormat="1" ht="13.8">
      <c r="B10" s="81"/>
      <c r="C10" s="78"/>
      <c r="D10" s="185"/>
      <c r="E10" s="79"/>
      <c r="F10" s="79"/>
      <c r="H10" s="54"/>
    </row>
    <row r="11" spans="1:22" s="5" customFormat="1" ht="27.75" customHeight="1">
      <c r="B11" s="59"/>
      <c r="C11" s="236" t="s">
        <v>137</v>
      </c>
      <c r="D11" s="236"/>
      <c r="E11" s="236"/>
      <c r="F11" s="236" t="s">
        <v>238</v>
      </c>
      <c r="G11" s="236"/>
      <c r="H11" s="236"/>
    </row>
    <row r="12" spans="1:22" s="5" customFormat="1" ht="13.8">
      <c r="B12" s="138" t="s">
        <v>274</v>
      </c>
      <c r="C12" s="138">
        <v>2024</v>
      </c>
      <c r="D12" s="138">
        <v>2025</v>
      </c>
      <c r="E12" s="138" t="s">
        <v>187</v>
      </c>
      <c r="F12" s="138">
        <v>2024</v>
      </c>
      <c r="G12" s="138">
        <v>2025</v>
      </c>
      <c r="H12" s="138" t="s">
        <v>187</v>
      </c>
    </row>
    <row r="13" spans="1:22" s="5" customFormat="1" ht="16.05" customHeight="1">
      <c r="A13" s="188"/>
      <c r="B13" s="147" t="s">
        <v>275</v>
      </c>
      <c r="C13" s="124">
        <v>21</v>
      </c>
      <c r="D13" s="150">
        <v>32</v>
      </c>
      <c r="E13" s="151">
        <f>(D13/C13)-1</f>
        <v>0.52380952380952372</v>
      </c>
      <c r="F13" s="168">
        <v>39.383149587087146</v>
      </c>
      <c r="G13" s="169">
        <v>47.438661399509613</v>
      </c>
      <c r="H13" s="151">
        <f>(G13/F13)-1</f>
        <v>0.20454209216074704</v>
      </c>
      <c r="J13" s="82" t="str">
        <f>B13</f>
        <v>Retail</v>
      </c>
      <c r="K13" s="83">
        <f>D13</f>
        <v>32</v>
      </c>
      <c r="L13" s="33">
        <f t="shared" ref="L13:L23" si="0">K13/$D$30</f>
        <v>0.26890756302521007</v>
      </c>
    </row>
    <row r="14" spans="1:22" s="5" customFormat="1" ht="16.05" customHeight="1">
      <c r="A14" s="188"/>
      <c r="B14" s="147" t="s">
        <v>70</v>
      </c>
      <c r="C14" s="124">
        <v>24</v>
      </c>
      <c r="D14" s="150">
        <v>27</v>
      </c>
      <c r="E14" s="151">
        <f t="shared" ref="E14:E29" si="1">(D14/C14)-1</f>
        <v>0.125</v>
      </c>
      <c r="F14" s="168">
        <v>191.55555569053564</v>
      </c>
      <c r="G14" s="169">
        <v>202.18999734351897</v>
      </c>
      <c r="H14" s="151">
        <f t="shared" ref="H14:H29" si="2">(G14/F14)-1</f>
        <v>5.5516226687591486E-2</v>
      </c>
      <c r="I14" s="84"/>
      <c r="J14" s="82" t="str">
        <f t="shared" ref="J14:J20" si="3">B14</f>
        <v>Servicios empresariales</v>
      </c>
      <c r="K14" s="83">
        <f t="shared" ref="K14:K20" si="4">D14</f>
        <v>27</v>
      </c>
      <c r="L14" s="33">
        <f t="shared" si="0"/>
        <v>0.22689075630252101</v>
      </c>
    </row>
    <row r="15" spans="1:22" s="5" customFormat="1" ht="16.05" customHeight="1">
      <c r="A15" s="188"/>
      <c r="B15" s="147" t="s">
        <v>276</v>
      </c>
      <c r="C15" s="124">
        <v>19</v>
      </c>
      <c r="D15" s="150">
        <v>23</v>
      </c>
      <c r="E15" s="151">
        <f t="shared" si="1"/>
        <v>0.21052631578947367</v>
      </c>
      <c r="F15" s="168">
        <v>72.499998450277999</v>
      </c>
      <c r="G15" s="169">
        <v>94.833223315389432</v>
      </c>
      <c r="H15" s="151">
        <f t="shared" si="2"/>
        <v>0.3080444874826862</v>
      </c>
      <c r="I15" s="84"/>
      <c r="J15" s="82" t="str">
        <f t="shared" si="3"/>
        <v>Oficina de Ventas, Marketing y Soporte</v>
      </c>
      <c r="K15" s="83">
        <f t="shared" si="4"/>
        <v>23</v>
      </c>
      <c r="L15" s="33">
        <f t="shared" si="0"/>
        <v>0.19327731092436976</v>
      </c>
    </row>
    <row r="16" spans="1:22" s="5" customFormat="1" ht="16.05" customHeight="1">
      <c r="B16" s="147" t="s">
        <v>277</v>
      </c>
      <c r="C16" s="124">
        <v>7</v>
      </c>
      <c r="D16" s="150">
        <v>7</v>
      </c>
      <c r="E16" s="151">
        <f t="shared" si="1"/>
        <v>0</v>
      </c>
      <c r="F16" s="168">
        <v>176.64000034332301</v>
      </c>
      <c r="G16" s="169">
        <v>81.05</v>
      </c>
      <c r="H16" s="151">
        <f t="shared" si="2"/>
        <v>-0.54115715668892272</v>
      </c>
      <c r="I16" s="84"/>
      <c r="J16" s="82" t="str">
        <f t="shared" si="3"/>
        <v>Fabricación</v>
      </c>
      <c r="K16" s="83">
        <f t="shared" si="4"/>
        <v>7</v>
      </c>
      <c r="L16" s="33">
        <f t="shared" si="0"/>
        <v>5.8823529411764705E-2</v>
      </c>
    </row>
    <row r="17" spans="2:12" s="5" customFormat="1" ht="16.05" customHeight="1">
      <c r="B17" s="147" t="s">
        <v>278</v>
      </c>
      <c r="C17" s="124">
        <v>2</v>
      </c>
      <c r="D17" s="150">
        <v>5</v>
      </c>
      <c r="E17" s="151">
        <f t="shared" si="1"/>
        <v>1.5</v>
      </c>
      <c r="F17" s="168">
        <v>11.999999642372</v>
      </c>
      <c r="G17" s="169">
        <v>134.700000047684</v>
      </c>
      <c r="H17" s="151">
        <f t="shared" si="2"/>
        <v>10.225000338504868</v>
      </c>
      <c r="I17" s="84"/>
      <c r="J17" s="82" t="str">
        <f t="shared" si="3"/>
        <v>R&amp;D</v>
      </c>
      <c r="K17" s="83">
        <f t="shared" si="4"/>
        <v>5</v>
      </c>
      <c r="L17" s="33">
        <f t="shared" si="0"/>
        <v>4.2016806722689079E-2</v>
      </c>
    </row>
    <row r="18" spans="2:12" s="5" customFormat="1" ht="16.05" customHeight="1">
      <c r="B18" s="147" t="s">
        <v>279</v>
      </c>
      <c r="C18" s="124">
        <v>3</v>
      </c>
      <c r="D18" s="150">
        <v>5</v>
      </c>
      <c r="E18" s="151">
        <f t="shared" si="1"/>
        <v>0.66666666666666674</v>
      </c>
      <c r="F18" s="168">
        <v>1.75</v>
      </c>
      <c r="G18" s="169">
        <v>86.4</v>
      </c>
      <c r="H18" s="151">
        <f t="shared" si="2"/>
        <v>48.371428571428574</v>
      </c>
      <c r="I18" s="84"/>
      <c r="J18" s="82" t="str">
        <f t="shared" si="3"/>
        <v>Centro de Servicios Compartidos</v>
      </c>
      <c r="K18" s="83">
        <f t="shared" si="4"/>
        <v>5</v>
      </c>
      <c r="L18" s="33">
        <f t="shared" si="0"/>
        <v>4.2016806722689079E-2</v>
      </c>
    </row>
    <row r="19" spans="2:12" s="5" customFormat="1" ht="16.05" customHeight="1">
      <c r="B19" s="147" t="s">
        <v>280</v>
      </c>
      <c r="C19" s="124"/>
      <c r="D19" s="150">
        <v>3</v>
      </c>
      <c r="E19" s="151"/>
      <c r="F19" s="168"/>
      <c r="G19" s="169">
        <v>36.399999809999997</v>
      </c>
      <c r="H19" s="151"/>
      <c r="I19" s="84"/>
      <c r="J19" s="82" t="str">
        <f t="shared" si="3"/>
        <v>Centro de soporte técnico</v>
      </c>
      <c r="K19" s="83">
        <f t="shared" si="4"/>
        <v>3</v>
      </c>
      <c r="L19" s="33">
        <f t="shared" si="0"/>
        <v>2.5210084033613446E-2</v>
      </c>
    </row>
    <row r="20" spans="2:12" s="5" customFormat="1" ht="16.05" customHeight="1">
      <c r="B20" s="147" t="s">
        <v>281</v>
      </c>
      <c r="C20" s="124">
        <v>14</v>
      </c>
      <c r="D20" s="150">
        <v>3</v>
      </c>
      <c r="E20" s="151">
        <f t="shared" si="1"/>
        <v>-0.7857142857142857</v>
      </c>
      <c r="F20" s="168">
        <v>86.899999809264997</v>
      </c>
      <c r="G20" s="169">
        <v>31.3</v>
      </c>
      <c r="H20" s="151">
        <f t="shared" si="2"/>
        <v>-0.63981587953164887</v>
      </c>
      <c r="I20" s="84"/>
      <c r="J20" s="82" t="str">
        <f t="shared" si="3"/>
        <v>No especificada</v>
      </c>
      <c r="K20" s="83">
        <f t="shared" si="4"/>
        <v>3</v>
      </c>
      <c r="L20" s="33">
        <f t="shared" si="0"/>
        <v>2.5210084033613446E-2</v>
      </c>
    </row>
    <row r="21" spans="2:12" s="5" customFormat="1" ht="16.05" customHeight="1">
      <c r="B21" s="147" t="s">
        <v>282</v>
      </c>
      <c r="C21" s="124">
        <v>13</v>
      </c>
      <c r="D21" s="150">
        <v>3</v>
      </c>
      <c r="E21" s="151">
        <f t="shared" si="1"/>
        <v>-0.76923076923076916</v>
      </c>
      <c r="F21" s="168">
        <v>410.39960981428482</v>
      </c>
      <c r="G21" s="169">
        <v>36.680000309999997</v>
      </c>
      <c r="H21" s="151">
        <f t="shared" si="2"/>
        <v>-0.91062369594698556</v>
      </c>
      <c r="I21" s="84"/>
      <c r="J21" s="82" t="str">
        <f>B21</f>
        <v>Logística, Distribución y Transporte</v>
      </c>
      <c r="K21" s="83">
        <f>D21</f>
        <v>3</v>
      </c>
      <c r="L21" s="33">
        <f t="shared" si="0"/>
        <v>2.5210084033613446E-2</v>
      </c>
    </row>
    <row r="22" spans="2:12" s="5" customFormat="1" ht="16.05" customHeight="1">
      <c r="B22" s="147" t="s">
        <v>283</v>
      </c>
      <c r="C22" s="124">
        <v>4</v>
      </c>
      <c r="D22" s="150">
        <v>2</v>
      </c>
      <c r="E22" s="151">
        <f t="shared" si="1"/>
        <v>-0.5</v>
      </c>
      <c r="F22" s="168">
        <v>150.55927612270079</v>
      </c>
      <c r="G22" s="169">
        <v>109.3191733961385</v>
      </c>
      <c r="H22" s="151">
        <f t="shared" si="2"/>
        <v>-0.27391273250379466</v>
      </c>
      <c r="I22" s="84"/>
      <c r="J22" s="82" t="str">
        <f t="shared" ref="J22:J23" si="5">B22</f>
        <v>Sede regional</v>
      </c>
      <c r="K22" s="83">
        <f t="shared" ref="K22:K23" si="6">D22</f>
        <v>2</v>
      </c>
      <c r="L22" s="33">
        <f t="shared" si="0"/>
        <v>1.680672268907563E-2</v>
      </c>
    </row>
    <row r="23" spans="2:12" s="5" customFormat="1" ht="16.05" customHeight="1">
      <c r="B23" s="147" t="s">
        <v>284</v>
      </c>
      <c r="C23" s="124"/>
      <c r="D23" s="150">
        <v>2</v>
      </c>
      <c r="E23" s="151"/>
      <c r="F23" s="168"/>
      <c r="G23" s="169">
        <v>1.9</v>
      </c>
      <c r="H23" s="151"/>
      <c r="I23" s="84"/>
      <c r="J23" s="82" t="str">
        <f t="shared" si="5"/>
        <v>Centro de atención al cliente</v>
      </c>
      <c r="K23" s="83">
        <f t="shared" si="6"/>
        <v>2</v>
      </c>
      <c r="L23" s="33">
        <f t="shared" si="0"/>
        <v>1.680672268907563E-2</v>
      </c>
    </row>
    <row r="24" spans="2:12" s="5" customFormat="1" ht="16.05" customHeight="1">
      <c r="B24" s="147" t="s">
        <v>285</v>
      </c>
      <c r="C24" s="124"/>
      <c r="D24" s="150">
        <v>2</v>
      </c>
      <c r="E24" s="151"/>
      <c r="F24" s="168"/>
      <c r="G24" s="169">
        <v>11</v>
      </c>
      <c r="H24" s="151"/>
      <c r="I24" s="84"/>
      <c r="J24" s="82"/>
      <c r="K24" s="83"/>
      <c r="L24" s="33"/>
    </row>
    <row r="25" spans="2:12" s="5" customFormat="1" ht="16.05" customHeight="1">
      <c r="B25" s="147" t="s">
        <v>286</v>
      </c>
      <c r="C25" s="124">
        <v>1</v>
      </c>
      <c r="D25" s="150">
        <v>1</v>
      </c>
      <c r="E25" s="151">
        <f t="shared" si="1"/>
        <v>0</v>
      </c>
      <c r="F25" s="168">
        <v>21.881379690616001</v>
      </c>
      <c r="G25" s="169">
        <v>15</v>
      </c>
      <c r="H25" s="151">
        <f t="shared" si="2"/>
        <v>-0.31448563974999866</v>
      </c>
      <c r="I25" s="84"/>
      <c r="J25" s="82"/>
      <c r="K25" s="83"/>
      <c r="L25" s="33"/>
    </row>
    <row r="26" spans="2:12" s="5" customFormat="1" ht="16.05" customHeight="1">
      <c r="B26" s="147" t="s">
        <v>287</v>
      </c>
      <c r="C26" s="124"/>
      <c r="D26" s="150">
        <v>1</v>
      </c>
      <c r="E26" s="151"/>
      <c r="F26" s="168"/>
      <c r="G26" s="169">
        <v>4</v>
      </c>
      <c r="H26" s="151"/>
      <c r="I26" s="84"/>
      <c r="J26" s="82"/>
      <c r="K26" s="83"/>
      <c r="L26" s="33"/>
    </row>
    <row r="27" spans="2:12" s="5" customFormat="1" ht="16.05" customHeight="1">
      <c r="B27" s="147" t="s">
        <v>288</v>
      </c>
      <c r="C27" s="124">
        <v>2</v>
      </c>
      <c r="D27" s="150">
        <v>1</v>
      </c>
      <c r="E27" s="151">
        <f t="shared" si="1"/>
        <v>-0.5</v>
      </c>
      <c r="F27" s="168">
        <v>9.7102987858987699</v>
      </c>
      <c r="G27" s="169">
        <v>12.764491868343001</v>
      </c>
      <c r="H27" s="151">
        <f t="shared" si="2"/>
        <v>0.31453131873547591</v>
      </c>
      <c r="I27" s="84"/>
      <c r="J27" s="82"/>
      <c r="K27" s="83"/>
      <c r="L27" s="33"/>
    </row>
    <row r="28" spans="2:12" s="5" customFormat="1" ht="16.05" customHeight="1">
      <c r="B28" s="147" t="s">
        <v>289</v>
      </c>
      <c r="C28" s="124"/>
      <c r="D28" s="150">
        <v>1</v>
      </c>
      <c r="E28" s="151"/>
      <c r="F28" s="168"/>
      <c r="G28" s="169">
        <v>1.8345501880106501</v>
      </c>
      <c r="H28" s="151"/>
      <c r="I28" s="84"/>
      <c r="J28" s="82"/>
      <c r="K28" s="83"/>
      <c r="L28" s="33"/>
    </row>
    <row r="29" spans="2:12" s="5" customFormat="1" ht="16.05" customHeight="1">
      <c r="B29" s="147" t="s">
        <v>290</v>
      </c>
      <c r="C29" s="124">
        <v>3</v>
      </c>
      <c r="D29" s="150">
        <v>1</v>
      </c>
      <c r="E29" s="151">
        <f t="shared" si="1"/>
        <v>-0.66666666666666674</v>
      </c>
      <c r="F29" s="168">
        <v>1341.799999237061</v>
      </c>
      <c r="G29" s="169">
        <v>28</v>
      </c>
      <c r="H29" s="151">
        <f t="shared" si="2"/>
        <v>-0.9791325085587117</v>
      </c>
      <c r="I29" s="84"/>
      <c r="J29" s="82"/>
      <c r="K29" s="83"/>
      <c r="L29" s="33"/>
    </row>
    <row r="30" spans="2:12" s="5" customFormat="1" ht="16.05" customHeight="1">
      <c r="B30" s="154" t="s">
        <v>140</v>
      </c>
      <c r="C30" s="130">
        <f>+SUM(C13:C29)</f>
        <v>113</v>
      </c>
      <c r="D30" s="152">
        <f>SUM(D13:D29)</f>
        <v>119</v>
      </c>
      <c r="E30" s="153">
        <f>(D30-C30)/C30</f>
        <v>5.3097345132743362E-2</v>
      </c>
      <c r="F30" s="170">
        <f>+SUM(F13:F29)</f>
        <v>2515.0792671734221</v>
      </c>
      <c r="G30" s="171">
        <f>SUM(G13:G29)</f>
        <v>934.81009767859416</v>
      </c>
      <c r="H30" s="153">
        <f>(G30/F30)-1</f>
        <v>-0.62831783877365321</v>
      </c>
    </row>
    <row r="31" spans="2:12" s="5" customFormat="1" ht="13.8">
      <c r="B31" s="81"/>
      <c r="C31" s="78"/>
      <c r="D31" s="78"/>
      <c r="E31" s="85"/>
      <c r="F31" s="78"/>
      <c r="G31" s="78"/>
      <c r="H31" s="85"/>
    </row>
    <row r="32" spans="2:12" s="5" customFormat="1" ht="14.25" customHeight="1">
      <c r="B32" s="34" t="s">
        <v>149</v>
      </c>
      <c r="C32" s="34"/>
      <c r="D32" s="184"/>
      <c r="E32" s="87"/>
    </row>
    <row r="33" spans="1:13" s="5" customFormat="1" ht="9" customHeight="1">
      <c r="B33" s="34" t="s">
        <v>259</v>
      </c>
      <c r="C33" s="34"/>
      <c r="D33" s="34"/>
      <c r="E33" s="34"/>
    </row>
    <row r="34" spans="1:13" s="5" customFormat="1" ht="13.8">
      <c r="B34" s="34" t="s">
        <v>260</v>
      </c>
      <c r="C34" s="34"/>
      <c r="D34" s="34"/>
      <c r="E34" s="34"/>
      <c r="K34" s="201"/>
    </row>
    <row r="35" spans="1:13" s="5" customFormat="1" ht="21.75" customHeight="1">
      <c r="B35" s="239" t="s">
        <v>261</v>
      </c>
      <c r="C35" s="239"/>
      <c r="D35" s="239"/>
      <c r="E35" s="239"/>
      <c r="F35" s="239"/>
      <c r="G35" s="239"/>
      <c r="H35" s="239"/>
    </row>
    <row r="36" spans="1:13" s="5" customFormat="1" ht="11.25" customHeight="1">
      <c r="B36" s="45"/>
      <c r="C36" s="45"/>
      <c r="D36" s="45"/>
      <c r="E36" s="45"/>
      <c r="F36" s="45"/>
      <c r="G36" s="45"/>
      <c r="H36" s="45"/>
    </row>
    <row r="37" spans="1:13" s="5" customFormat="1" ht="130.5" customHeight="1">
      <c r="A37" s="88"/>
      <c r="B37" s="235" t="s">
        <v>291</v>
      </c>
      <c r="C37" s="235"/>
      <c r="D37" s="235"/>
      <c r="E37" s="235"/>
      <c r="F37" s="235"/>
      <c r="G37" s="235"/>
      <c r="H37" s="235"/>
    </row>
    <row r="38" spans="1:13" s="5" customFormat="1" ht="13.8"/>
    <row r="39" spans="1:13" s="5" customFormat="1" ht="13.8">
      <c r="B39" s="9" t="s">
        <v>292</v>
      </c>
    </row>
    <row r="40" spans="1:13" s="5" customFormat="1" ht="11.25" customHeight="1">
      <c r="B40" s="9"/>
    </row>
    <row r="41" spans="1:13" s="5" customFormat="1" ht="26.25" customHeight="1">
      <c r="B41" s="59"/>
      <c r="C41" s="236" t="s">
        <v>137</v>
      </c>
      <c r="D41" s="236"/>
      <c r="E41" s="236" t="s">
        <v>143</v>
      </c>
      <c r="F41" s="236"/>
      <c r="G41" s="236" t="s">
        <v>224</v>
      </c>
      <c r="H41" s="236"/>
    </row>
    <row r="42" spans="1:13" s="5" customFormat="1" ht="42" customHeight="1">
      <c r="B42" s="138" t="s">
        <v>239</v>
      </c>
      <c r="C42" s="128" t="s">
        <v>145</v>
      </c>
      <c r="D42" s="128" t="s">
        <v>225</v>
      </c>
      <c r="E42" s="128" t="s">
        <v>147</v>
      </c>
      <c r="F42" s="128" t="s">
        <v>225</v>
      </c>
      <c r="G42" s="128" t="s">
        <v>148</v>
      </c>
      <c r="H42" s="128" t="s">
        <v>225</v>
      </c>
    </row>
    <row r="43" spans="1:13" s="5" customFormat="1" ht="13.8">
      <c r="B43" s="147" t="s">
        <v>70</v>
      </c>
      <c r="C43" s="140">
        <v>131</v>
      </c>
      <c r="D43" s="141">
        <f t="shared" ref="D43:D72" si="7">C43/$C$72</f>
        <v>0.22902097902097901</v>
      </c>
      <c r="E43" s="172">
        <v>1209.9454604610437</v>
      </c>
      <c r="F43" s="141">
        <f t="shared" ref="F43:F72" si="8">E43/$E$72</f>
        <v>0.16975168438347726</v>
      </c>
      <c r="G43" s="125">
        <v>15741</v>
      </c>
      <c r="H43" s="141">
        <f t="shared" ref="H43:H72" si="9">G43/$G$72</f>
        <v>0.23581669188476578</v>
      </c>
      <c r="J43" s="82" t="str">
        <f>B43</f>
        <v>Servicios empresariales</v>
      </c>
      <c r="K43" s="83">
        <f>C43</f>
        <v>131</v>
      </c>
      <c r="L43" s="33">
        <f t="shared" ref="L43:L52" si="10">K43/$C$72</f>
        <v>0.22902097902097901</v>
      </c>
    </row>
    <row r="44" spans="1:13" s="5" customFormat="1" ht="13.8">
      <c r="B44" s="147" t="s">
        <v>276</v>
      </c>
      <c r="C44" s="140">
        <v>109</v>
      </c>
      <c r="D44" s="141">
        <f t="shared" si="7"/>
        <v>0.19055944055944055</v>
      </c>
      <c r="E44" s="172">
        <v>533.70231434608218</v>
      </c>
      <c r="F44" s="141">
        <f t="shared" si="8"/>
        <v>7.4876818650227453E-2</v>
      </c>
      <c r="G44" s="125">
        <v>3121</v>
      </c>
      <c r="H44" s="141">
        <f t="shared" si="9"/>
        <v>4.6755853844886217E-2</v>
      </c>
      <c r="J44" s="82" t="str">
        <f t="shared" ref="J44:K52" si="11">B44</f>
        <v>Oficina de Ventas, Marketing y Soporte</v>
      </c>
      <c r="K44" s="83">
        <f t="shared" si="11"/>
        <v>109</v>
      </c>
      <c r="L44" s="33">
        <f t="shared" si="10"/>
        <v>0.19055944055944055</v>
      </c>
    </row>
    <row r="45" spans="1:13" s="5" customFormat="1" ht="13.8">
      <c r="B45" s="147" t="s">
        <v>275</v>
      </c>
      <c r="C45" s="140">
        <v>96</v>
      </c>
      <c r="D45" s="141">
        <f t="shared" si="7"/>
        <v>0.16783216783216784</v>
      </c>
      <c r="E45" s="172">
        <v>272.39272679865178</v>
      </c>
      <c r="F45" s="141">
        <f t="shared" si="8"/>
        <v>3.821587476369414E-2</v>
      </c>
      <c r="G45" s="125">
        <v>2985</v>
      </c>
      <c r="H45" s="141">
        <f t="shared" si="9"/>
        <v>4.4718431184551544E-2</v>
      </c>
      <c r="J45" s="82" t="str">
        <f t="shared" si="11"/>
        <v>Retail</v>
      </c>
      <c r="K45" s="83">
        <f t="shared" si="11"/>
        <v>96</v>
      </c>
      <c r="L45" s="33">
        <f t="shared" si="10"/>
        <v>0.16783216783216784</v>
      </c>
      <c r="M45" s="33"/>
    </row>
    <row r="46" spans="1:13" s="5" customFormat="1" ht="13.8">
      <c r="B46" s="147" t="s">
        <v>282</v>
      </c>
      <c r="C46" s="140">
        <v>33</v>
      </c>
      <c r="D46" s="141">
        <f t="shared" si="7"/>
        <v>5.7692307692307696E-2</v>
      </c>
      <c r="E46" s="172">
        <v>801.75139489891785</v>
      </c>
      <c r="F46" s="141">
        <f t="shared" si="8"/>
        <v>0.11248329299821005</v>
      </c>
      <c r="G46" s="125">
        <v>4608</v>
      </c>
      <c r="H46" s="141">
        <f t="shared" si="9"/>
        <v>6.9032673667810227E-2</v>
      </c>
      <c r="J46" s="82" t="str">
        <f t="shared" si="11"/>
        <v>Logística, Distribución y Transporte</v>
      </c>
      <c r="K46" s="83">
        <f t="shared" si="11"/>
        <v>33</v>
      </c>
      <c r="L46" s="33">
        <f t="shared" si="10"/>
        <v>5.7692307692307696E-2</v>
      </c>
      <c r="M46" s="33"/>
    </row>
    <row r="47" spans="1:13" s="5" customFormat="1" ht="13.8">
      <c r="B47" s="147" t="s">
        <v>281</v>
      </c>
      <c r="C47" s="140">
        <v>31</v>
      </c>
      <c r="D47" s="141">
        <f t="shared" si="7"/>
        <v>5.4195804195804193E-2</v>
      </c>
      <c r="E47" s="172">
        <v>138.34623665272028</v>
      </c>
      <c r="F47" s="141">
        <f t="shared" si="8"/>
        <v>1.9409558089474359E-2</v>
      </c>
      <c r="G47" s="125">
        <v>5478</v>
      </c>
      <c r="H47" s="141">
        <f t="shared" si="9"/>
        <v>8.2066186274362934E-2</v>
      </c>
      <c r="J47" s="82" t="str">
        <f t="shared" si="11"/>
        <v>No especificada</v>
      </c>
      <c r="K47" s="83">
        <f t="shared" si="11"/>
        <v>31</v>
      </c>
      <c r="L47" s="33">
        <f t="shared" si="10"/>
        <v>5.4195804195804193E-2</v>
      </c>
      <c r="M47" s="33"/>
    </row>
    <row r="48" spans="1:13" s="5" customFormat="1" ht="13.8">
      <c r="B48" s="147" t="s">
        <v>277</v>
      </c>
      <c r="C48" s="140">
        <v>28</v>
      </c>
      <c r="D48" s="141">
        <f t="shared" si="7"/>
        <v>4.8951048951048952E-2</v>
      </c>
      <c r="E48" s="172">
        <v>519.84000034332303</v>
      </c>
      <c r="F48" s="141">
        <f t="shared" si="8"/>
        <v>7.2931977970777009E-2</v>
      </c>
      <c r="G48" s="125">
        <v>2325</v>
      </c>
      <c r="H48" s="141">
        <f t="shared" si="9"/>
        <v>3.4830938862339143E-2</v>
      </c>
      <c r="J48" s="82" t="str">
        <f t="shared" si="11"/>
        <v>Fabricación</v>
      </c>
      <c r="K48" s="83">
        <f t="shared" si="11"/>
        <v>28</v>
      </c>
      <c r="L48" s="33">
        <f t="shared" si="10"/>
        <v>4.8951048951048952E-2</v>
      </c>
      <c r="M48" s="33"/>
    </row>
    <row r="49" spans="2:13" s="5" customFormat="1" ht="13.8">
      <c r="B49" s="147" t="s">
        <v>278</v>
      </c>
      <c r="C49" s="140">
        <v>24</v>
      </c>
      <c r="D49" s="141">
        <f t="shared" si="7"/>
        <v>4.195804195804196E-2</v>
      </c>
      <c r="E49" s="172">
        <v>312.2299996900561</v>
      </c>
      <c r="F49" s="141">
        <f t="shared" si="8"/>
        <v>4.3804923522952531E-2</v>
      </c>
      <c r="G49" s="125">
        <v>3189</v>
      </c>
      <c r="H49" s="141">
        <f t="shared" si="9"/>
        <v>4.777456517505356E-2</v>
      </c>
      <c r="J49" s="82" t="str">
        <f t="shared" si="11"/>
        <v>R&amp;D</v>
      </c>
      <c r="K49" s="83">
        <f t="shared" si="11"/>
        <v>24</v>
      </c>
      <c r="L49" s="33">
        <f t="shared" si="10"/>
        <v>4.195804195804196E-2</v>
      </c>
      <c r="M49" s="33"/>
    </row>
    <row r="50" spans="2:13" s="5" customFormat="1" ht="13.8">
      <c r="B50" s="147" t="s">
        <v>293</v>
      </c>
      <c r="C50" s="140">
        <v>21</v>
      </c>
      <c r="D50" s="141">
        <f t="shared" si="7"/>
        <v>3.6713286713286712E-2</v>
      </c>
      <c r="E50" s="172">
        <v>126.77765876000001</v>
      </c>
      <c r="F50" s="141">
        <f t="shared" si="8"/>
        <v>1.778652164082118E-2</v>
      </c>
      <c r="G50" s="125">
        <v>10248</v>
      </c>
      <c r="H50" s="141">
        <f t="shared" si="9"/>
        <v>0.15352578987580712</v>
      </c>
      <c r="J50" s="82" t="str">
        <f t="shared" si="11"/>
        <v>Contact Center</v>
      </c>
      <c r="K50" s="83">
        <f t="shared" si="11"/>
        <v>21</v>
      </c>
      <c r="L50" s="33">
        <f t="shared" si="10"/>
        <v>3.6713286713286712E-2</v>
      </c>
      <c r="M50" s="33"/>
    </row>
    <row r="51" spans="2:13" s="5" customFormat="1" ht="13.8">
      <c r="B51" s="147" t="s">
        <v>290</v>
      </c>
      <c r="C51" s="140">
        <v>19</v>
      </c>
      <c r="D51" s="141">
        <f t="shared" si="7"/>
        <v>3.3216783216783216E-2</v>
      </c>
      <c r="E51" s="172">
        <v>1931.2099984741221</v>
      </c>
      <c r="F51" s="141">
        <f t="shared" si="8"/>
        <v>0.27094291507509627</v>
      </c>
      <c r="G51" s="125">
        <v>3469</v>
      </c>
      <c r="H51" s="141">
        <f t="shared" si="9"/>
        <v>5.1969258887507301E-2</v>
      </c>
      <c r="J51" s="82" t="str">
        <f t="shared" si="11"/>
        <v>Infraestructura TIC e Internet</v>
      </c>
      <c r="K51" s="83">
        <f t="shared" si="11"/>
        <v>19</v>
      </c>
      <c r="L51" s="33">
        <f t="shared" si="10"/>
        <v>3.3216783216783216E-2</v>
      </c>
      <c r="M51" s="33"/>
    </row>
    <row r="52" spans="2:13" s="5" customFormat="1" ht="13.8">
      <c r="B52" s="147" t="s">
        <v>280</v>
      </c>
      <c r="C52" s="140">
        <v>13</v>
      </c>
      <c r="D52" s="141">
        <f t="shared" si="7"/>
        <v>2.2727272727272728E-2</v>
      </c>
      <c r="E52" s="172">
        <v>247.56619613999999</v>
      </c>
      <c r="F52" s="141">
        <f t="shared" si="8"/>
        <v>3.4732787687109447E-2</v>
      </c>
      <c r="G52" s="125">
        <v>3709</v>
      </c>
      <c r="H52" s="141">
        <f t="shared" si="9"/>
        <v>5.5564710641039086E-2</v>
      </c>
      <c r="J52" s="82" t="str">
        <f>B52</f>
        <v>Centro de soporte técnico</v>
      </c>
      <c r="K52" s="83">
        <f t="shared" si="11"/>
        <v>13</v>
      </c>
      <c r="L52" s="33">
        <f t="shared" si="10"/>
        <v>2.2727272727272728E-2</v>
      </c>
      <c r="M52" s="33"/>
    </row>
    <row r="53" spans="2:13" s="5" customFormat="1" ht="13.8">
      <c r="B53" s="147" t="s">
        <v>279</v>
      </c>
      <c r="C53" s="140">
        <v>12</v>
      </c>
      <c r="D53" s="141">
        <f t="shared" si="7"/>
        <v>2.097902097902098E-2</v>
      </c>
      <c r="E53" s="172">
        <v>155.64251134174</v>
      </c>
      <c r="F53" s="141">
        <f t="shared" si="8"/>
        <v>2.1836173055161841E-2</v>
      </c>
      <c r="G53" s="125">
        <v>5095</v>
      </c>
      <c r="H53" s="141">
        <f t="shared" si="9"/>
        <v>7.6328444517685126E-2</v>
      </c>
      <c r="J53" s="82"/>
      <c r="K53" s="83"/>
      <c r="L53" s="33"/>
      <c r="M53" s="33"/>
    </row>
    <row r="54" spans="2:13" s="5" customFormat="1" ht="13.8">
      <c r="B54" s="147" t="s">
        <v>288</v>
      </c>
      <c r="C54" s="140">
        <v>10</v>
      </c>
      <c r="D54" s="141">
        <f t="shared" si="7"/>
        <v>1.7482517482517484E-2</v>
      </c>
      <c r="E54" s="172">
        <v>146.30432749024177</v>
      </c>
      <c r="F54" s="141">
        <f t="shared" si="8"/>
        <v>2.0526054136850939E-2</v>
      </c>
      <c r="G54" s="125">
        <v>1822</v>
      </c>
      <c r="H54" s="141">
        <f t="shared" si="9"/>
        <v>2.7295471228895446E-2</v>
      </c>
      <c r="J54" s="82"/>
      <c r="K54" s="83"/>
      <c r="L54" s="33"/>
      <c r="M54" s="33"/>
    </row>
    <row r="55" spans="2:13" s="5" customFormat="1" ht="13.8">
      <c r="B55" s="147" t="s">
        <v>294</v>
      </c>
      <c r="C55" s="140">
        <v>9</v>
      </c>
      <c r="D55" s="141">
        <f t="shared" si="7"/>
        <v>1.5734265734265736E-2</v>
      </c>
      <c r="E55" s="172">
        <v>256.6343776364418</v>
      </c>
      <c r="F55" s="141">
        <f t="shared" si="8"/>
        <v>3.6005026092574034E-2</v>
      </c>
      <c r="G55" s="125">
        <v>1188</v>
      </c>
      <c r="H55" s="141">
        <f t="shared" si="9"/>
        <v>1.7797486179982322E-2</v>
      </c>
      <c r="J55" s="82"/>
      <c r="K55" s="83"/>
      <c r="L55" s="33"/>
    </row>
    <row r="56" spans="2:13" s="5" customFormat="1" ht="13.8">
      <c r="B56" s="147" t="s">
        <v>286</v>
      </c>
      <c r="C56" s="140">
        <v>8</v>
      </c>
      <c r="D56" s="141">
        <f t="shared" si="7"/>
        <v>1.3986013986013986E-2</v>
      </c>
      <c r="E56" s="172">
        <v>119.681379690616</v>
      </c>
      <c r="F56" s="141">
        <f t="shared" si="8"/>
        <v>1.6790935174945155E-2</v>
      </c>
      <c r="G56" s="125">
        <v>1945</v>
      </c>
      <c r="H56" s="141">
        <f t="shared" si="9"/>
        <v>2.9138140252580484E-2</v>
      </c>
      <c r="J56" s="82"/>
      <c r="K56" s="83"/>
      <c r="L56" s="33"/>
    </row>
    <row r="57" spans="2:13" s="5" customFormat="1" ht="13.8">
      <c r="B57" s="147" t="s">
        <v>283</v>
      </c>
      <c r="C57" s="140">
        <v>6</v>
      </c>
      <c r="D57" s="141">
        <f t="shared" si="7"/>
        <v>1.048951048951049E-2</v>
      </c>
      <c r="E57" s="172">
        <v>259.87844951883932</v>
      </c>
      <c r="F57" s="141">
        <f t="shared" si="8"/>
        <v>3.6460159554613077E-2</v>
      </c>
      <c r="G57" s="125">
        <v>781</v>
      </c>
      <c r="H57" s="141">
        <f t="shared" si="9"/>
        <v>1.1700199247951341E-2</v>
      </c>
      <c r="J57" s="82"/>
      <c r="K57" s="83"/>
      <c r="L57" s="33"/>
    </row>
    <row r="58" spans="2:13" s="5" customFormat="1" ht="13.8">
      <c r="B58" s="147" t="s">
        <v>295</v>
      </c>
      <c r="C58" s="140">
        <v>4</v>
      </c>
      <c r="D58" s="141">
        <f t="shared" si="7"/>
        <v>6.993006993006993E-3</v>
      </c>
      <c r="E58" s="172">
        <v>44.1</v>
      </c>
      <c r="F58" s="141">
        <f t="shared" si="8"/>
        <v>6.1870964650413461E-3</v>
      </c>
      <c r="G58" s="125">
        <v>428</v>
      </c>
      <c r="H58" s="141">
        <f t="shared" si="9"/>
        <v>6.4118889604650115E-3</v>
      </c>
      <c r="J58" s="82" t="s">
        <v>79</v>
      </c>
      <c r="K58" s="83"/>
      <c r="L58" s="33">
        <f>1-SUM(L43:L52)</f>
        <v>0.11713286713286719</v>
      </c>
    </row>
    <row r="59" spans="2:13" s="5" customFormat="1" ht="13.8">
      <c r="B59" s="147" t="s">
        <v>287</v>
      </c>
      <c r="C59" s="140">
        <v>3</v>
      </c>
      <c r="D59" s="141">
        <f t="shared" si="7"/>
        <v>5.244755244755245E-3</v>
      </c>
      <c r="E59" s="172">
        <v>13.399999999999999</v>
      </c>
      <c r="F59" s="141">
        <f t="shared" si="8"/>
        <v>1.8799794247517921E-3</v>
      </c>
      <c r="G59" s="125">
        <v>78</v>
      </c>
      <c r="H59" s="141">
        <f t="shared" si="9"/>
        <v>1.1685218198978292E-3</v>
      </c>
    </row>
    <row r="60" spans="2:13" s="5" customFormat="1" ht="13.8">
      <c r="B60" s="147" t="s">
        <v>285</v>
      </c>
      <c r="C60" s="140">
        <v>2</v>
      </c>
      <c r="D60" s="141">
        <f t="shared" si="7"/>
        <v>3.4965034965034965E-3</v>
      </c>
      <c r="E60" s="172">
        <v>11</v>
      </c>
      <c r="F60" s="141">
        <f t="shared" si="8"/>
        <v>1.5432666919604264E-3</v>
      </c>
      <c r="G60" s="125">
        <v>62</v>
      </c>
      <c r="H60" s="141">
        <f t="shared" si="9"/>
        <v>9.2882503632904371E-4</v>
      </c>
    </row>
    <row r="61" spans="2:13" s="5" customFormat="1" ht="13.8">
      <c r="B61" s="147" t="s">
        <v>284</v>
      </c>
      <c r="C61" s="140">
        <v>2</v>
      </c>
      <c r="D61" s="141">
        <f t="shared" si="7"/>
        <v>3.4965034965034965E-3</v>
      </c>
      <c r="E61" s="172">
        <v>1.9</v>
      </c>
      <c r="F61" s="141">
        <f t="shared" si="8"/>
        <v>2.6656424679316458E-4</v>
      </c>
      <c r="G61" s="125">
        <v>268</v>
      </c>
      <c r="H61" s="141">
        <f t="shared" si="9"/>
        <v>4.0149211247771568E-3</v>
      </c>
    </row>
    <row r="62" spans="2:13" s="5" customFormat="1" ht="13.8">
      <c r="B62" s="147" t="s">
        <v>296</v>
      </c>
      <c r="C62" s="140">
        <v>2</v>
      </c>
      <c r="D62" s="141">
        <f t="shared" si="7"/>
        <v>3.4965034965034965E-3</v>
      </c>
      <c r="E62" s="172">
        <v>12</v>
      </c>
      <c r="F62" s="141">
        <f t="shared" si="8"/>
        <v>1.6835636639568289E-3</v>
      </c>
      <c r="G62" s="125">
        <v>66</v>
      </c>
      <c r="H62" s="141">
        <f t="shared" si="9"/>
        <v>9.8874923222124021E-4</v>
      </c>
    </row>
    <row r="63" spans="2:13" s="5" customFormat="1" ht="13.8">
      <c r="B63" s="147" t="s">
        <v>297</v>
      </c>
      <c r="C63" s="140">
        <v>1</v>
      </c>
      <c r="D63" s="141">
        <f t="shared" si="7"/>
        <v>1.7482517482517483E-3</v>
      </c>
      <c r="E63" s="172">
        <v>0.8</v>
      </c>
      <c r="F63" s="141">
        <f t="shared" si="8"/>
        <v>1.1223757759712194E-4</v>
      </c>
      <c r="G63" s="125">
        <v>12</v>
      </c>
      <c r="H63" s="141">
        <f t="shared" si="9"/>
        <v>1.7977258767658911E-4</v>
      </c>
    </row>
    <row r="64" spans="2:13" s="5" customFormat="1" ht="13.8">
      <c r="B64" s="147" t="s">
        <v>298</v>
      </c>
      <c r="C64" s="140">
        <v>1</v>
      </c>
      <c r="D64" s="141">
        <f t="shared" si="7"/>
        <v>1.7482517482517483E-3</v>
      </c>
      <c r="E64" s="172">
        <v>1.5</v>
      </c>
      <c r="F64" s="141">
        <f t="shared" si="8"/>
        <v>2.1044545799460361E-4</v>
      </c>
      <c r="G64" s="125">
        <v>25</v>
      </c>
      <c r="H64" s="141">
        <f t="shared" si="9"/>
        <v>3.7452622432622732E-4</v>
      </c>
    </row>
    <row r="65" spans="1:10" s="5" customFormat="1" ht="15" customHeight="1">
      <c r="B65" s="147" t="s">
        <v>289</v>
      </c>
      <c r="C65" s="140">
        <v>1</v>
      </c>
      <c r="D65" s="141">
        <f t="shared" si="7"/>
        <v>1.7482517482517483E-3</v>
      </c>
      <c r="E65" s="172">
        <v>1.8345501880106501</v>
      </c>
      <c r="F65" s="141">
        <f t="shared" si="8"/>
        <v>2.5738183635332497E-4</v>
      </c>
      <c r="G65" s="125">
        <v>15</v>
      </c>
      <c r="H65" s="141">
        <f t="shared" si="9"/>
        <v>2.2471573459573641E-4</v>
      </c>
    </row>
    <row r="66" spans="1:10" s="5" customFormat="1" ht="15" customHeight="1">
      <c r="B66" s="147" t="s">
        <v>299</v>
      </c>
      <c r="C66" s="140">
        <v>1</v>
      </c>
      <c r="D66" s="141">
        <f t="shared" si="7"/>
        <v>1.7482517482517483E-3</v>
      </c>
      <c r="E66" s="172">
        <v>0.3</v>
      </c>
      <c r="F66" s="141">
        <f t="shared" si="8"/>
        <v>4.2089091598920719E-5</v>
      </c>
      <c r="G66" s="125">
        <v>5</v>
      </c>
      <c r="H66" s="141">
        <f t="shared" si="9"/>
        <v>7.4905244865245459E-5</v>
      </c>
    </row>
    <row r="67" spans="1:10" s="5" customFormat="1" ht="15" customHeight="1">
      <c r="B67" s="147" t="s">
        <v>300</v>
      </c>
      <c r="C67" s="140">
        <v>1</v>
      </c>
      <c r="D67" s="141">
        <f t="shared" si="7"/>
        <v>1.7482517482517483E-3</v>
      </c>
      <c r="E67" s="172">
        <v>1.5</v>
      </c>
      <c r="F67" s="141">
        <f t="shared" si="8"/>
        <v>2.1044545799460361E-4</v>
      </c>
      <c r="G67" s="125">
        <v>20</v>
      </c>
      <c r="H67" s="141">
        <f t="shared" si="9"/>
        <v>2.9962097946098184E-4</v>
      </c>
    </row>
    <row r="68" spans="1:10" s="5" customFormat="1" ht="15" customHeight="1">
      <c r="B68" s="147" t="s">
        <v>301</v>
      </c>
      <c r="C68" s="140">
        <v>1</v>
      </c>
      <c r="D68" s="141">
        <f t="shared" si="7"/>
        <v>1.7482517482517483E-3</v>
      </c>
      <c r="E68" s="172">
        <v>1.5</v>
      </c>
      <c r="F68" s="141">
        <f t="shared" si="8"/>
        <v>2.1044545799460361E-4</v>
      </c>
      <c r="G68" s="125">
        <v>25</v>
      </c>
      <c r="H68" s="141">
        <f t="shared" si="9"/>
        <v>3.7452622432622732E-4</v>
      </c>
    </row>
    <row r="69" spans="1:10" s="5" customFormat="1" ht="15" customHeight="1">
      <c r="B69" s="147" t="s">
        <v>302</v>
      </c>
      <c r="C69" s="140">
        <v>1</v>
      </c>
      <c r="D69" s="141">
        <f t="shared" si="7"/>
        <v>1.7482517482517483E-3</v>
      </c>
      <c r="E69" s="172"/>
      <c r="F69" s="141">
        <f t="shared" si="8"/>
        <v>0</v>
      </c>
      <c r="G69" s="125"/>
      <c r="H69" s="141">
        <f t="shared" si="9"/>
        <v>0</v>
      </c>
    </row>
    <row r="70" spans="1:10" s="5" customFormat="1" ht="15" customHeight="1">
      <c r="B70" s="147" t="s">
        <v>244</v>
      </c>
      <c r="C70" s="140">
        <v>1</v>
      </c>
      <c r="D70" s="141">
        <f t="shared" si="7"/>
        <v>1.7482517482517483E-3</v>
      </c>
      <c r="E70" s="172">
        <v>5</v>
      </c>
      <c r="F70" s="141">
        <f t="shared" si="8"/>
        <v>7.0148485998201208E-4</v>
      </c>
      <c r="G70" s="125">
        <v>40</v>
      </c>
      <c r="H70" s="141">
        <f t="shared" si="9"/>
        <v>5.9924195892196368E-4</v>
      </c>
    </row>
    <row r="71" spans="1:10" s="5" customFormat="1" ht="13.8">
      <c r="B71" s="147" t="s">
        <v>303</v>
      </c>
      <c r="C71" s="140">
        <v>1</v>
      </c>
      <c r="D71" s="141">
        <f t="shared" si="7"/>
        <v>1.7482517482517483E-3</v>
      </c>
      <c r="E71" s="172">
        <v>1</v>
      </c>
      <c r="F71" s="141">
        <f t="shared" si="8"/>
        <v>1.4029697199640241E-4</v>
      </c>
      <c r="G71" s="125">
        <v>3</v>
      </c>
      <c r="H71" s="141">
        <f t="shared" si="9"/>
        <v>4.4943146919147278E-5</v>
      </c>
      <c r="I71" s="86"/>
      <c r="J71" s="86"/>
    </row>
    <row r="72" spans="1:10" s="5" customFormat="1" ht="13.8">
      <c r="B72" s="154" t="s">
        <v>140</v>
      </c>
      <c r="C72" s="127">
        <f>+SUM(C43:C71)</f>
        <v>572</v>
      </c>
      <c r="D72" s="145">
        <f t="shared" si="7"/>
        <v>1</v>
      </c>
      <c r="E72" s="173">
        <f>+SUM(E43:E71)</f>
        <v>7127.7375824308074</v>
      </c>
      <c r="F72" s="145">
        <f t="shared" si="8"/>
        <v>1</v>
      </c>
      <c r="G72" s="127">
        <f>+SUM(G43:G71)</f>
        <v>66751</v>
      </c>
      <c r="H72" s="145">
        <f t="shared" si="9"/>
        <v>1</v>
      </c>
      <c r="I72" s="86"/>
      <c r="J72" s="86"/>
    </row>
    <row r="73" spans="1:10" s="5" customFormat="1" ht="12.75" customHeight="1">
      <c r="B73" s="34" t="s">
        <v>149</v>
      </c>
      <c r="C73" s="34"/>
      <c r="D73" s="34"/>
      <c r="E73" s="34"/>
      <c r="I73" s="86"/>
    </row>
    <row r="74" spans="1:10" s="5" customFormat="1" ht="15" customHeight="1">
      <c r="B74" s="34" t="s">
        <v>259</v>
      </c>
      <c r="C74" s="34"/>
      <c r="D74" s="34"/>
      <c r="E74" s="34"/>
      <c r="I74" s="86"/>
      <c r="J74" s="86"/>
    </row>
    <row r="75" spans="1:10" s="5" customFormat="1" ht="33" customHeight="1">
      <c r="B75" s="239" t="s">
        <v>261</v>
      </c>
      <c r="C75" s="239"/>
      <c r="D75" s="239"/>
      <c r="E75" s="239"/>
      <c r="F75" s="239"/>
      <c r="G75" s="239"/>
      <c r="H75" s="239"/>
    </row>
    <row r="76" spans="1:10" s="5" customFormat="1" ht="140.25" customHeight="1">
      <c r="A76" s="95"/>
      <c r="B76" s="235" t="s">
        <v>304</v>
      </c>
      <c r="C76" s="235"/>
      <c r="D76" s="235"/>
      <c r="E76" s="235"/>
      <c r="F76" s="235"/>
      <c r="G76" s="235"/>
      <c r="H76" s="235"/>
    </row>
    <row r="77" spans="1:10" s="5" customFormat="1" ht="13.8"/>
    <row r="78" spans="1:10" s="5" customFormat="1" ht="13.8" hidden="1"/>
    <row r="79" spans="1:10" s="5" customFormat="1" ht="13.8" hidden="1"/>
    <row r="80" spans="1:10" s="5" customFormat="1" ht="13.8" hidden="1"/>
    <row r="81" s="5" customFormat="1" ht="13.8" hidden="1"/>
    <row r="82" s="5" customFormat="1" ht="13.8" hidden="1"/>
    <row r="83" s="5" customFormat="1" ht="13.8" hidden="1"/>
    <row r="84" s="5" customFormat="1" ht="13.8" hidden="1"/>
    <row r="85" s="5" customFormat="1" ht="13.8" hidden="1"/>
    <row r="86" s="5" customFormat="1" ht="13.8" hidden="1"/>
    <row r="87" s="5" customFormat="1" ht="13.8" hidden="1"/>
    <row r="88" s="5" customFormat="1" ht="13.8" hidden="1"/>
    <row r="89" s="5" customFormat="1" ht="13.8" hidden="1"/>
    <row r="90" s="5" customFormat="1" ht="13.8" hidden="1"/>
    <row r="91" s="5" customFormat="1" ht="13.8" hidden="1"/>
    <row r="92" s="5" customFormat="1" ht="13.8" hidden="1"/>
    <row r="93" s="5" customFormat="1" ht="13.8" hidden="1"/>
    <row r="94" s="5" customFormat="1" ht="13.8" hidden="1"/>
    <row r="95" s="5" customFormat="1" ht="13.8" hidden="1"/>
    <row r="96" s="5" customFormat="1" ht="13.8" hidden="1"/>
    <row r="97" s="5" customFormat="1" ht="13.8" hidden="1"/>
    <row r="98" s="5" customFormat="1" ht="13.8" hidden="1"/>
    <row r="99" s="5" customFormat="1" ht="13.8" hidden="1"/>
    <row r="100" s="5" customFormat="1" ht="13.8" hidden="1"/>
    <row r="101" s="5" customFormat="1" ht="13.8" hidden="1"/>
    <row r="102" s="5" customFormat="1" ht="13.8" hidden="1"/>
    <row r="103" s="5" customFormat="1" ht="13.8" hidden="1"/>
    <row r="104" s="5" customFormat="1" ht="13.8" hidden="1"/>
    <row r="105" s="5" customFormat="1" ht="13.8" hidden="1"/>
    <row r="106" s="5" customFormat="1" ht="13.8" hidden="1"/>
    <row r="107" s="5" customFormat="1" ht="13.8" hidden="1"/>
    <row r="108" s="5" customFormat="1" ht="13.8" hidden="1"/>
    <row r="109" s="5" customFormat="1" ht="13.8" hidden="1"/>
    <row r="110" s="5" customFormat="1" ht="13.8" hidden="1"/>
    <row r="111" s="5" customFormat="1" ht="13.8" hidden="1"/>
    <row r="112" s="5" customFormat="1" ht="13.8" hidden="1"/>
    <row r="113" s="5" customFormat="1" ht="13.8" hidden="1"/>
    <row r="114" s="5" customFormat="1" ht="13.8" hidden="1"/>
    <row r="115" s="5" customFormat="1" ht="13.8" hidden="1"/>
    <row r="116" s="5" customFormat="1" ht="13.8" hidden="1"/>
    <row r="117" s="5" customFormat="1" ht="13.8" hidden="1"/>
    <row r="118" s="5" customFormat="1" ht="13.8" hidden="1"/>
    <row r="119" s="5" customFormat="1" ht="13.8" hidden="1"/>
    <row r="120" s="5" customFormat="1" ht="13.8" hidden="1"/>
    <row r="121" s="5" customFormat="1" ht="13.8" hidden="1"/>
    <row r="122" s="5" customFormat="1" ht="13.8" hidden="1"/>
    <row r="123" s="5" customFormat="1" ht="13.8" hidden="1"/>
    <row r="124" s="5" customFormat="1" ht="13.8" hidden="1"/>
    <row r="125" s="5" customFormat="1" ht="13.8" hidden="1"/>
    <row r="126" s="5" customFormat="1" ht="13.8" hidden="1"/>
    <row r="127" s="5" customFormat="1" ht="13.8" hidden="1"/>
    <row r="128" s="5" customFormat="1" ht="13.8" hidden="1"/>
    <row r="129" s="5" customFormat="1" ht="13.8" hidden="1"/>
    <row r="130" s="5" customFormat="1" ht="13.8" hidden="1"/>
    <row r="131" s="5" customFormat="1" ht="13.8" hidden="1"/>
    <row r="132" s="5" customFormat="1" ht="13.8" hidden="1"/>
    <row r="133" s="5" customFormat="1" ht="13.8" hidden="1"/>
    <row r="134" s="5" customFormat="1" ht="13.8" hidden="1"/>
    <row r="135" s="5" customFormat="1" ht="13.8" hidden="1"/>
    <row r="136" s="5" customFormat="1" ht="13.8" hidden="1"/>
    <row r="137" s="5" customFormat="1" ht="13.8" hidden="1"/>
    <row r="138" s="5" customFormat="1" ht="13.8" hidden="1"/>
    <row r="139" s="5" customFormat="1" ht="13.8" hidden="1"/>
    <row r="140" s="5" customFormat="1" ht="13.8" hidden="1"/>
    <row r="141" s="5" customFormat="1" ht="13.8" hidden="1"/>
    <row r="142" s="5" customFormat="1" ht="13.8" hidden="1"/>
    <row r="143" s="5" customFormat="1" ht="13.8" hidden="1"/>
    <row r="144" s="5" customFormat="1" ht="13.8" hidden="1"/>
    <row r="145" s="5" customFormat="1" ht="13.8" hidden="1"/>
    <row r="146" s="5" customFormat="1" ht="13.8" hidden="1"/>
    <row r="147" s="5" customFormat="1" ht="13.8" hidden="1"/>
    <row r="148" s="5" customFormat="1" ht="13.8" hidden="1"/>
    <row r="149" s="5" customFormat="1" ht="13.8" hidden="1"/>
    <row r="150" s="5" customFormat="1" ht="13.8" hidden="1"/>
    <row r="151" s="5" customFormat="1" ht="13.8" hidden="1"/>
    <row r="152" s="5" customFormat="1" ht="13.8" hidden="1"/>
    <row r="153" s="5" customFormat="1" ht="13.8" hidden="1"/>
    <row r="154" s="5" customFormat="1" ht="13.8" hidden="1"/>
    <row r="155" s="5" customFormat="1" ht="13.8" hidden="1"/>
    <row r="156" s="5" customFormat="1" ht="13.8" hidden="1"/>
    <row r="157" s="5" customFormat="1" ht="13.8" hidden="1"/>
    <row r="158" s="5" customFormat="1" ht="13.8" hidden="1"/>
    <row r="159" s="5" customFormat="1" ht="13.8" hidden="1"/>
    <row r="160" s="5" customFormat="1" ht="13.8" hidden="1"/>
    <row r="161" s="5" customFormat="1" ht="13.8" hidden="1"/>
    <row r="162" s="5" customFormat="1" ht="13.8" hidden="1"/>
    <row r="163" s="5" customFormat="1" ht="13.8" hidden="1"/>
    <row r="164" s="5" customFormat="1" ht="13.8" hidden="1"/>
    <row r="165" s="5" customFormat="1" ht="13.8" hidden="1"/>
    <row r="166" s="5" customFormat="1" ht="13.8" hidden="1"/>
    <row r="167" s="5" customFormat="1" ht="13.8" hidden="1"/>
    <row r="168" s="5" customFormat="1" ht="13.8" hidden="1"/>
    <row r="169" s="5" customFormat="1" ht="13.8" hidden="1"/>
    <row r="170" s="5" customFormat="1" ht="13.8" hidden="1"/>
    <row r="171" s="5" customFormat="1" ht="13.8" hidden="1"/>
    <row r="172" s="5" customFormat="1" ht="13.8" hidden="1"/>
    <row r="173" s="5" customFormat="1" ht="13.8" hidden="1"/>
    <row r="174" s="5" customFormat="1" ht="13.8" hidden="1"/>
    <row r="175" s="5" customFormat="1" ht="13.8" hidden="1"/>
    <row r="176" s="5" customFormat="1" ht="13.8" hidden="1"/>
    <row r="177" s="5" customFormat="1" ht="13.8" hidden="1"/>
    <row r="178" s="5" customFormat="1" ht="13.8" hidden="1"/>
    <row r="179" s="5" customFormat="1" ht="13.8" hidden="1"/>
    <row r="180" s="5" customFormat="1" ht="13.8" hidden="1"/>
    <row r="181" s="5" customFormat="1" ht="13.8" hidden="1"/>
    <row r="182" s="5" customFormat="1" ht="13.8" hidden="1"/>
    <row r="183" s="5" customFormat="1" ht="13.8" hidden="1"/>
    <row r="184" s="5" customFormat="1" ht="13.8" hidden="1"/>
    <row r="185" s="5" customFormat="1" ht="13.8" hidden="1"/>
    <row r="186" s="5" customFormat="1" ht="13.8" hidden="1"/>
    <row r="187" s="5" customFormat="1" ht="13.8" hidden="1"/>
    <row r="188" s="5" customFormat="1" ht="13.8" hidden="1"/>
    <row r="189" s="5" customFormat="1" ht="13.8" hidden="1"/>
    <row r="190" s="5" customFormat="1" ht="13.8" hidden="1"/>
    <row r="191" s="5" customFormat="1" ht="13.8" hidden="1"/>
    <row r="192" s="5" customFormat="1" ht="13.8" hidden="1"/>
    <row r="193" s="5" customFormat="1" ht="13.8" hidden="1"/>
    <row r="194" s="5" customFormat="1" ht="13.8" hidden="1"/>
    <row r="195" s="5" customFormat="1" ht="13.8" hidden="1"/>
    <row r="196" s="5" customFormat="1" ht="13.8" hidden="1"/>
    <row r="197" s="5" customFormat="1" ht="13.8" hidden="1"/>
    <row r="198" s="5" customFormat="1" ht="13.8" hidden="1"/>
    <row r="199" s="5" customFormat="1" ht="13.8" hidden="1"/>
    <row r="200" s="5" customFormat="1" ht="13.8" hidden="1"/>
    <row r="201" s="5" customFormat="1" ht="13.8" hidden="1"/>
    <row r="202" s="5" customFormat="1" ht="13.8" hidden="1"/>
    <row r="203" s="5" customFormat="1" ht="13.8" hidden="1"/>
    <row r="204" s="5" customFormat="1" ht="13.8" hidden="1"/>
    <row r="205" s="5" customFormat="1" ht="13.8" hidden="1"/>
    <row r="206" s="5" customFormat="1" ht="13.8" hidden="1"/>
    <row r="207" s="5" customFormat="1" ht="13.8" hidden="1"/>
    <row r="208" s="5" customFormat="1" ht="13.8" hidden="1"/>
    <row r="209" s="5" customFormat="1" ht="13.8" hidden="1"/>
    <row r="210" s="5" customFormat="1" ht="13.8" hidden="1"/>
    <row r="211" s="5" customFormat="1" ht="13.8" hidden="1"/>
    <row r="212" s="5" customFormat="1" ht="13.8" hidden="1"/>
    <row r="213" s="5" customFormat="1" ht="13.8" hidden="1"/>
    <row r="214" s="5" customFormat="1" ht="13.8" hidden="1"/>
    <row r="215" s="5" customFormat="1" ht="13.8" hidden="1"/>
    <row r="216" s="5" customFormat="1" ht="13.8" hidden="1"/>
    <row r="217" s="5" customFormat="1" ht="13.8" hidden="1"/>
    <row r="218" s="5" customFormat="1" ht="13.8" hidden="1"/>
    <row r="219" s="5" customFormat="1" ht="13.8" hidden="1"/>
    <row r="220" s="5" customFormat="1" ht="13.8" hidden="1"/>
    <row r="221" s="5" customFormat="1" ht="13.8" hidden="1"/>
    <row r="222" s="5" customFormat="1" ht="13.8" hidden="1"/>
    <row r="223" s="5" customFormat="1" ht="13.8" hidden="1"/>
    <row r="224" s="5" customFormat="1" ht="13.8" hidden="1"/>
    <row r="225" s="5" customFormat="1" ht="13.8" hidden="1"/>
    <row r="226" s="5" customFormat="1" ht="13.8" hidden="1"/>
    <row r="227" s="5" customFormat="1" ht="13.8" hidden="1"/>
    <row r="228" s="5" customFormat="1" ht="13.8" hidden="1"/>
    <row r="229" s="5" customFormat="1" ht="13.8" hidden="1"/>
    <row r="230" s="5" customFormat="1" ht="13.8" hidden="1"/>
    <row r="231" s="5" customFormat="1" ht="13.8" hidden="1"/>
    <row r="232" s="5" customFormat="1" ht="13.8" hidden="1"/>
    <row r="233" s="5" customFormat="1" ht="13.8" hidden="1"/>
    <row r="234" s="5" customFormat="1" ht="13.8" hidden="1"/>
    <row r="235" s="5" customFormat="1" ht="13.8" hidden="1"/>
    <row r="236" s="5" customFormat="1" ht="13.8" hidden="1"/>
    <row r="237" s="5" customFormat="1" ht="13.8" hidden="1"/>
    <row r="238" s="5" customFormat="1" ht="13.8" hidden="1"/>
    <row r="239" s="5" customFormat="1" ht="13.8" hidden="1"/>
    <row r="240" s="5" customFormat="1" ht="13.8" hidden="1"/>
    <row r="241" s="5" customFormat="1" ht="13.8" hidden="1"/>
    <row r="242" s="5" customFormat="1" ht="13.8" hidden="1"/>
    <row r="243" s="5" customFormat="1" ht="13.8" hidden="1"/>
    <row r="244" s="5" customFormat="1" ht="13.8" hidden="1"/>
    <row r="245" s="5" customFormat="1" ht="13.8" hidden="1"/>
    <row r="246" s="5" customFormat="1" ht="13.8" hidden="1"/>
    <row r="247" s="5" customFormat="1" ht="13.8" hidden="1"/>
    <row r="248" s="5" customFormat="1" ht="13.8" hidden="1"/>
    <row r="249" s="5" customFormat="1" ht="13.8" hidden="1"/>
    <row r="250" s="5" customFormat="1" ht="13.8" hidden="1"/>
    <row r="251" s="5" customFormat="1" ht="13.8" hidden="1"/>
    <row r="252" s="5" customFormat="1" ht="13.8" hidden="1"/>
    <row r="253" s="5" customFormat="1" ht="13.8" hidden="1"/>
    <row r="254" s="5" customFormat="1" ht="13.8" hidden="1"/>
    <row r="255" s="5" customFormat="1" ht="13.8" hidden="1"/>
    <row r="256" s="5" customFormat="1" ht="13.8" hidden="1"/>
    <row r="257" s="5" customFormat="1" ht="13.8" hidden="1"/>
    <row r="258" s="5" customFormat="1" ht="13.8" hidden="1"/>
    <row r="259" s="5" customFormat="1" ht="13.8" hidden="1"/>
    <row r="260" s="5" customFormat="1" ht="13.8" hidden="1"/>
    <row r="261" s="5" customFormat="1" ht="13.8" hidden="1"/>
    <row r="262" s="5" customFormat="1" ht="13.8" hidden="1"/>
    <row r="263" s="5" customFormat="1" ht="13.8" hidden="1"/>
    <row r="264" s="5" customFormat="1" ht="13.8" hidden="1"/>
    <row r="265" s="5" customFormat="1" ht="13.8" hidden="1"/>
    <row r="266" s="5" customFormat="1" ht="13.8" hidden="1"/>
    <row r="267" s="5" customFormat="1" ht="13.8" hidden="1"/>
    <row r="268" s="5" customFormat="1" ht="13.8" hidden="1"/>
    <row r="269" s="5" customFormat="1" ht="13.8" hidden="1"/>
    <row r="270" s="5" customFormat="1" ht="13.8" hidden="1"/>
    <row r="271" s="5" customFormat="1" ht="13.8" hidden="1"/>
    <row r="272" s="5" customFormat="1" ht="13.8" hidden="1"/>
    <row r="273" s="5" customFormat="1" ht="13.8" hidden="1"/>
    <row r="274" s="5" customFormat="1" ht="13.8" hidden="1"/>
    <row r="275" s="5" customFormat="1" ht="13.8" hidden="1"/>
    <row r="276" s="5" customFormat="1" ht="13.8" hidden="1"/>
    <row r="277" s="5" customFormat="1" ht="13.8" hidden="1"/>
    <row r="278" s="5" customFormat="1" ht="13.8" hidden="1"/>
    <row r="279" s="5" customFormat="1" ht="13.8" hidden="1"/>
    <row r="280" s="5" customFormat="1" ht="13.8" hidden="1"/>
    <row r="281" s="5" customFormat="1" ht="13.8" hidden="1"/>
    <row r="282" s="5" customFormat="1" ht="13.8" hidden="1"/>
    <row r="283" s="5" customFormat="1" ht="13.8" hidden="1"/>
    <row r="284" s="5" customFormat="1" ht="13.8" hidden="1"/>
    <row r="285" s="5" customFormat="1" ht="13.8" hidden="1"/>
    <row r="286" s="5" customFormat="1" ht="13.8" hidden="1"/>
    <row r="287" s="5" customFormat="1" ht="13.8" hidden="1"/>
    <row r="288" s="5" customFormat="1" ht="13.8" hidden="1"/>
    <row r="289" s="5" customFormat="1" ht="13.8" hidden="1"/>
    <row r="290" s="5" customFormat="1" ht="13.8" hidden="1"/>
    <row r="291" s="5" customFormat="1" ht="13.8" hidden="1"/>
    <row r="292" s="5" customFormat="1" ht="13.8" hidden="1"/>
    <row r="293" s="5" customFormat="1" ht="13.8" hidden="1"/>
    <row r="294" s="5" customFormat="1" ht="13.8" hidden="1"/>
    <row r="295" s="5" customFormat="1" ht="13.8" hidden="1"/>
    <row r="296" s="5" customFormat="1" ht="13.8" hidden="1"/>
    <row r="297" s="5" customFormat="1" ht="13.8" hidden="1"/>
    <row r="298" s="5" customFormat="1" ht="13.8" hidden="1"/>
    <row r="299" s="5" customFormat="1" ht="13.8" hidden="1"/>
    <row r="300" s="5" customFormat="1" ht="13.8" hidden="1"/>
    <row r="301" s="5" customFormat="1" ht="13.8" hidden="1"/>
    <row r="302" s="5" customFormat="1" ht="13.8" hidden="1"/>
    <row r="303" s="5" customFormat="1" ht="13.8" hidden="1"/>
    <row r="304" s="5" customFormat="1" ht="13.8" hidden="1"/>
    <row r="305" s="5" customFormat="1" ht="13.8" hidden="1"/>
    <row r="306" s="5" customFormat="1" ht="13.8" hidden="1"/>
    <row r="307" s="5" customFormat="1" ht="13.8" hidden="1"/>
    <row r="308" s="5" customFormat="1" ht="13.8" hidden="1"/>
    <row r="309" s="5" customFormat="1" ht="13.8" hidden="1"/>
    <row r="310" s="5" customFormat="1" ht="13.8" hidden="1"/>
    <row r="311" s="5" customFormat="1" ht="13.8" hidden="1"/>
    <row r="312" s="5" customFormat="1" ht="13.8" hidden="1"/>
    <row r="313" s="5" customFormat="1" ht="13.8" hidden="1"/>
    <row r="314" s="5" customFormat="1" ht="13.8" hidden="1"/>
    <row r="315" s="5" customFormat="1" ht="13.8" hidden="1"/>
    <row r="316" s="5" customFormat="1" ht="13.8" hidden="1"/>
    <row r="317" s="5" customFormat="1" ht="13.8" hidden="1"/>
    <row r="318" s="5" customFormat="1" ht="13.8" hidden="1"/>
    <row r="319" s="5" customFormat="1" ht="13.8" hidden="1"/>
    <row r="320" s="5" customFormat="1" ht="13.8" hidden="1"/>
    <row r="321" s="5" customFormat="1" ht="13.8" hidden="1"/>
    <row r="322" s="5" customFormat="1" ht="13.8" hidden="1"/>
    <row r="323" s="5" customFormat="1" ht="13.8" hidden="1"/>
    <row r="324" s="5" customFormat="1" ht="13.8" hidden="1"/>
    <row r="325" s="5" customFormat="1" ht="13.8" hidden="1"/>
    <row r="326" s="5" customFormat="1" ht="13.8" hidden="1"/>
    <row r="327" s="5" customFormat="1" ht="13.8" hidden="1"/>
    <row r="328" s="5" customFormat="1" ht="13.8" hidden="1"/>
    <row r="329" s="5" customFormat="1" ht="13.8" hidden="1"/>
    <row r="330" s="5" customFormat="1" ht="13.8" hidden="1"/>
    <row r="331" s="5" customFormat="1" ht="13.8" hidden="1"/>
    <row r="332" s="5" customFormat="1" ht="13.8" hidden="1"/>
    <row r="333" s="5" customFormat="1" ht="13.8" hidden="1"/>
    <row r="334" s="5" customFormat="1" ht="13.8" hidden="1"/>
    <row r="335" s="5" customFormat="1" ht="13.8" hidden="1"/>
    <row r="336" s="5" customFormat="1" ht="13.8" hidden="1"/>
    <row r="337" s="5" customFormat="1" ht="13.8" hidden="1"/>
    <row r="338" s="5" customFormat="1" ht="13.8" hidden="1"/>
    <row r="339" s="5" customFormat="1" ht="13.8" hidden="1"/>
    <row r="340" s="5" customFormat="1" ht="13.8" hidden="1"/>
    <row r="341" s="5" customFormat="1" ht="13.8" hidden="1"/>
    <row r="342" s="5" customFormat="1" ht="13.8" hidden="1"/>
    <row r="343" s="5" customFormat="1" ht="13.8" hidden="1"/>
    <row r="344" s="5" customFormat="1" ht="13.8" hidden="1"/>
    <row r="345" s="5" customFormat="1" ht="13.8" hidden="1"/>
    <row r="346" s="5" customFormat="1" ht="13.8" hidden="1"/>
    <row r="347" s="5" customFormat="1" ht="13.8" hidden="1"/>
    <row r="348" s="5" customFormat="1" ht="13.8" hidden="1"/>
    <row r="349" s="5" customFormat="1" ht="13.8" hidden="1"/>
    <row r="350" s="5" customFormat="1" ht="13.8" hidden="1"/>
    <row r="351" s="5" customFormat="1" ht="13.8" hidden="1"/>
    <row r="352" s="5" customFormat="1" ht="13.8" hidden="1"/>
    <row r="353" s="5" customFormat="1" ht="13.8" hidden="1"/>
    <row r="354" s="5" customFormat="1" ht="13.8" hidden="1"/>
    <row r="355" s="5" customFormat="1" ht="13.8" hidden="1"/>
    <row r="356" s="5" customFormat="1" ht="13.8" hidden="1"/>
    <row r="357" s="5" customFormat="1" ht="13.8" hidden="1"/>
    <row r="358" s="5" customFormat="1" ht="13.8" hidden="1"/>
    <row r="359" s="5" customFormat="1" ht="13.8" hidden="1"/>
    <row r="360" s="5" customFormat="1" ht="13.8" hidden="1"/>
    <row r="361" s="5" customFormat="1" ht="13.8" hidden="1"/>
    <row r="362" s="5" customFormat="1" ht="13.8" hidden="1"/>
    <row r="363" s="5" customFormat="1" ht="13.8" hidden="1"/>
    <row r="364" s="5" customFormat="1" ht="13.8" hidden="1"/>
    <row r="365" s="5" customFormat="1" ht="13.8" hidden="1"/>
    <row r="366" s="5" customFormat="1" ht="13.8" hidden="1"/>
    <row r="367" s="5" customFormat="1" ht="13.8" hidden="1"/>
    <row r="368" s="5" customFormat="1" ht="13.8" hidden="1"/>
    <row r="369" s="5" customFormat="1" ht="13.8" hidden="1"/>
    <row r="370" s="5" customFormat="1" ht="13.8" hidden="1"/>
    <row r="371" s="5" customFormat="1" ht="13.8" hidden="1"/>
    <row r="372" s="5" customFormat="1" ht="13.8" hidden="1"/>
    <row r="373" s="5" customFormat="1" ht="13.8" hidden="1"/>
    <row r="374" s="5" customFormat="1" ht="13.8" hidden="1"/>
    <row r="375" s="5" customFormat="1" ht="13.8" hidden="1"/>
    <row r="376" s="5" customFormat="1" ht="13.8" hidden="1"/>
    <row r="377" s="5" customFormat="1" ht="13.8" hidden="1"/>
    <row r="378" s="5" customFormat="1" ht="13.8" hidden="1"/>
    <row r="379" s="5" customFormat="1" ht="13.8" hidden="1"/>
    <row r="380" s="5" customFormat="1" ht="13.8" hidden="1"/>
    <row r="381" s="5" customFormat="1" ht="13.8" hidden="1"/>
    <row r="382" s="5" customFormat="1" ht="13.8" hidden="1"/>
    <row r="383" s="5" customFormat="1" ht="13.8" hidden="1"/>
    <row r="384" s="5" customFormat="1" ht="13.8" hidden="1"/>
    <row r="385" s="5" customFormat="1" ht="13.8" hidden="1"/>
    <row r="386" s="5" customFormat="1" ht="13.8" hidden="1"/>
    <row r="387" s="5" customFormat="1" ht="13.8" hidden="1"/>
    <row r="388" s="5" customFormat="1" ht="13.8" hidden="1"/>
    <row r="389" s="5" customFormat="1" ht="13.8" hidden="1"/>
    <row r="390" s="5" customFormat="1" ht="13.8" hidden="1"/>
    <row r="391" s="5" customFormat="1" ht="13.8" hidden="1"/>
    <row r="392" s="5" customFormat="1" ht="13.8" hidden="1"/>
    <row r="393" s="5" customFormat="1" ht="13.8" hidden="1"/>
    <row r="394" s="5" customFormat="1" ht="13.8" hidden="1"/>
    <row r="395" s="5" customFormat="1" ht="13.8" hidden="1"/>
    <row r="396" s="5" customFormat="1" ht="13.8" hidden="1"/>
    <row r="397" s="5" customFormat="1" ht="13.8" hidden="1"/>
    <row r="398" s="5" customFormat="1" ht="13.8" hidden="1"/>
    <row r="399" s="5" customFormat="1" ht="13.8" hidden="1"/>
    <row r="400" s="5" customFormat="1" ht="13.8" hidden="1"/>
    <row r="401" s="5" customFormat="1" ht="13.8" hidden="1"/>
    <row r="402" s="5" customFormat="1" ht="13.8" hidden="1"/>
    <row r="403" s="5" customFormat="1" ht="13.8" hidden="1"/>
    <row r="404" s="5" customFormat="1" ht="13.8" hidden="1"/>
    <row r="405" s="5" customFormat="1" ht="13.8" hidden="1"/>
    <row r="406" s="5" customFormat="1" ht="13.8" hidden="1"/>
    <row r="407" s="5" customFormat="1" ht="13.8" hidden="1"/>
    <row r="408" s="5" customFormat="1" ht="13.8" hidden="1"/>
    <row r="409" s="5" customFormat="1" ht="13.8" hidden="1"/>
    <row r="410" s="5" customFormat="1" ht="13.8" hidden="1"/>
    <row r="411" s="5" customFormat="1" ht="13.8" hidden="1"/>
    <row r="412" s="5" customFormat="1" ht="13.8" hidden="1"/>
    <row r="413" s="5" customFormat="1" ht="13.8" hidden="1"/>
    <row r="414" s="5" customFormat="1" ht="13.8" hidden="1"/>
    <row r="415" s="5" customFormat="1" ht="13.8" hidden="1"/>
    <row r="416" s="5" customFormat="1" ht="13.8" hidden="1"/>
    <row r="417" s="5" customFormat="1" ht="13.8" hidden="1"/>
    <row r="418" s="5" customFormat="1" ht="13.8" hidden="1"/>
    <row r="419" s="5" customFormat="1" ht="13.8" hidden="1"/>
    <row r="420" s="5" customFormat="1" ht="13.8" hidden="1"/>
    <row r="421" s="5" customFormat="1" ht="13.8" hidden="1"/>
    <row r="422" s="5" customFormat="1" ht="13.8" hidden="1"/>
    <row r="423" s="5" customFormat="1" ht="13.8" hidden="1"/>
    <row r="424" s="5" customFormat="1" ht="13.8" hidden="1"/>
    <row r="425" s="5" customFormat="1" ht="13.8" hidden="1"/>
    <row r="426" s="5" customFormat="1" ht="13.8" hidden="1"/>
    <row r="427" s="5" customFormat="1" ht="13.8" hidden="1"/>
    <row r="428" s="5" customFormat="1" ht="13.8" hidden="1"/>
    <row r="429" s="5" customFormat="1" ht="13.8" hidden="1"/>
    <row r="430" s="5" customFormat="1" ht="13.8" hidden="1"/>
    <row r="431" s="5" customFormat="1" ht="13.8" hidden="1"/>
    <row r="432" s="5" customFormat="1" ht="13.8" hidden="1"/>
    <row r="433" s="5" customFormat="1" ht="13.8" hidden="1"/>
    <row r="434" s="5" customFormat="1" ht="13.8" hidden="1"/>
    <row r="435" s="5" customFormat="1" ht="13.8" hidden="1"/>
    <row r="436" s="5" customFormat="1" ht="13.8" hidden="1"/>
    <row r="437" s="5" customFormat="1" ht="13.8" hidden="1"/>
    <row r="438" s="5" customFormat="1" ht="13.8" hidden="1"/>
    <row r="439" s="5" customFormat="1" ht="13.8" hidden="1"/>
    <row r="440" s="5" customFormat="1" ht="13.8" hidden="1"/>
    <row r="441" s="5" customFormat="1" ht="13.8" hidden="1"/>
    <row r="442" s="5" customFormat="1" ht="13.8" hidden="1"/>
    <row r="443" s="5" customFormat="1" ht="13.8" hidden="1"/>
    <row r="444" s="5" customFormat="1" ht="13.8" hidden="1"/>
    <row r="445" s="5" customFormat="1" ht="13.8" hidden="1"/>
    <row r="446" s="5" customFormat="1" ht="13.8" hidden="1"/>
    <row r="447" s="5" customFormat="1" ht="13.8" hidden="1"/>
    <row r="448" s="5" customFormat="1" ht="13.8" hidden="1"/>
    <row r="449" s="5" customFormat="1" ht="13.8" hidden="1"/>
    <row r="450" s="5" customFormat="1" ht="13.8" hidden="1"/>
    <row r="451" s="5" customFormat="1" ht="13.8" hidden="1"/>
    <row r="452" s="5" customFormat="1" ht="13.8" hidden="1"/>
    <row r="453" s="5" customFormat="1" ht="13.8" hidden="1"/>
    <row r="454" s="5" customFormat="1" ht="13.8" hidden="1"/>
    <row r="455" s="5" customFormat="1" ht="13.8" hidden="1"/>
    <row r="456" s="5" customFormat="1" ht="13.8" hidden="1"/>
    <row r="457" s="5" customFormat="1" ht="13.8" hidden="1"/>
    <row r="458" s="5" customFormat="1" ht="13.8" hidden="1"/>
    <row r="459" s="5" customFormat="1" ht="13.8" hidden="1"/>
    <row r="460" s="5" customFormat="1" ht="13.8" hidden="1"/>
    <row r="461" s="5" customFormat="1" ht="13.8" hidden="1"/>
    <row r="462" s="5" customFormat="1" ht="13.8" hidden="1"/>
    <row r="463" s="5" customFormat="1" ht="13.8" hidden="1"/>
    <row r="464" s="5" customFormat="1" ht="13.8" hidden="1"/>
    <row r="465" s="5" customFormat="1" ht="13.8" hidden="1"/>
    <row r="466" s="5" customFormat="1" ht="13.8" hidden="1"/>
    <row r="467" s="5" customFormat="1" ht="13.8" hidden="1"/>
    <row r="468" s="5" customFormat="1" ht="13.8" hidden="1"/>
    <row r="469" s="5" customFormat="1" ht="13.8" hidden="1"/>
    <row r="470" s="5" customFormat="1" ht="13.8" hidden="1"/>
    <row r="471" s="5" customFormat="1" ht="13.8" hidden="1"/>
    <row r="472" s="5" customFormat="1" ht="13.8" hidden="1"/>
    <row r="473" s="5" customFormat="1" ht="13.8" hidden="1"/>
    <row r="474" s="5" customFormat="1" ht="13.8" hidden="1"/>
    <row r="475" s="5" customFormat="1" ht="13.8" hidden="1"/>
    <row r="476" s="5" customFormat="1" ht="13.8" hidden="1"/>
    <row r="477" s="5" customFormat="1" ht="13.8" hidden="1"/>
    <row r="478" s="5" customFormat="1" ht="13.8" hidden="1"/>
    <row r="479" s="5" customFormat="1" ht="13.8" hidden="1"/>
    <row r="480" s="5" customFormat="1" ht="13.8" hidden="1"/>
    <row r="481" s="5" customFormat="1" ht="13.8" hidden="1"/>
    <row r="482" s="5" customFormat="1" ht="13.8" hidden="1"/>
    <row r="483" s="5" customFormat="1" ht="13.8" hidden="1"/>
    <row r="484" s="5" customFormat="1" ht="13.8" hidden="1"/>
    <row r="485" s="5" customFormat="1" ht="13.8" hidden="1"/>
    <row r="486" s="5" customFormat="1" ht="13.8" hidden="1"/>
    <row r="487" s="5" customFormat="1" ht="13.8" hidden="1"/>
    <row r="488" s="5" customFormat="1" ht="13.8" hidden="1"/>
    <row r="489" s="5" customFormat="1" ht="13.8" hidden="1"/>
    <row r="490" s="5" customFormat="1" ht="13.8" hidden="1"/>
    <row r="491" s="5" customFormat="1" ht="13.8" hidden="1"/>
    <row r="492" s="5" customFormat="1" ht="13.8" hidden="1"/>
    <row r="493" s="5" customFormat="1" ht="13.8" hidden="1"/>
    <row r="494" s="5" customFormat="1" ht="13.8" hidden="1"/>
    <row r="495" s="5" customFormat="1" ht="13.8" hidden="1"/>
    <row r="496" s="5" customFormat="1" ht="13.8" hidden="1"/>
    <row r="497" spans="2:8" s="5" customFormat="1" ht="13.8" hidden="1"/>
    <row r="498" spans="2:8" s="5" customFormat="1" ht="13.8" hidden="1"/>
    <row r="499" spans="2:8" s="5" customFormat="1" ht="13.8" hidden="1"/>
    <row r="500" spans="2:8" s="5" customFormat="1" ht="13.8" hidden="1"/>
    <row r="501" spans="2:8" s="5" customFormat="1" ht="13.8" hidden="1"/>
    <row r="502" spans="2:8" s="5" customFormat="1" ht="13.8" hidden="1"/>
    <row r="503" spans="2:8" s="5" customFormat="1" ht="13.8" hidden="1"/>
    <row r="504" spans="2:8" s="5" customFormat="1" ht="13.8" hidden="1"/>
    <row r="505" spans="2:8" s="5" customFormat="1" ht="13.8" hidden="1"/>
    <row r="506" spans="2:8" s="5" customFormat="1" ht="13.8" hidden="1"/>
    <row r="507" spans="2:8" s="5" customFormat="1" ht="13.8" hidden="1"/>
    <row r="508" spans="2:8" s="5" customFormat="1" ht="13.8" hidden="1"/>
    <row r="509" spans="2:8" s="5" customFormat="1" ht="13.8" hidden="1">
      <c r="B509" s="13"/>
      <c r="C509" s="13"/>
      <c r="D509" s="13"/>
      <c r="E509" s="13"/>
      <c r="F509" s="13"/>
      <c r="G509" s="13"/>
      <c r="H509" s="13"/>
    </row>
    <row r="510" spans="2:8" s="5" customFormat="1" ht="13.8" hidden="1">
      <c r="B510" s="13"/>
      <c r="C510" s="13"/>
      <c r="D510" s="13"/>
      <c r="E510" s="13"/>
      <c r="F510" s="13"/>
      <c r="G510" s="13"/>
      <c r="H510" s="13"/>
    </row>
    <row r="511" spans="2:8" ht="13.8" hidden="1"/>
    <row r="512" spans="2:8" ht="13.8" hidden="1"/>
    <row r="513" ht="13.8" hidden="1"/>
    <row r="514" ht="13.8" hidden="1"/>
    <row r="515" ht="13.8" hidden="1"/>
    <row r="516" ht="13.8" hidden="1"/>
    <row r="517" ht="13.8" hidden="1"/>
    <row r="518" ht="13.8" hidden="1"/>
    <row r="519" ht="13.8" hidden="1"/>
    <row r="520" ht="13.8" hidden="1"/>
    <row r="521" ht="13.8" hidden="1"/>
    <row r="522" ht="13.8" hidden="1"/>
    <row r="523" ht="13.8" hidden="1"/>
    <row r="524" ht="13.8" hidden="1"/>
    <row r="525" ht="13.8" hidden="1"/>
    <row r="526" ht="13.8" hidden="1"/>
    <row r="527" ht="13.8" hidden="1"/>
    <row r="528" ht="13.8" hidden="1"/>
    <row r="529" ht="13.8" hidden="1"/>
    <row r="530" ht="13.8" hidden="1"/>
  </sheetData>
  <mergeCells count="9">
    <mergeCell ref="B75:H75"/>
    <mergeCell ref="B76:H76"/>
    <mergeCell ref="C11:E11"/>
    <mergeCell ref="F11:H11"/>
    <mergeCell ref="B35:H35"/>
    <mergeCell ref="B37:H37"/>
    <mergeCell ref="C41:D41"/>
    <mergeCell ref="E41:F41"/>
    <mergeCell ref="G41:H41"/>
  </mergeCells>
  <pageMargins left="0.7" right="0.7" top="0.75" bottom="0.75" header="0.3" footer="0.3"/>
  <pageSetup orientation="portrait" r:id="rId1"/>
  <ignoredErrors>
    <ignoredError sqref="F30:G30 C30:D3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4E0610A551EFC45AAE21BC845EF37C5" ma:contentTypeVersion="24" ma:contentTypeDescription="Create a new document." ma:contentTypeScope="" ma:versionID="de316d191944a4ec120725e8be1f5e52">
  <xsd:schema xmlns:xsd="http://www.w3.org/2001/XMLSchema" xmlns:xs="http://www.w3.org/2001/XMLSchema" xmlns:p="http://schemas.microsoft.com/office/2006/metadata/properties" xmlns:ns1="http://schemas.microsoft.com/sharepoint/v3" xmlns:ns2="13e4f755-44db-48ec-8b3a-7621a8a0f9b8" xmlns:ns3="125c2590-be8c-4307-87cc-fe675bd220fe" targetNamespace="http://schemas.microsoft.com/office/2006/metadata/properties" ma:root="true" ma:fieldsID="b96b50e8905c089f02101bd5e5614dae" ns1:_="" ns2:_="" ns3:_="">
    <xsd:import namespace="http://schemas.microsoft.com/sharepoint/v3"/>
    <xsd:import namespace="13e4f755-44db-48ec-8b3a-7621a8a0f9b8"/>
    <xsd:import namespace="125c2590-be8c-4307-87cc-fe675bd220f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2:SharedWithUsers" minOccurs="0"/>
                <xsd:element ref="ns2:SharedWithDetail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4f755-44db-48ec-8b3a-7621a8a0f9b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0fabc28b-dcac-42a0-88a3-b78e78b62cf8}" ma:internalName="TaxCatchAll" ma:showField="CatchAllData" ma:web="13e4f755-44db-48ec-8b3a-7621a8a0f9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5c2590-be8c-4307-87cc-fe675bd220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5c7a6193-0d8d-44f5-bd58-9aa7144acd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13e4f755-44db-48ec-8b3a-7621a8a0f9b8">IIB1-1816185334-884162</_dlc_DocId>
    <_dlc_DocIdUrl xmlns="13e4f755-44db-48ec-8b3a-7621a8a0f9b8">
      <Url>https://investinbogota.sharepoint.com/sites/Oficina/_layouts/15/DocIdRedir.aspx?ID=IIB1-1816185334-884162</Url>
      <Description>IIB1-1816185334-884162</Description>
    </_dlc_DocIdUrl>
    <TaxCatchAll xmlns="13e4f755-44db-48ec-8b3a-7621a8a0f9b8" xsi:nil="true"/>
    <lcf76f155ced4ddcb4097134ff3c332f xmlns="125c2590-be8c-4307-87cc-fe675bd220fe">
      <Terms xmlns="http://schemas.microsoft.com/office/infopath/2007/PartnerControls"/>
    </lcf76f155ced4ddcb4097134ff3c332f>
    <SharedWithUsers xmlns="13e4f755-44db-48ec-8b3a-7621a8a0f9b8">
      <UserInfo>
        <DisplayName>Luz Edith Fajardo Gómez</DisplayName>
        <AccountId>14127</AccountId>
        <AccountType/>
      </UserInfo>
      <UserInfo>
        <DisplayName>Ivan Camilo Perez Orozco</DisplayName>
        <AccountId>29</AccountId>
        <AccountType/>
      </UserInfo>
      <UserInfo>
        <DisplayName>Juan Felipe Gómez Cortes</DisplayName>
        <AccountId>674</AccountId>
        <AccountType/>
      </UserInfo>
    </SharedWithUsers>
  </documentManagement>
</p:properties>
</file>

<file path=customXml/itemProps1.xml><?xml version="1.0" encoding="utf-8"?>
<ds:datastoreItem xmlns:ds="http://schemas.openxmlformats.org/officeDocument/2006/customXml" ds:itemID="{B7D64A77-92BC-4A32-AF53-B5D451E48DC8}">
  <ds:schemaRefs>
    <ds:schemaRef ds:uri="http://schemas.microsoft.com/sharepoint/v3/contenttype/forms"/>
  </ds:schemaRefs>
</ds:datastoreItem>
</file>

<file path=customXml/itemProps2.xml><?xml version="1.0" encoding="utf-8"?>
<ds:datastoreItem xmlns:ds="http://schemas.openxmlformats.org/officeDocument/2006/customXml" ds:itemID="{23B5BE37-A75D-4636-B881-F619C0F3BD04}">
  <ds:schemaRefs>
    <ds:schemaRef ds:uri="http://schemas.microsoft.com/sharepoint/events"/>
  </ds:schemaRefs>
</ds:datastoreItem>
</file>

<file path=customXml/itemProps3.xml><?xml version="1.0" encoding="utf-8"?>
<ds:datastoreItem xmlns:ds="http://schemas.openxmlformats.org/officeDocument/2006/customXml" ds:itemID="{2C6B3A73-2791-4CF4-947E-F9F430157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e4f755-44db-48ec-8b3a-7621a8a0f9b8"/>
    <ds:schemaRef ds:uri="125c2590-be8c-4307-87cc-fe675bd22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69B8BF-16CB-453C-A68D-F680C5A41572}">
  <ds:schemaRefs>
    <ds:schemaRef ds:uri="http://purl.org/dc/dcmitype/"/>
    <ds:schemaRef ds:uri="http://purl.org/dc/terms/"/>
    <ds:schemaRef ds:uri="http://schemas.openxmlformats.org/package/2006/metadata/core-properties"/>
    <ds:schemaRef ds:uri="http://schemas.microsoft.com/office/2006/metadata/properties"/>
    <ds:schemaRef ds:uri="http://schemas.microsoft.com/sharepoint/v3"/>
    <ds:schemaRef ds:uri="http://www.w3.org/XML/1998/namespace"/>
    <ds:schemaRef ds:uri="http://schemas.microsoft.com/office/2006/documentManagement/types"/>
    <ds:schemaRef ds:uri="http://schemas.microsoft.com/office/infopath/2007/PartnerControls"/>
    <ds:schemaRef ds:uri="125c2590-be8c-4307-87cc-fe675bd220fe"/>
    <ds:schemaRef ds:uri="13e4f755-44db-48ec-8b3a-7621a8a0f9b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IED Bogotá-Región</vt:lpstr>
      <vt:lpstr>Índice</vt:lpstr>
      <vt:lpstr>Resumen Ejecutivo</vt:lpstr>
      <vt:lpstr>1. Panorama mundial IED</vt:lpstr>
      <vt:lpstr>2. Montos de IED</vt:lpstr>
      <vt:lpstr>3. IED por municipio</vt:lpstr>
      <vt:lpstr>4. IED por país de origen</vt:lpstr>
      <vt:lpstr>5. IED por sector de destino</vt:lpstr>
      <vt:lpstr>6. IED por actividad</vt:lpstr>
      <vt:lpstr>7. Empresas nuevas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pasante inteligencia mercado 2</dc:creator>
  <cp:lastModifiedBy>Pc</cp:lastModifiedBy>
  <cp:revision/>
  <dcterms:created xsi:type="dcterms:W3CDTF">2020-08-14T16:07:51Z</dcterms:created>
  <dcterms:modified xsi:type="dcterms:W3CDTF">2026-04-22T17:06:52Z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0x01010064E0610A551EFC45AAE21BC845EF37C5</vt:lpwstr>
  </property>
  <property fmtid="{D5CDD505-2E9C-101B-9397-08002B2CF9AE}" pid="3" name="_dlc_DocIdItemGuid">
    <vt:lpwstr>c010cec8-05ff-4e9e-93ce-291fd525128a</vt:lpwstr>
  </property>
  <property fmtid="{D5CDD505-2E9C-101B-9397-08002B2CF9AE}" pid="4" name="MediaServiceImageTags">
    <vt:lpwstr/>
  </property>
</Properties>
</file>