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To_INF_EXP\Informe Exportaciones - no 103 Diciembre 2019\"/>
    </mc:Choice>
  </mc:AlternateContent>
  <bookViews>
    <workbookView xWindow="-105" yWindow="-105" windowWidth="23250" windowHeight="12570" tabRatio="900"/>
  </bookViews>
  <sheets>
    <sheet name="Índice" sheetId="15" r:id="rId1"/>
    <sheet name="Comparativa balanza países" sheetId="153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0" r:id="rId20"/>
    <sheet name="Productos hacia México" sheetId="151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caucho y plástico" sheetId="134" r:id="rId38"/>
    <sheet name="Histórico alimentos" sheetId="135" r:id="rId39"/>
    <sheet name="Histórico químicos" sheetId="136" r:id="rId40"/>
    <sheet name="Histórico Vehículos automotor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40">#REF!</definedName>
    <definedName name="AÑO" localSheetId="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países'!$A$1:$J$36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40">'Histórico Vehículos automotores'!$A$1:$L$45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Perú'!$A$1:$K$45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40">#REF!</definedName>
    <definedName name="z" localSheetId="0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48" i="107" l="1"/>
  <c r="L13" i="67" l="1"/>
  <c r="P13" i="67" s="1"/>
  <c r="M13" i="67"/>
  <c r="Q13" i="67" s="1"/>
  <c r="N13" i="67"/>
  <c r="R13" i="67" s="1"/>
  <c r="O13" i="67"/>
  <c r="S13" i="67" s="1"/>
  <c r="L17" i="67"/>
  <c r="P17" i="67" s="1"/>
  <c r="M17" i="67"/>
  <c r="Q17" i="67" s="1"/>
  <c r="N17" i="67"/>
  <c r="R17" i="67" s="1"/>
  <c r="O17" i="67"/>
  <c r="S17" i="67" s="1"/>
  <c r="L18" i="67"/>
  <c r="P18" i="67" s="1"/>
  <c r="M18" i="67"/>
  <c r="Q18" i="67" s="1"/>
  <c r="N18" i="67"/>
  <c r="R18" i="67" s="1"/>
  <c r="O18" i="67"/>
  <c r="S18" i="67" s="1"/>
  <c r="L19" i="67"/>
  <c r="P19" i="67" s="1"/>
  <c r="M19" i="67"/>
  <c r="Q19" i="67" s="1"/>
  <c r="N19" i="67"/>
  <c r="R19" i="67" s="1"/>
  <c r="O19" i="67"/>
  <c r="S19" i="67" s="1"/>
  <c r="L20" i="67"/>
  <c r="P20" i="67" s="1"/>
  <c r="M20" i="67"/>
  <c r="Q20" i="67" s="1"/>
  <c r="N20" i="67"/>
  <c r="R20" i="67" s="1"/>
  <c r="O20" i="67"/>
  <c r="S20" i="67" s="1"/>
  <c r="L21" i="67"/>
  <c r="P21" i="67" s="1"/>
  <c r="M21" i="67"/>
  <c r="Q21" i="67" s="1"/>
  <c r="N21" i="67"/>
  <c r="R21" i="67" s="1"/>
  <c r="O21" i="67"/>
  <c r="S21" i="67" s="1"/>
  <c r="L22" i="67"/>
  <c r="P22" i="67" s="1"/>
  <c r="M22" i="67"/>
  <c r="Q22" i="67" s="1"/>
  <c r="N22" i="67"/>
  <c r="R22" i="67" s="1"/>
  <c r="O22" i="67"/>
  <c r="S22" i="67" s="1"/>
  <c r="L23" i="67"/>
  <c r="P23" i="67" s="1"/>
  <c r="M23" i="67"/>
  <c r="Q23" i="67" s="1"/>
  <c r="N23" i="67"/>
  <c r="R23" i="67" s="1"/>
  <c r="O23" i="67"/>
  <c r="S23" i="67" s="1"/>
  <c r="L24" i="67"/>
  <c r="P24" i="67" s="1"/>
  <c r="M24" i="67"/>
  <c r="Q24" i="67" s="1"/>
  <c r="N24" i="67"/>
  <c r="R24" i="67" s="1"/>
  <c r="O24" i="67"/>
  <c r="S24" i="67" s="1"/>
  <c r="L25" i="67"/>
  <c r="P25" i="67" s="1"/>
  <c r="M25" i="67"/>
  <c r="Q25" i="67" s="1"/>
  <c r="N25" i="67"/>
  <c r="R25" i="67" s="1"/>
  <c r="O25" i="67"/>
  <c r="S25" i="67" s="1"/>
  <c r="L26" i="67"/>
  <c r="P26" i="67" s="1"/>
  <c r="M26" i="67"/>
  <c r="Q26" i="67" s="1"/>
  <c r="N26" i="67"/>
  <c r="R26" i="67" s="1"/>
  <c r="O26" i="67"/>
  <c r="S26" i="67" s="1"/>
  <c r="L27" i="67"/>
  <c r="P27" i="67" s="1"/>
  <c r="M27" i="67"/>
  <c r="Q27" i="67" s="1"/>
  <c r="N27" i="67"/>
  <c r="R27" i="67" s="1"/>
  <c r="O27" i="67"/>
  <c r="S27" i="67" s="1"/>
  <c r="L28" i="67"/>
  <c r="P28" i="67" s="1"/>
  <c r="M28" i="67"/>
  <c r="Q28" i="67" s="1"/>
  <c r="N28" i="67"/>
  <c r="R28" i="67" s="1"/>
  <c r="O28" i="67"/>
  <c r="S28" i="67" s="1"/>
  <c r="L29" i="67"/>
  <c r="P29" i="67" s="1"/>
  <c r="M29" i="67"/>
  <c r="Q29" i="67" s="1"/>
  <c r="N29" i="67"/>
  <c r="R29" i="67" s="1"/>
  <c r="O29" i="67"/>
  <c r="S29" i="67" s="1"/>
  <c r="L30" i="67"/>
  <c r="P30" i="67" s="1"/>
  <c r="M30" i="67"/>
  <c r="Q30" i="67" s="1"/>
  <c r="N30" i="67"/>
  <c r="R30" i="67" s="1"/>
  <c r="O30" i="67"/>
  <c r="S30" i="67" s="1"/>
  <c r="L31" i="67"/>
  <c r="P31" i="67" s="1"/>
  <c r="M31" i="67"/>
  <c r="Q31" i="67" s="1"/>
  <c r="N31" i="67"/>
  <c r="R31" i="67" s="1"/>
  <c r="O31" i="67"/>
  <c r="S31" i="67" s="1"/>
  <c r="L32" i="67"/>
  <c r="P32" i="67" s="1"/>
  <c r="M32" i="67"/>
  <c r="Q32" i="67" s="1"/>
  <c r="N32" i="67"/>
  <c r="R32" i="67" s="1"/>
  <c r="O32" i="67"/>
  <c r="S32" i="67" s="1"/>
  <c r="O16" i="67"/>
  <c r="S16" i="67" s="1"/>
  <c r="N16" i="67"/>
  <c r="R16" i="67" s="1"/>
  <c r="M16" i="67"/>
  <c r="Q16" i="67" s="1"/>
  <c r="L16" i="67"/>
  <c r="P16" i="67" s="1"/>
  <c r="L14" i="145"/>
  <c r="M14" i="145"/>
  <c r="N14" i="145"/>
  <c r="O14" i="145"/>
  <c r="P14" i="145"/>
  <c r="Q14" i="145"/>
  <c r="R14" i="145"/>
  <c r="S14" i="145"/>
  <c r="L15" i="145"/>
  <c r="M15" i="145"/>
  <c r="N15" i="145"/>
  <c r="O15" i="145"/>
  <c r="P15" i="145"/>
  <c r="Q15" i="145"/>
  <c r="R15" i="145"/>
  <c r="S15" i="145"/>
  <c r="L16" i="145"/>
  <c r="M16" i="145"/>
  <c r="N16" i="145"/>
  <c r="O16" i="145"/>
  <c r="P16" i="145"/>
  <c r="Q16" i="145"/>
  <c r="R16" i="145"/>
  <c r="S16" i="145"/>
  <c r="L17" i="145"/>
  <c r="M17" i="145"/>
  <c r="N17" i="145"/>
  <c r="O17" i="145"/>
  <c r="P17" i="145"/>
  <c r="Q17" i="145"/>
  <c r="R17" i="145"/>
  <c r="S17" i="145"/>
  <c r="L18" i="145"/>
  <c r="P18" i="145" s="1"/>
  <c r="M18" i="145"/>
  <c r="N18" i="145"/>
  <c r="O18" i="145"/>
  <c r="Q18" i="145"/>
  <c r="R18" i="145"/>
  <c r="S18" i="145"/>
  <c r="L19" i="145"/>
  <c r="P19" i="145" s="1"/>
  <c r="M19" i="145"/>
  <c r="N19" i="145"/>
  <c r="O19" i="145"/>
  <c r="Q19" i="145"/>
  <c r="R19" i="145"/>
  <c r="S19" i="145"/>
  <c r="L20" i="145"/>
  <c r="P20" i="145" s="1"/>
  <c r="M20" i="145"/>
  <c r="N20" i="145"/>
  <c r="O20" i="145"/>
  <c r="Q20" i="145"/>
  <c r="R20" i="145"/>
  <c r="S20" i="145"/>
  <c r="L21" i="145"/>
  <c r="P21" i="145" s="1"/>
  <c r="M21" i="145"/>
  <c r="Q21" i="145" s="1"/>
  <c r="N21" i="145"/>
  <c r="O21" i="145"/>
  <c r="R21" i="145"/>
  <c r="S21" i="145"/>
  <c r="L22" i="145"/>
  <c r="P22" i="145" s="1"/>
  <c r="M22" i="145"/>
  <c r="N22" i="145"/>
  <c r="O22" i="145"/>
  <c r="Q22" i="145"/>
  <c r="R22" i="145"/>
  <c r="S22" i="145"/>
  <c r="L23" i="145"/>
  <c r="P23" i="145" s="1"/>
  <c r="M23" i="145"/>
  <c r="Q23" i="145" s="1"/>
  <c r="N23" i="145"/>
  <c r="O23" i="145"/>
  <c r="R23" i="145"/>
  <c r="S23" i="145"/>
  <c r="L24" i="145"/>
  <c r="P24" i="145" s="1"/>
  <c r="M24" i="145"/>
  <c r="Q24" i="145" s="1"/>
  <c r="N24" i="145"/>
  <c r="R24" i="145" s="1"/>
  <c r="O24" i="145"/>
  <c r="S24" i="145"/>
  <c r="L25" i="145"/>
  <c r="P25" i="145" s="1"/>
  <c r="M25" i="145"/>
  <c r="Q25" i="145" s="1"/>
  <c r="N25" i="145"/>
  <c r="R25" i="145" s="1"/>
  <c r="O25" i="145"/>
  <c r="S25" i="145" s="1"/>
  <c r="L26" i="145"/>
  <c r="P26" i="145" s="1"/>
  <c r="M26" i="145"/>
  <c r="Q26" i="145" s="1"/>
  <c r="N26" i="145"/>
  <c r="R26" i="145" s="1"/>
  <c r="O26" i="145"/>
  <c r="S26" i="145" s="1"/>
  <c r="L27" i="145"/>
  <c r="P27" i="145" s="1"/>
  <c r="M27" i="145"/>
  <c r="Q27" i="145" s="1"/>
  <c r="N27" i="145"/>
  <c r="R27" i="145" s="1"/>
  <c r="O27" i="145"/>
  <c r="S27" i="145" s="1"/>
  <c r="L28" i="145"/>
  <c r="P28" i="145" s="1"/>
  <c r="M28" i="145"/>
  <c r="Q28" i="145" s="1"/>
  <c r="N28" i="145"/>
  <c r="R28" i="145" s="1"/>
  <c r="O28" i="145"/>
  <c r="S28" i="145" s="1"/>
  <c r="L29" i="145"/>
  <c r="P29" i="145" s="1"/>
  <c r="M29" i="145"/>
  <c r="Q29" i="145" s="1"/>
  <c r="N29" i="145"/>
  <c r="R29" i="145" s="1"/>
  <c r="O29" i="145"/>
  <c r="S29" i="145" s="1"/>
  <c r="L30" i="145"/>
  <c r="P30" i="145" s="1"/>
  <c r="M30" i="145"/>
  <c r="Q30" i="145" s="1"/>
  <c r="N30" i="145"/>
  <c r="R30" i="145" s="1"/>
  <c r="O30" i="145"/>
  <c r="S30" i="145" s="1"/>
  <c r="L31" i="145"/>
  <c r="P31" i="145" s="1"/>
  <c r="M31" i="145"/>
  <c r="Q31" i="145" s="1"/>
  <c r="N31" i="145"/>
  <c r="R31" i="145" s="1"/>
  <c r="O31" i="145"/>
  <c r="S31" i="145" s="1"/>
  <c r="L32" i="145"/>
  <c r="P32" i="145" s="1"/>
  <c r="M32" i="145"/>
  <c r="Q32" i="145" s="1"/>
  <c r="N32" i="145"/>
  <c r="R32" i="145" s="1"/>
  <c r="O32" i="145"/>
  <c r="S32" i="145" s="1"/>
  <c r="L33" i="145"/>
  <c r="P33" i="145" s="1"/>
  <c r="M33" i="145"/>
  <c r="Q33" i="145" s="1"/>
  <c r="N33" i="145"/>
  <c r="R33" i="145" s="1"/>
  <c r="O33" i="145"/>
  <c r="S33" i="145" s="1"/>
  <c r="L34" i="145"/>
  <c r="P34" i="145" s="1"/>
  <c r="M34" i="145"/>
  <c r="Q34" i="145" s="1"/>
  <c r="N34" i="145"/>
  <c r="R34" i="145" s="1"/>
  <c r="O34" i="145"/>
  <c r="S34" i="145" s="1"/>
  <c r="L35" i="145"/>
  <c r="P35" i="145" s="1"/>
  <c r="M35" i="145"/>
  <c r="Q35" i="145" s="1"/>
  <c r="N35" i="145"/>
  <c r="R35" i="145" s="1"/>
  <c r="O35" i="145"/>
  <c r="S35" i="145" s="1"/>
  <c r="L36" i="145"/>
  <c r="P36" i="145" s="1"/>
  <c r="M36" i="145"/>
  <c r="Q36" i="145" s="1"/>
  <c r="N36" i="145"/>
  <c r="R36" i="145" s="1"/>
  <c r="O36" i="145"/>
  <c r="S36" i="145" s="1"/>
  <c r="L37" i="145"/>
  <c r="P37" i="145" s="1"/>
  <c r="M37" i="145"/>
  <c r="Q37" i="145" s="1"/>
  <c r="N37" i="145"/>
  <c r="R37" i="145" s="1"/>
  <c r="O37" i="145"/>
  <c r="S37" i="145" s="1"/>
  <c r="L38" i="145"/>
  <c r="P38" i="145" s="1"/>
  <c r="M38" i="145"/>
  <c r="Q38" i="145" s="1"/>
  <c r="N38" i="145"/>
  <c r="R38" i="145" s="1"/>
  <c r="O38" i="145"/>
  <c r="S38" i="145" s="1"/>
  <c r="L39" i="145"/>
  <c r="P39" i="145" s="1"/>
  <c r="M39" i="145"/>
  <c r="Q39" i="145" s="1"/>
  <c r="N39" i="145"/>
  <c r="R39" i="145" s="1"/>
  <c r="O39" i="145"/>
  <c r="S39" i="145" s="1"/>
  <c r="L40" i="145"/>
  <c r="M40" i="145"/>
  <c r="Q40" i="145" s="1"/>
  <c r="N40" i="145"/>
  <c r="R40" i="145" s="1"/>
  <c r="O40" i="145"/>
  <c r="S40" i="145" s="1"/>
  <c r="P40" i="145"/>
  <c r="L41" i="145"/>
  <c r="M41" i="145"/>
  <c r="N41" i="145"/>
  <c r="R41" i="145" s="1"/>
  <c r="O41" i="145"/>
  <c r="P41" i="145"/>
  <c r="Q41" i="145"/>
  <c r="S41" i="145"/>
  <c r="L42" i="145"/>
  <c r="P42" i="145" s="1"/>
  <c r="M42" i="145"/>
  <c r="Q42" i="145" s="1"/>
  <c r="N42" i="145"/>
  <c r="R42" i="145" s="1"/>
  <c r="O42" i="145"/>
  <c r="S42" i="145"/>
  <c r="L43" i="145"/>
  <c r="P43" i="145" s="1"/>
  <c r="M43" i="145"/>
  <c r="Q43" i="145" s="1"/>
  <c r="N43" i="145"/>
  <c r="R43" i="145" s="1"/>
  <c r="O43" i="145"/>
  <c r="S43" i="145" s="1"/>
  <c r="L44" i="145"/>
  <c r="P44" i="145" s="1"/>
  <c r="M44" i="145"/>
  <c r="Q44" i="145" s="1"/>
  <c r="N44" i="145"/>
  <c r="R44" i="145" s="1"/>
  <c r="O44" i="145"/>
  <c r="S44" i="145" s="1"/>
  <c r="Q13" i="145"/>
  <c r="P13" i="145"/>
  <c r="O13" i="145"/>
  <c r="S13" i="145" s="1"/>
  <c r="M13" i="145"/>
  <c r="N13" i="145"/>
  <c r="R13" i="145" s="1"/>
  <c r="L13" i="145"/>
  <c r="D142" i="64" l="1"/>
  <c r="D143" i="64"/>
  <c r="C140" i="64"/>
  <c r="C141" i="64"/>
  <c r="C142" i="64"/>
  <c r="C143" i="64"/>
  <c r="C144" i="64"/>
  <c r="C145" i="64"/>
  <c r="B134" i="64"/>
  <c r="B135" i="64"/>
  <c r="B136" i="64"/>
  <c r="B137" i="64"/>
  <c r="B138" i="64"/>
  <c r="B139" i="64"/>
  <c r="B140" i="64"/>
  <c r="B141" i="64"/>
  <c r="B142" i="64"/>
  <c r="B143" i="64"/>
  <c r="B144" i="64"/>
  <c r="B145" i="64"/>
  <c r="B129" i="64"/>
  <c r="B130" i="64"/>
  <c r="B131" i="64"/>
  <c r="B132" i="64"/>
  <c r="B133" i="64"/>
  <c r="H15" i="150"/>
  <c r="H16" i="150"/>
  <c r="H17" i="150"/>
  <c r="H18" i="150"/>
  <c r="H19" i="150"/>
  <c r="H20" i="150"/>
  <c r="H21" i="150"/>
  <c r="H22" i="150"/>
  <c r="H23" i="150"/>
  <c r="H24" i="150"/>
  <c r="H25" i="150"/>
  <c r="H26" i="150"/>
  <c r="H27" i="150"/>
  <c r="H28" i="150"/>
  <c r="H29" i="150"/>
  <c r="H30" i="150"/>
  <c r="H31" i="150"/>
  <c r="H32" i="150"/>
  <c r="H33" i="150"/>
  <c r="H34" i="150"/>
  <c r="H35" i="150"/>
  <c r="H36" i="150"/>
  <c r="H37" i="150"/>
  <c r="H38" i="150"/>
  <c r="H39" i="150"/>
  <c r="H40" i="150"/>
  <c r="H41" i="150"/>
  <c r="H42" i="150"/>
  <c r="H14" i="150"/>
  <c r="G15" i="150"/>
  <c r="G16" i="150"/>
  <c r="G17" i="150"/>
  <c r="G18" i="150"/>
  <c r="G19" i="150"/>
  <c r="G20" i="150"/>
  <c r="G21" i="150"/>
  <c r="G22" i="150"/>
  <c r="G23" i="150"/>
  <c r="G24" i="150"/>
  <c r="G25" i="150"/>
  <c r="G26" i="150"/>
  <c r="G27" i="150"/>
  <c r="G28" i="150"/>
  <c r="G29" i="150"/>
  <c r="G30" i="150"/>
  <c r="G31" i="150"/>
  <c r="G32" i="150"/>
  <c r="G33" i="150"/>
  <c r="G34" i="150"/>
  <c r="G35" i="150"/>
  <c r="G36" i="150"/>
  <c r="G37" i="150"/>
  <c r="G38" i="150"/>
  <c r="G39" i="150"/>
  <c r="G40" i="150"/>
  <c r="G41" i="150"/>
  <c r="G42" i="150"/>
  <c r="G14" i="150"/>
  <c r="D15" i="150"/>
  <c r="D16" i="150"/>
  <c r="D17" i="150"/>
  <c r="D18" i="150"/>
  <c r="D19" i="150"/>
  <c r="D20" i="150"/>
  <c r="D21" i="150"/>
  <c r="D22" i="150"/>
  <c r="D23" i="150"/>
  <c r="D24" i="150"/>
  <c r="D25" i="150"/>
  <c r="D26" i="150"/>
  <c r="D27" i="150"/>
  <c r="D28" i="150"/>
  <c r="D29" i="150"/>
  <c r="D30" i="150"/>
  <c r="D31" i="150"/>
  <c r="D32" i="150"/>
  <c r="D33" i="150"/>
  <c r="D34" i="150"/>
  <c r="D35" i="150"/>
  <c r="D36" i="150"/>
  <c r="D37" i="150"/>
  <c r="D38" i="150"/>
  <c r="D39" i="150"/>
  <c r="D40" i="150"/>
  <c r="D41" i="150"/>
  <c r="D42" i="150"/>
  <c r="D14" i="150"/>
  <c r="C15" i="150"/>
  <c r="C16" i="150"/>
  <c r="C17" i="150"/>
  <c r="C18" i="150"/>
  <c r="C19" i="150"/>
  <c r="C20" i="150"/>
  <c r="C21" i="150"/>
  <c r="C22" i="150"/>
  <c r="C23" i="150"/>
  <c r="C24" i="150"/>
  <c r="C25" i="150"/>
  <c r="C26" i="150"/>
  <c r="C27" i="150"/>
  <c r="C28" i="150"/>
  <c r="C29" i="150"/>
  <c r="C30" i="150"/>
  <c r="C31" i="150"/>
  <c r="C32" i="150"/>
  <c r="C33" i="150"/>
  <c r="C34" i="150"/>
  <c r="C35" i="150"/>
  <c r="C36" i="150"/>
  <c r="C37" i="150"/>
  <c r="C38" i="150"/>
  <c r="C39" i="150"/>
  <c r="C40" i="150"/>
  <c r="C41" i="150"/>
  <c r="C42" i="150"/>
  <c r="C14" i="150"/>
  <c r="B15" i="150"/>
  <c r="B16" i="150"/>
  <c r="B17" i="150"/>
  <c r="B18" i="150"/>
  <c r="B19" i="150"/>
  <c r="B20" i="150"/>
  <c r="B21" i="150"/>
  <c r="B22" i="150"/>
  <c r="B23" i="150"/>
  <c r="B24" i="150"/>
  <c r="B25" i="150"/>
  <c r="B26" i="150"/>
  <c r="B27" i="150"/>
  <c r="B28" i="150"/>
  <c r="B29" i="150"/>
  <c r="B30" i="150"/>
  <c r="B31" i="150"/>
  <c r="B32" i="150"/>
  <c r="B33" i="150"/>
  <c r="B34" i="150"/>
  <c r="B35" i="150"/>
  <c r="B36" i="150"/>
  <c r="B37" i="150"/>
  <c r="B38" i="150"/>
  <c r="B39" i="150"/>
  <c r="B40" i="150"/>
  <c r="B41" i="150"/>
  <c r="B42" i="150"/>
  <c r="D43" i="80" l="1"/>
  <c r="H46" i="19"/>
  <c r="D48" i="19"/>
  <c r="D47" i="19"/>
  <c r="D46" i="19"/>
  <c r="H47" i="19"/>
  <c r="B115" i="83" l="1"/>
  <c r="D120" i="81"/>
  <c r="D121" i="81"/>
  <c r="D122" i="81"/>
  <c r="D123" i="81"/>
  <c r="D124" i="81"/>
  <c r="D125" i="81"/>
  <c r="D115" i="81"/>
  <c r="D116" i="81"/>
  <c r="D117" i="81"/>
  <c r="D118" i="81"/>
  <c r="D119" i="81"/>
  <c r="D51" i="64"/>
  <c r="D52" i="64"/>
  <c r="D53" i="64"/>
  <c r="D54" i="64"/>
  <c r="D55" i="64"/>
  <c r="D56" i="64"/>
  <c r="D57" i="64"/>
  <c r="D58" i="64"/>
  <c r="D59" i="64"/>
  <c r="D60" i="64"/>
  <c r="D61" i="64"/>
  <c r="D62" i="64"/>
  <c r="D63" i="64"/>
  <c r="D64" i="64"/>
  <c r="D65" i="64"/>
  <c r="D66" i="64"/>
  <c r="D67" i="64"/>
  <c r="D68" i="64"/>
  <c r="D69" i="64"/>
  <c r="D70" i="64"/>
  <c r="D71" i="64"/>
  <c r="D72" i="64"/>
  <c r="D73" i="64"/>
  <c r="D74" i="64"/>
  <c r="D75" i="64"/>
  <c r="D76" i="64"/>
  <c r="D77" i="64"/>
  <c r="D78" i="64"/>
  <c r="D79" i="64"/>
  <c r="D80" i="64"/>
  <c r="D81" i="64"/>
  <c r="D82" i="64"/>
  <c r="D83" i="64"/>
  <c r="D84" i="64"/>
  <c r="D85" i="64"/>
  <c r="D86" i="64"/>
  <c r="D87" i="64"/>
  <c r="D88" i="64"/>
  <c r="D89" i="64"/>
  <c r="D90" i="64"/>
  <c r="D91" i="64"/>
  <c r="D92" i="64"/>
  <c r="D93" i="64"/>
  <c r="D94" i="64"/>
  <c r="D95" i="64"/>
  <c r="D96" i="64"/>
  <c r="D97" i="64"/>
  <c r="D98" i="64"/>
  <c r="D99" i="64"/>
  <c r="D100" i="64"/>
  <c r="D101" i="64"/>
  <c r="D102" i="64"/>
  <c r="D103" i="64"/>
  <c r="D104" i="64"/>
  <c r="D105" i="64"/>
  <c r="D106" i="64"/>
  <c r="D107" i="64"/>
  <c r="D108" i="64"/>
  <c r="D109" i="64"/>
  <c r="D110" i="64"/>
  <c r="D111" i="64"/>
  <c r="D112" i="64"/>
  <c r="D113" i="64"/>
  <c r="D114" i="64"/>
  <c r="D115" i="64"/>
  <c r="D116" i="64"/>
  <c r="D117" i="64"/>
  <c r="D118" i="64"/>
  <c r="D119" i="64"/>
  <c r="D120" i="64"/>
  <c r="D121" i="64"/>
  <c r="D122" i="64"/>
  <c r="D123" i="64"/>
  <c r="D124" i="64"/>
  <c r="D125" i="64"/>
  <c r="D126" i="64"/>
  <c r="D127" i="64"/>
  <c r="D128" i="64"/>
  <c r="D129" i="64"/>
  <c r="D130" i="64"/>
  <c r="D131" i="64"/>
  <c r="D132" i="64"/>
  <c r="D133" i="64"/>
  <c r="D134" i="64"/>
  <c r="D135" i="64"/>
  <c r="D136" i="64"/>
  <c r="D137" i="64"/>
  <c r="D138" i="64"/>
  <c r="D139" i="64"/>
  <c r="D140" i="64"/>
  <c r="D141" i="64"/>
  <c r="D144" i="64"/>
  <c r="D145" i="64"/>
  <c r="C51" i="64"/>
  <c r="C52" i="64"/>
  <c r="C53" i="64"/>
  <c r="C54" i="64"/>
  <c r="C55" i="64"/>
  <c r="C56" i="64"/>
  <c r="C57" i="64"/>
  <c r="C58" i="64"/>
  <c r="C59" i="64"/>
  <c r="C60" i="64"/>
  <c r="C61" i="64"/>
  <c r="C62" i="64"/>
  <c r="C63" i="64"/>
  <c r="C64" i="64"/>
  <c r="C65" i="64"/>
  <c r="C66" i="64"/>
  <c r="C67" i="64"/>
  <c r="C68" i="64"/>
  <c r="C69" i="64"/>
  <c r="C70" i="64"/>
  <c r="C71" i="64"/>
  <c r="C72" i="64"/>
  <c r="C73" i="64"/>
  <c r="C74" i="64"/>
  <c r="C75" i="64"/>
  <c r="C76" i="64"/>
  <c r="C77" i="64"/>
  <c r="C78" i="64"/>
  <c r="C79" i="64"/>
  <c r="C80" i="64"/>
  <c r="C81" i="64"/>
  <c r="C82" i="64"/>
  <c r="C83" i="64"/>
  <c r="C84" i="64"/>
  <c r="C85" i="64"/>
  <c r="C86" i="64"/>
  <c r="C87" i="64"/>
  <c r="C88" i="64"/>
  <c r="C89" i="64"/>
  <c r="C90" i="64"/>
  <c r="C91" i="64"/>
  <c r="C92" i="64"/>
  <c r="C93" i="64"/>
  <c r="C94" i="64"/>
  <c r="C95" i="64"/>
  <c r="C96" i="64"/>
  <c r="C97" i="64"/>
  <c r="C98" i="64"/>
  <c r="C99" i="64"/>
  <c r="C100" i="64"/>
  <c r="C101" i="64"/>
  <c r="C102" i="64"/>
  <c r="C103" i="64"/>
  <c r="C104" i="64"/>
  <c r="C105" i="64"/>
  <c r="C106" i="64"/>
  <c r="C107" i="64"/>
  <c r="C108" i="64"/>
  <c r="C109" i="64"/>
  <c r="C110" i="64"/>
  <c r="C111" i="64"/>
  <c r="C112" i="64"/>
  <c r="C113" i="64"/>
  <c r="C114" i="64"/>
  <c r="C115" i="64"/>
  <c r="C116" i="64"/>
  <c r="C117" i="64"/>
  <c r="C118" i="64"/>
  <c r="C119" i="64"/>
  <c r="C120" i="64"/>
  <c r="C121" i="64"/>
  <c r="C122" i="64"/>
  <c r="C123" i="64"/>
  <c r="C124" i="64"/>
  <c r="C125" i="64"/>
  <c r="C126" i="64"/>
  <c r="C127" i="64"/>
  <c r="C128" i="64"/>
  <c r="C129" i="64"/>
  <c r="C130" i="64"/>
  <c r="C131" i="64"/>
  <c r="C132" i="64"/>
  <c r="C133" i="64"/>
  <c r="C134" i="64"/>
  <c r="C135" i="64"/>
  <c r="C136" i="64"/>
  <c r="C137" i="64"/>
  <c r="C138" i="64"/>
  <c r="C139" i="64"/>
  <c r="D50" i="64"/>
  <c r="C50" i="64"/>
  <c r="I25" i="150"/>
  <c r="I26" i="150"/>
  <c r="I27" i="150"/>
  <c r="I28" i="150"/>
  <c r="I39" i="150"/>
  <c r="F142" i="64" l="1"/>
  <c r="F134" i="64"/>
  <c r="F54" i="64"/>
  <c r="F141" i="64"/>
  <c r="F133" i="64"/>
  <c r="F130" i="64"/>
  <c r="F145" i="64"/>
  <c r="F140" i="64"/>
  <c r="F129" i="64"/>
  <c r="F144" i="64"/>
  <c r="F138" i="64"/>
  <c r="F128" i="64"/>
  <c r="F143" i="64"/>
  <c r="F127" i="64"/>
  <c r="I30" i="150"/>
  <c r="I29" i="150"/>
  <c r="I24" i="150"/>
  <c r="I23" i="150"/>
  <c r="I37" i="150"/>
  <c r="I21" i="150"/>
  <c r="F135" i="64"/>
  <c r="F131" i="64"/>
  <c r="F137" i="64"/>
  <c r="F136" i="64"/>
  <c r="F132" i="64"/>
  <c r="F139" i="64"/>
  <c r="I35" i="150"/>
  <c r="I19" i="150"/>
  <c r="I34" i="150"/>
  <c r="I18" i="150"/>
  <c r="I33" i="150"/>
  <c r="I36" i="150"/>
  <c r="I20" i="150"/>
  <c r="I38" i="150"/>
  <c r="I22" i="150"/>
  <c r="I32" i="150"/>
  <c r="I31" i="150"/>
  <c r="B14" i="150" l="1"/>
  <c r="D125" i="83" l="1"/>
  <c r="D120" i="137" l="1"/>
  <c r="D120" i="136"/>
  <c r="D120" i="135"/>
  <c r="D120" i="102"/>
  <c r="D120" i="82"/>
  <c r="D120" i="84" l="1"/>
  <c r="D120" i="103"/>
  <c r="D120" i="87"/>
  <c r="D120" i="86"/>
  <c r="D120" i="83"/>
  <c r="D45" i="80" l="1"/>
  <c r="D118" i="136" l="1"/>
  <c r="D118" i="135"/>
  <c r="D118" i="134"/>
  <c r="D118" i="104" l="1"/>
  <c r="D118" i="105"/>
  <c r="D118" i="82"/>
  <c r="D118" i="137"/>
  <c r="D118" i="133"/>
  <c r="C11" i="137" l="1"/>
  <c r="D11" i="137"/>
  <c r="E11" i="137"/>
  <c r="F11" i="137"/>
  <c r="G11" i="137"/>
  <c r="H11" i="137"/>
  <c r="C11" i="136"/>
  <c r="D11" i="136"/>
  <c r="E11" i="136"/>
  <c r="F11" i="136"/>
  <c r="G11" i="136"/>
  <c r="H11" i="136"/>
  <c r="C11" i="135"/>
  <c r="D11" i="135"/>
  <c r="E11" i="135"/>
  <c r="F11" i="135"/>
  <c r="G11" i="135"/>
  <c r="H11" i="135"/>
  <c r="C11" i="134"/>
  <c r="D11" i="134"/>
  <c r="E11" i="134"/>
  <c r="F11" i="134"/>
  <c r="G11" i="134"/>
  <c r="H11" i="134"/>
  <c r="C11" i="133"/>
  <c r="D11" i="133"/>
  <c r="E11" i="133"/>
  <c r="F11" i="133"/>
  <c r="G11" i="133"/>
  <c r="H11" i="133"/>
  <c r="C11" i="104"/>
  <c r="D11" i="104"/>
  <c r="E11" i="104"/>
  <c r="F11" i="104"/>
  <c r="G11" i="104"/>
  <c r="H11" i="104"/>
  <c r="C11" i="106"/>
  <c r="D11" i="106"/>
  <c r="E11" i="106"/>
  <c r="F11" i="106"/>
  <c r="G11" i="106"/>
  <c r="H11" i="106"/>
  <c r="C11" i="105"/>
  <c r="D11" i="105"/>
  <c r="E11" i="105"/>
  <c r="F11" i="105"/>
  <c r="G11" i="105"/>
  <c r="H11" i="105"/>
  <c r="C11" i="103"/>
  <c r="D11" i="103"/>
  <c r="E11" i="103"/>
  <c r="F11" i="103"/>
  <c r="G11" i="103"/>
  <c r="H11" i="103"/>
  <c r="C11" i="102"/>
  <c r="D11" i="102"/>
  <c r="E11" i="102"/>
  <c r="F11" i="102"/>
  <c r="G11" i="102"/>
  <c r="H11" i="102"/>
  <c r="C11" i="87"/>
  <c r="D11" i="87"/>
  <c r="E11" i="87"/>
  <c r="F11" i="87"/>
  <c r="G11" i="87"/>
  <c r="H11" i="87"/>
  <c r="C11" i="86"/>
  <c r="D11" i="86"/>
  <c r="E11" i="86"/>
  <c r="F11" i="86"/>
  <c r="G11" i="86"/>
  <c r="H11" i="86"/>
  <c r="C11" i="85"/>
  <c r="D11" i="85"/>
  <c r="E11" i="85"/>
  <c r="F11" i="85"/>
  <c r="G11" i="85"/>
  <c r="H11" i="85"/>
  <c r="C11" i="84"/>
  <c r="D11" i="84"/>
  <c r="E11" i="84"/>
  <c r="F11" i="84"/>
  <c r="G11" i="84"/>
  <c r="H11" i="84"/>
  <c r="C11" i="131"/>
  <c r="D11" i="131"/>
  <c r="E11" i="131"/>
  <c r="F11" i="131"/>
  <c r="G11" i="131"/>
  <c r="H11" i="131"/>
  <c r="C11" i="83"/>
  <c r="D11" i="83"/>
  <c r="E11" i="83"/>
  <c r="F11" i="83"/>
  <c r="G11" i="83"/>
  <c r="H11" i="83"/>
  <c r="C11" i="82"/>
  <c r="D11" i="82"/>
  <c r="E11" i="82"/>
  <c r="F11" i="82"/>
  <c r="G11" i="82"/>
  <c r="H11" i="82"/>
  <c r="C11" i="81"/>
  <c r="D11" i="81"/>
  <c r="E11" i="81"/>
  <c r="F11" i="81"/>
  <c r="G11" i="81"/>
  <c r="H11" i="81"/>
  <c r="D66" i="81"/>
  <c r="I10" i="137" l="1"/>
  <c r="J10" i="137"/>
  <c r="K10" i="137"/>
  <c r="I10" i="136"/>
  <c r="J10" i="136"/>
  <c r="K10" i="136"/>
  <c r="I10" i="135"/>
  <c r="J10" i="135"/>
  <c r="K10" i="135"/>
  <c r="I10" i="134"/>
  <c r="J10" i="134"/>
  <c r="K10" i="134"/>
  <c r="I10" i="133"/>
  <c r="J10" i="133"/>
  <c r="K10" i="133"/>
  <c r="I10" i="104"/>
  <c r="J10" i="104"/>
  <c r="K10" i="104"/>
  <c r="I10" i="106"/>
  <c r="J10" i="106"/>
  <c r="K10" i="106"/>
  <c r="I10" i="105"/>
  <c r="J10" i="105"/>
  <c r="K10" i="105"/>
  <c r="I10" i="103"/>
  <c r="J10" i="103"/>
  <c r="K10" i="103"/>
  <c r="I10" i="102"/>
  <c r="J10" i="102"/>
  <c r="K10" i="102"/>
  <c r="I10" i="87"/>
  <c r="J10" i="87"/>
  <c r="K10" i="87"/>
  <c r="I10" i="86"/>
  <c r="J10" i="86"/>
  <c r="K10" i="86"/>
  <c r="I10" i="85"/>
  <c r="J10" i="85"/>
  <c r="K10" i="85"/>
  <c r="I10" i="84"/>
  <c r="J10" i="84"/>
  <c r="K10" i="84"/>
  <c r="I10" i="131"/>
  <c r="J10" i="131"/>
  <c r="K10" i="131"/>
  <c r="I10" i="83"/>
  <c r="J10" i="83"/>
  <c r="K10" i="83"/>
  <c r="I10" i="82"/>
  <c r="J10" i="82"/>
  <c r="K10" i="82"/>
  <c r="I10" i="81"/>
  <c r="J10" i="81"/>
  <c r="K10" i="81"/>
  <c r="G11" i="19"/>
  <c r="D125" i="82" l="1"/>
  <c r="B128" i="64" l="1"/>
  <c r="B127" i="64"/>
  <c r="B126" i="64"/>
  <c r="B125" i="64"/>
  <c r="B124" i="64"/>
  <c r="B123" i="64"/>
  <c r="B122" i="64"/>
  <c r="B121" i="64"/>
  <c r="B120" i="64"/>
  <c r="B119" i="64"/>
  <c r="B118" i="64"/>
  <c r="B117" i="64"/>
  <c r="B116" i="64"/>
  <c r="B115" i="64"/>
  <c r="B114" i="64"/>
  <c r="B113" i="64"/>
  <c r="B112" i="64"/>
  <c r="B111" i="64"/>
  <c r="B110" i="64"/>
  <c r="B109" i="64"/>
  <c r="B108" i="64"/>
  <c r="B107" i="64"/>
  <c r="B106" i="64"/>
  <c r="B105" i="64"/>
  <c r="B104" i="64"/>
  <c r="B103" i="64"/>
  <c r="B102" i="64"/>
  <c r="B101" i="64"/>
  <c r="B100" i="64"/>
  <c r="B99" i="64"/>
  <c r="B98" i="64"/>
  <c r="B97" i="64"/>
  <c r="B96" i="64"/>
  <c r="B95" i="64"/>
  <c r="B94" i="64"/>
  <c r="B93" i="64"/>
  <c r="B92" i="64"/>
  <c r="B91" i="64"/>
  <c r="B90" i="64"/>
  <c r="B89" i="64"/>
  <c r="B88" i="64"/>
  <c r="B87" i="64"/>
  <c r="B86" i="64"/>
  <c r="B85" i="64"/>
  <c r="B84" i="64"/>
  <c r="B83" i="64"/>
  <c r="B82" i="64"/>
  <c r="B81" i="64"/>
  <c r="B80" i="64"/>
  <c r="B79" i="64"/>
  <c r="B78" i="64"/>
  <c r="B77" i="64"/>
  <c r="B76" i="64"/>
  <c r="B75" i="64"/>
  <c r="B74" i="64"/>
  <c r="B73" i="64"/>
  <c r="B72" i="64"/>
  <c r="B71" i="64"/>
  <c r="B70" i="64"/>
  <c r="B69" i="64"/>
  <c r="B68" i="64"/>
  <c r="B67" i="64"/>
  <c r="B66" i="64"/>
  <c r="B65" i="64"/>
  <c r="B64" i="64"/>
  <c r="B63" i="64"/>
  <c r="B62" i="64"/>
  <c r="B61" i="64"/>
  <c r="B60" i="64"/>
  <c r="B59" i="64"/>
  <c r="B58" i="64"/>
  <c r="B57" i="64"/>
  <c r="B56" i="64"/>
  <c r="B55" i="64"/>
  <c r="B54" i="64"/>
  <c r="B53" i="64"/>
  <c r="B52" i="64"/>
  <c r="B51" i="64"/>
  <c r="B50" i="64"/>
  <c r="C45" i="80"/>
  <c r="D44" i="80"/>
  <c r="C44" i="80"/>
  <c r="C43" i="80"/>
  <c r="D46" i="80" l="1"/>
  <c r="D122" i="82"/>
  <c r="C46" i="80" l="1"/>
  <c r="E31" i="150" l="1"/>
  <c r="E34" i="150"/>
  <c r="I40" i="150" l="1"/>
  <c r="E35" i="150"/>
  <c r="I42" i="150"/>
  <c r="E33" i="150"/>
  <c r="E38" i="150"/>
  <c r="E41" i="150"/>
  <c r="E40" i="150"/>
  <c r="E39" i="150"/>
  <c r="E37" i="150"/>
  <c r="E36" i="150"/>
  <c r="I41" i="150"/>
  <c r="E32" i="150"/>
  <c r="E42" i="150"/>
  <c r="D67" i="81" l="1"/>
  <c r="D79" i="81"/>
  <c r="D91" i="81"/>
  <c r="D68" i="81"/>
  <c r="D80" i="81"/>
  <c r="D92" i="81"/>
  <c r="D69" i="81"/>
  <c r="D81" i="81"/>
  <c r="D93" i="81"/>
  <c r="D70" i="81"/>
  <c r="D82" i="81"/>
  <c r="D94" i="81"/>
  <c r="D71" i="81"/>
  <c r="D83" i="81"/>
  <c r="D95" i="81"/>
  <c r="D72" i="81"/>
  <c r="D84" i="81"/>
  <c r="D96" i="81"/>
  <c r="D73" i="81"/>
  <c r="D85" i="81"/>
  <c r="D97" i="81"/>
  <c r="D74" i="81"/>
  <c r="D86" i="81"/>
  <c r="D98" i="81"/>
  <c r="D110" i="81"/>
  <c r="D75" i="81"/>
  <c r="D87" i="81"/>
  <c r="D99" i="81"/>
  <c r="D111" i="81"/>
  <c r="D76" i="81"/>
  <c r="D88" i="81"/>
  <c r="D100" i="81"/>
  <c r="D112" i="81"/>
  <c r="D77" i="81"/>
  <c r="D101" i="81"/>
  <c r="D113" i="81"/>
  <c r="D114" i="81"/>
  <c r="F125" i="81" s="1"/>
  <c r="D90" i="81"/>
  <c r="D78" i="81"/>
  <c r="F122" i="81" l="1"/>
  <c r="F124" i="81"/>
  <c r="F121" i="81"/>
  <c r="F123" i="81"/>
  <c r="D109" i="81"/>
  <c r="F120" i="81" s="1"/>
  <c r="D108" i="81"/>
  <c r="D107" i="81"/>
  <c r="F118" i="81" s="1"/>
  <c r="D106" i="81"/>
  <c r="F117" i="81" s="1"/>
  <c r="D105" i="81"/>
  <c r="D104" i="81"/>
  <c r="D102" i="81"/>
  <c r="D103" i="81"/>
  <c r="F119" i="81" l="1"/>
  <c r="F115" i="81"/>
  <c r="F116" i="81"/>
  <c r="F114" i="81"/>
  <c r="F113" i="81"/>
  <c r="D125" i="136" l="1"/>
  <c r="D125" i="135"/>
  <c r="D125" i="133"/>
  <c r="D125" i="103"/>
  <c r="D125" i="102"/>
  <c r="D125" i="87"/>
  <c r="D125" i="84"/>
  <c r="D125" i="105" l="1"/>
  <c r="D125" i="106"/>
  <c r="D125" i="104"/>
  <c r="D125" i="85"/>
  <c r="D125" i="86"/>
  <c r="D125" i="134"/>
  <c r="D125" i="137"/>
  <c r="D124" i="137"/>
  <c r="D124" i="134"/>
  <c r="D124" i="133"/>
  <c r="D124" i="104"/>
  <c r="D124" i="106"/>
  <c r="D124" i="105"/>
  <c r="D124" i="103"/>
  <c r="D124" i="102"/>
  <c r="D124" i="87"/>
  <c r="D124" i="83"/>
  <c r="D125" i="131" l="1"/>
  <c r="D124" i="135"/>
  <c r="D124" i="136"/>
  <c r="D124" i="84"/>
  <c r="D124" i="85"/>
  <c r="D124" i="86"/>
  <c r="D124" i="82"/>
  <c r="D124" i="131" l="1"/>
  <c r="D123" i="137"/>
  <c r="D123" i="136"/>
  <c r="D123" i="135"/>
  <c r="D123" i="134"/>
  <c r="D123" i="133"/>
  <c r="D123" i="104"/>
  <c r="D123" i="106"/>
  <c r="D123" i="105"/>
  <c r="D123" i="103"/>
  <c r="D123" i="102"/>
  <c r="D123" i="87"/>
  <c r="D123" i="86"/>
  <c r="D123" i="85"/>
  <c r="D123" i="84"/>
  <c r="D123" i="83"/>
  <c r="D123" i="82"/>
  <c r="D123" i="131" l="1"/>
  <c r="D122" i="136"/>
  <c r="D122" i="135"/>
  <c r="D122" i="133"/>
  <c r="D122" i="104"/>
  <c r="D122" i="102"/>
  <c r="D122" i="85"/>
  <c r="D122" i="134" l="1"/>
  <c r="D122" i="137"/>
  <c r="D122" i="106"/>
  <c r="D122" i="105"/>
  <c r="D122" i="84"/>
  <c r="D122" i="87"/>
  <c r="D122" i="83"/>
  <c r="D122" i="86"/>
  <c r="D122" i="103"/>
  <c r="D122" i="131" l="1"/>
  <c r="D121" i="135"/>
  <c r="D121" i="133"/>
  <c r="D121" i="104"/>
  <c r="D121" i="136" l="1"/>
  <c r="D121" i="137"/>
  <c r="D121" i="134"/>
  <c r="D121" i="106"/>
  <c r="D121" i="105"/>
  <c r="D121" i="103"/>
  <c r="D121" i="102"/>
  <c r="D121" i="85"/>
  <c r="D121" i="83"/>
  <c r="D121" i="87" l="1"/>
  <c r="D121" i="84"/>
  <c r="D121" i="86"/>
  <c r="D121" i="82"/>
  <c r="D121" i="131" l="1"/>
  <c r="D120" i="133" l="1"/>
  <c r="D120" i="105"/>
  <c r="D120" i="85"/>
  <c r="D120" i="104" l="1"/>
  <c r="D120" i="106"/>
  <c r="D120" i="134"/>
  <c r="D120" i="131" l="1"/>
  <c r="D119" i="137" l="1"/>
  <c r="D119" i="136"/>
  <c r="D119" i="134"/>
  <c r="D119" i="135"/>
  <c r="D119" i="133"/>
  <c r="D119" i="104"/>
  <c r="D119" i="106"/>
  <c r="D119" i="105"/>
  <c r="D119" i="103"/>
  <c r="D119" i="102"/>
  <c r="D119" i="87"/>
  <c r="D119" i="85"/>
  <c r="D119" i="84"/>
  <c r="D119" i="83"/>
  <c r="D119" i="82"/>
  <c r="F126" i="64"/>
  <c r="S7" i="80"/>
  <c r="F125" i="64" l="1"/>
  <c r="F124" i="64"/>
  <c r="F123" i="64"/>
  <c r="F122" i="64"/>
  <c r="F121" i="64"/>
  <c r="F120" i="64"/>
  <c r="F119" i="64"/>
  <c r="F118" i="64"/>
  <c r="F117" i="64"/>
  <c r="F116" i="64"/>
  <c r="D119" i="86"/>
  <c r="D119" i="131" s="1"/>
  <c r="F115" i="64"/>
  <c r="D117" i="137" l="1"/>
  <c r="D116" i="137"/>
  <c r="D115" i="137"/>
  <c r="B115" i="137"/>
  <c r="B116" i="137" s="1"/>
  <c r="B117" i="137" s="1"/>
  <c r="B118" i="137" s="1"/>
  <c r="B119" i="137" s="1"/>
  <c r="B120" i="137" s="1"/>
  <c r="B122" i="137" s="1"/>
  <c r="B123" i="137" s="1"/>
  <c r="B124" i="137" s="1"/>
  <c r="B125" i="137" s="1"/>
  <c r="D114" i="137"/>
  <c r="D113" i="137"/>
  <c r="D112" i="137"/>
  <c r="D111" i="137"/>
  <c r="D110" i="137"/>
  <c r="D109" i="137"/>
  <c r="D108" i="137"/>
  <c r="D107" i="137"/>
  <c r="D106" i="137"/>
  <c r="D105" i="137"/>
  <c r="D104" i="137"/>
  <c r="D103" i="137"/>
  <c r="D102" i="137"/>
  <c r="B102" i="137"/>
  <c r="B103" i="137" s="1"/>
  <c r="B104" i="137" s="1"/>
  <c r="B105" i="137" s="1"/>
  <c r="B106" i="137" s="1"/>
  <c r="B107" i="137" s="1"/>
  <c r="B108" i="137" s="1"/>
  <c r="B109" i="137" s="1"/>
  <c r="B110" i="137" s="1"/>
  <c r="B111" i="137" s="1"/>
  <c r="B112" i="137" s="1"/>
  <c r="B113" i="137" s="1"/>
  <c r="D101" i="137"/>
  <c r="D100" i="137"/>
  <c r="D99" i="137"/>
  <c r="D98" i="137"/>
  <c r="D97" i="137"/>
  <c r="D96" i="137"/>
  <c r="D95" i="137"/>
  <c r="D94" i="137"/>
  <c r="D93" i="137"/>
  <c r="D92" i="137"/>
  <c r="D91" i="137"/>
  <c r="D90" i="137"/>
  <c r="B90" i="137"/>
  <c r="B91" i="137" s="1"/>
  <c r="B92" i="137" s="1"/>
  <c r="B93" i="137" s="1"/>
  <c r="B94" i="137" s="1"/>
  <c r="B95" i="137" s="1"/>
  <c r="B96" i="137" s="1"/>
  <c r="B97" i="137" s="1"/>
  <c r="B98" i="137" s="1"/>
  <c r="B99" i="137" s="1"/>
  <c r="B100" i="137" s="1"/>
  <c r="B101" i="137" s="1"/>
  <c r="D89" i="137"/>
  <c r="D88" i="137"/>
  <c r="D87" i="137"/>
  <c r="D86" i="137"/>
  <c r="D85" i="137"/>
  <c r="D84" i="137"/>
  <c r="D83" i="137"/>
  <c r="D82" i="137"/>
  <c r="D81" i="137"/>
  <c r="D80" i="137"/>
  <c r="D79" i="137"/>
  <c r="D78" i="137"/>
  <c r="B78" i="137"/>
  <c r="B79" i="137" s="1"/>
  <c r="B80" i="137" s="1"/>
  <c r="B81" i="137" s="1"/>
  <c r="B82" i="137" s="1"/>
  <c r="B83" i="137" s="1"/>
  <c r="B84" i="137" s="1"/>
  <c r="B85" i="137" s="1"/>
  <c r="B86" i="137" s="1"/>
  <c r="B87" i="137" s="1"/>
  <c r="B88" i="137" s="1"/>
  <c r="B89" i="137" s="1"/>
  <c r="D77" i="137"/>
  <c r="D76" i="137"/>
  <c r="D75" i="137"/>
  <c r="D74" i="137"/>
  <c r="D73" i="137"/>
  <c r="D72" i="137"/>
  <c r="D71" i="137"/>
  <c r="D70" i="137"/>
  <c r="D69" i="137"/>
  <c r="D68" i="137"/>
  <c r="D67" i="137"/>
  <c r="D66" i="137"/>
  <c r="B66" i="137"/>
  <c r="B67" i="137" s="1"/>
  <c r="B68" i="137" s="1"/>
  <c r="B69" i="137" s="1"/>
  <c r="B70" i="137" s="1"/>
  <c r="B71" i="137" s="1"/>
  <c r="B72" i="137" s="1"/>
  <c r="B73" i="137" s="1"/>
  <c r="B74" i="137" s="1"/>
  <c r="B75" i="137" s="1"/>
  <c r="B76" i="137" s="1"/>
  <c r="B77" i="137" s="1"/>
  <c r="D65" i="137"/>
  <c r="D64" i="137"/>
  <c r="D63" i="137"/>
  <c r="D62" i="137"/>
  <c r="D61" i="137"/>
  <c r="D60" i="137"/>
  <c r="D59" i="137"/>
  <c r="D58" i="137"/>
  <c r="D57" i="137"/>
  <c r="D56" i="137"/>
  <c r="D55" i="137"/>
  <c r="D54" i="137"/>
  <c r="B54" i="137"/>
  <c r="B55" i="137" s="1"/>
  <c r="B56" i="137" s="1"/>
  <c r="B57" i="137" s="1"/>
  <c r="B58" i="137" s="1"/>
  <c r="B59" i="137" s="1"/>
  <c r="B60" i="137" s="1"/>
  <c r="B61" i="137" s="1"/>
  <c r="B62" i="137" s="1"/>
  <c r="B63" i="137" s="1"/>
  <c r="B64" i="137" s="1"/>
  <c r="B65" i="137" s="1"/>
  <c r="D103" i="136"/>
  <c r="D80" i="136"/>
  <c r="D92" i="136"/>
  <c r="D104" i="136"/>
  <c r="D69" i="136"/>
  <c r="D105" i="136"/>
  <c r="D95" i="136"/>
  <c r="D107" i="136"/>
  <c r="D72" i="136"/>
  <c r="D108" i="136"/>
  <c r="D73" i="136"/>
  <c r="D85" i="136"/>
  <c r="D109" i="136"/>
  <c r="D76" i="136"/>
  <c r="D88" i="136"/>
  <c r="D100" i="136"/>
  <c r="D77" i="136"/>
  <c r="D89" i="136"/>
  <c r="D56" i="136"/>
  <c r="D57" i="136"/>
  <c r="D59" i="136"/>
  <c r="D62" i="136"/>
  <c r="D65" i="136"/>
  <c r="D60" i="136"/>
  <c r="D63" i="136"/>
  <c r="D64" i="136"/>
  <c r="D55" i="136"/>
  <c r="D117" i="136"/>
  <c r="D116" i="136"/>
  <c r="D115" i="136"/>
  <c r="B115" i="136"/>
  <c r="B116" i="136" s="1"/>
  <c r="B117" i="136" s="1"/>
  <c r="B118" i="136" s="1"/>
  <c r="B119" i="136" s="1"/>
  <c r="B120" i="136" s="1"/>
  <c r="B121" i="136" s="1"/>
  <c r="B122" i="136" s="1"/>
  <c r="B123" i="136" s="1"/>
  <c r="B124" i="136" s="1"/>
  <c r="D114" i="136"/>
  <c r="D113" i="136"/>
  <c r="D112" i="136"/>
  <c r="D111" i="136"/>
  <c r="D110" i="136"/>
  <c r="D106" i="136"/>
  <c r="D102" i="136"/>
  <c r="B102" i="136"/>
  <c r="B103" i="136" s="1"/>
  <c r="B104" i="136" s="1"/>
  <c r="B105" i="136" s="1"/>
  <c r="B106" i="136" s="1"/>
  <c r="B107" i="136" s="1"/>
  <c r="B108" i="136" s="1"/>
  <c r="B109" i="136" s="1"/>
  <c r="B110" i="136" s="1"/>
  <c r="B111" i="136" s="1"/>
  <c r="B112" i="136" s="1"/>
  <c r="B113" i="136" s="1"/>
  <c r="D101" i="136"/>
  <c r="D99" i="136"/>
  <c r="D98" i="136"/>
  <c r="D97" i="136"/>
  <c r="D96" i="136"/>
  <c r="D94" i="136"/>
  <c r="D93" i="136"/>
  <c r="D91" i="136"/>
  <c r="D90" i="136"/>
  <c r="B90" i="136"/>
  <c r="B91" i="136" s="1"/>
  <c r="B92" i="136" s="1"/>
  <c r="B93" i="136" s="1"/>
  <c r="B94" i="136" s="1"/>
  <c r="B95" i="136" s="1"/>
  <c r="B96" i="136" s="1"/>
  <c r="B97" i="136" s="1"/>
  <c r="B98" i="136" s="1"/>
  <c r="B99" i="136" s="1"/>
  <c r="B100" i="136" s="1"/>
  <c r="B101" i="136" s="1"/>
  <c r="D87" i="136"/>
  <c r="D86" i="136"/>
  <c r="D84" i="136"/>
  <c r="D83" i="136"/>
  <c r="D82" i="136"/>
  <c r="D81" i="136"/>
  <c r="D79" i="136"/>
  <c r="D78" i="136"/>
  <c r="B78" i="136"/>
  <c r="B79" i="136" s="1"/>
  <c r="B80" i="136" s="1"/>
  <c r="B81" i="136" s="1"/>
  <c r="B82" i="136" s="1"/>
  <c r="B83" i="136" s="1"/>
  <c r="B84" i="136" s="1"/>
  <c r="B85" i="136" s="1"/>
  <c r="B86" i="136" s="1"/>
  <c r="B87" i="136" s="1"/>
  <c r="B88" i="136" s="1"/>
  <c r="B89" i="136" s="1"/>
  <c r="D75" i="136"/>
  <c r="D74" i="136"/>
  <c r="D71" i="136"/>
  <c r="D70" i="136"/>
  <c r="D68" i="136"/>
  <c r="D67" i="136"/>
  <c r="D66" i="136"/>
  <c r="B66" i="136"/>
  <c r="B67" i="136" s="1"/>
  <c r="B68" i="136" s="1"/>
  <c r="B69" i="136" s="1"/>
  <c r="B70" i="136" s="1"/>
  <c r="B71" i="136" s="1"/>
  <c r="B72" i="136" s="1"/>
  <c r="B73" i="136" s="1"/>
  <c r="B74" i="136" s="1"/>
  <c r="B75" i="136" s="1"/>
  <c r="B76" i="136" s="1"/>
  <c r="B77" i="136" s="1"/>
  <c r="D61" i="136"/>
  <c r="D58" i="136"/>
  <c r="D54" i="136"/>
  <c r="B54" i="136"/>
  <c r="B55" i="136" s="1"/>
  <c r="B56" i="136" s="1"/>
  <c r="B57" i="136" s="1"/>
  <c r="B58" i="136" s="1"/>
  <c r="B59" i="136" s="1"/>
  <c r="B60" i="136" s="1"/>
  <c r="B61" i="136" s="1"/>
  <c r="B62" i="136" s="1"/>
  <c r="B63" i="136" s="1"/>
  <c r="B64" i="136" s="1"/>
  <c r="B65" i="136" s="1"/>
  <c r="D117" i="134"/>
  <c r="D116" i="134"/>
  <c r="D115" i="134"/>
  <c r="B115" i="134"/>
  <c r="B116" i="134" s="1"/>
  <c r="B117" i="134" s="1"/>
  <c r="B118" i="134" s="1"/>
  <c r="B119" i="134" s="1"/>
  <c r="B120" i="134" s="1"/>
  <c r="D114" i="134"/>
  <c r="D113" i="134"/>
  <c r="D112" i="134"/>
  <c r="D111" i="134"/>
  <c r="D110" i="134"/>
  <c r="D109" i="134"/>
  <c r="D108" i="134"/>
  <c r="D107" i="134"/>
  <c r="D106" i="134"/>
  <c r="D105" i="134"/>
  <c r="D104" i="134"/>
  <c r="D103" i="134"/>
  <c r="D102" i="134"/>
  <c r="B102" i="134"/>
  <c r="B103" i="134" s="1"/>
  <c r="B104" i="134" s="1"/>
  <c r="B105" i="134" s="1"/>
  <c r="B106" i="134" s="1"/>
  <c r="B107" i="134" s="1"/>
  <c r="B108" i="134" s="1"/>
  <c r="B109" i="134" s="1"/>
  <c r="B110" i="134" s="1"/>
  <c r="B111" i="134" s="1"/>
  <c r="B112" i="134" s="1"/>
  <c r="B113" i="134" s="1"/>
  <c r="D101" i="134"/>
  <c r="D100" i="134"/>
  <c r="D99" i="134"/>
  <c r="D98" i="134"/>
  <c r="D97" i="134"/>
  <c r="D96" i="134"/>
  <c r="D95" i="134"/>
  <c r="D94" i="134"/>
  <c r="D93" i="134"/>
  <c r="D92" i="134"/>
  <c r="D91" i="134"/>
  <c r="D90" i="134"/>
  <c r="B90" i="134"/>
  <c r="B91" i="134" s="1"/>
  <c r="B92" i="134" s="1"/>
  <c r="B93" i="134" s="1"/>
  <c r="B94" i="134" s="1"/>
  <c r="B95" i="134" s="1"/>
  <c r="B96" i="134" s="1"/>
  <c r="B97" i="134" s="1"/>
  <c r="B98" i="134" s="1"/>
  <c r="B99" i="134" s="1"/>
  <c r="B100" i="134" s="1"/>
  <c r="B101" i="134" s="1"/>
  <c r="D89" i="134"/>
  <c r="D88" i="134"/>
  <c r="D87" i="134"/>
  <c r="D86" i="134"/>
  <c r="D85" i="134"/>
  <c r="D84" i="134"/>
  <c r="D83" i="134"/>
  <c r="D82" i="134"/>
  <c r="D81" i="134"/>
  <c r="D80" i="134"/>
  <c r="D79" i="134"/>
  <c r="D78" i="134"/>
  <c r="B78" i="134"/>
  <c r="B79" i="134" s="1"/>
  <c r="B80" i="134" s="1"/>
  <c r="B81" i="134" s="1"/>
  <c r="B82" i="134" s="1"/>
  <c r="B83" i="134" s="1"/>
  <c r="B84" i="134" s="1"/>
  <c r="B85" i="134" s="1"/>
  <c r="B86" i="134" s="1"/>
  <c r="B87" i="134" s="1"/>
  <c r="B88" i="134" s="1"/>
  <c r="B89" i="134" s="1"/>
  <c r="D77" i="134"/>
  <c r="D76" i="134"/>
  <c r="D75" i="134"/>
  <c r="D74" i="134"/>
  <c r="D73" i="134"/>
  <c r="D72" i="134"/>
  <c r="D71" i="134"/>
  <c r="D70" i="134"/>
  <c r="D69" i="134"/>
  <c r="D68" i="134"/>
  <c r="D67" i="134"/>
  <c r="D66" i="134"/>
  <c r="B66" i="134"/>
  <c r="B67" i="134" s="1"/>
  <c r="B68" i="134" s="1"/>
  <c r="B69" i="134" s="1"/>
  <c r="B70" i="134" s="1"/>
  <c r="B71" i="134" s="1"/>
  <c r="B72" i="134" s="1"/>
  <c r="B73" i="134" s="1"/>
  <c r="B74" i="134" s="1"/>
  <c r="B75" i="134" s="1"/>
  <c r="B76" i="134" s="1"/>
  <c r="B77" i="134" s="1"/>
  <c r="D65" i="134"/>
  <c r="D64" i="134"/>
  <c r="D63" i="134"/>
  <c r="D62" i="134"/>
  <c r="D61" i="134"/>
  <c r="D60" i="134"/>
  <c r="D59" i="134"/>
  <c r="D58" i="134"/>
  <c r="D57" i="134"/>
  <c r="D56" i="134"/>
  <c r="D55" i="134"/>
  <c r="D54" i="134"/>
  <c r="B54" i="134"/>
  <c r="B55" i="134" s="1"/>
  <c r="B56" i="134" s="1"/>
  <c r="B57" i="134" s="1"/>
  <c r="B58" i="134" s="1"/>
  <c r="B59" i="134" s="1"/>
  <c r="B60" i="134" s="1"/>
  <c r="B61" i="134" s="1"/>
  <c r="B62" i="134" s="1"/>
  <c r="B63" i="134" s="1"/>
  <c r="B64" i="134" s="1"/>
  <c r="B65" i="134" s="1"/>
  <c r="D117" i="135"/>
  <c r="D116" i="135"/>
  <c r="D115" i="135"/>
  <c r="B115" i="135"/>
  <c r="B116" i="135" s="1"/>
  <c r="B117" i="135" s="1"/>
  <c r="B118" i="135" s="1"/>
  <c r="B119" i="135" s="1"/>
  <c r="B120" i="135" s="1"/>
  <c r="D114" i="135"/>
  <c r="D113" i="135"/>
  <c r="D112" i="135"/>
  <c r="D111" i="135"/>
  <c r="D110" i="135"/>
  <c r="D109" i="135"/>
  <c r="D108" i="135"/>
  <c r="D107" i="135"/>
  <c r="D106" i="135"/>
  <c r="D105" i="135"/>
  <c r="D104" i="135"/>
  <c r="D103" i="135"/>
  <c r="D102" i="135"/>
  <c r="B102" i="135"/>
  <c r="B103" i="135" s="1"/>
  <c r="B104" i="135" s="1"/>
  <c r="B105" i="135" s="1"/>
  <c r="B106" i="135" s="1"/>
  <c r="B107" i="135" s="1"/>
  <c r="B108" i="135" s="1"/>
  <c r="B109" i="135" s="1"/>
  <c r="B110" i="135" s="1"/>
  <c r="B111" i="135" s="1"/>
  <c r="B112" i="135" s="1"/>
  <c r="B113" i="135" s="1"/>
  <c r="D101" i="135"/>
  <c r="D100" i="135"/>
  <c r="D99" i="135"/>
  <c r="D98" i="135"/>
  <c r="D97" i="135"/>
  <c r="D96" i="135"/>
  <c r="D95" i="135"/>
  <c r="D94" i="135"/>
  <c r="D93" i="135"/>
  <c r="D92" i="135"/>
  <c r="D91" i="135"/>
  <c r="D90" i="135"/>
  <c r="B90" i="135"/>
  <c r="B91" i="135" s="1"/>
  <c r="B92" i="135" s="1"/>
  <c r="B93" i="135" s="1"/>
  <c r="B94" i="135" s="1"/>
  <c r="B95" i="135" s="1"/>
  <c r="B96" i="135" s="1"/>
  <c r="B97" i="135" s="1"/>
  <c r="B98" i="135" s="1"/>
  <c r="B99" i="135" s="1"/>
  <c r="B100" i="135" s="1"/>
  <c r="B101" i="135" s="1"/>
  <c r="D89" i="135"/>
  <c r="D88" i="135"/>
  <c r="D87" i="135"/>
  <c r="D86" i="135"/>
  <c r="D85" i="135"/>
  <c r="D84" i="135"/>
  <c r="D83" i="135"/>
  <c r="D82" i="135"/>
  <c r="D81" i="135"/>
  <c r="D80" i="135"/>
  <c r="D79" i="135"/>
  <c r="D78" i="135"/>
  <c r="B78" i="135"/>
  <c r="B79" i="135" s="1"/>
  <c r="B80" i="135" s="1"/>
  <c r="B81" i="135" s="1"/>
  <c r="B82" i="135" s="1"/>
  <c r="B83" i="135" s="1"/>
  <c r="B84" i="135" s="1"/>
  <c r="B85" i="135" s="1"/>
  <c r="B86" i="135" s="1"/>
  <c r="B87" i="135" s="1"/>
  <c r="B88" i="135" s="1"/>
  <c r="B89" i="135" s="1"/>
  <c r="D77" i="135"/>
  <c r="D76" i="135"/>
  <c r="D75" i="135"/>
  <c r="D74" i="135"/>
  <c r="D73" i="135"/>
  <c r="D72" i="135"/>
  <c r="D71" i="135"/>
  <c r="D70" i="135"/>
  <c r="D69" i="135"/>
  <c r="D68" i="135"/>
  <c r="D67" i="135"/>
  <c r="D66" i="135"/>
  <c r="B66" i="135"/>
  <c r="B67" i="135" s="1"/>
  <c r="B68" i="135" s="1"/>
  <c r="B69" i="135" s="1"/>
  <c r="B70" i="135" s="1"/>
  <c r="B71" i="135" s="1"/>
  <c r="B72" i="135" s="1"/>
  <c r="B73" i="135" s="1"/>
  <c r="B74" i="135" s="1"/>
  <c r="B75" i="135" s="1"/>
  <c r="B76" i="135" s="1"/>
  <c r="B77" i="135" s="1"/>
  <c r="D65" i="135"/>
  <c r="D64" i="135"/>
  <c r="D63" i="135"/>
  <c r="D62" i="135"/>
  <c r="D61" i="135"/>
  <c r="D60" i="135"/>
  <c r="D59" i="135"/>
  <c r="D58" i="135"/>
  <c r="D57" i="135"/>
  <c r="D56" i="135"/>
  <c r="D55" i="135"/>
  <c r="D54" i="135"/>
  <c r="B54" i="135"/>
  <c r="B55" i="135" s="1"/>
  <c r="B56" i="135" s="1"/>
  <c r="B57" i="135" s="1"/>
  <c r="B58" i="135" s="1"/>
  <c r="B59" i="135" s="1"/>
  <c r="B60" i="135" s="1"/>
  <c r="B61" i="135" s="1"/>
  <c r="B62" i="135" s="1"/>
  <c r="B63" i="135" s="1"/>
  <c r="B64" i="135" s="1"/>
  <c r="B65" i="135" s="1"/>
  <c r="B115" i="133"/>
  <c r="B116" i="133" s="1"/>
  <c r="B117" i="133" s="1"/>
  <c r="B118" i="133" s="1"/>
  <c r="B119" i="133" s="1"/>
  <c r="B120" i="133" s="1"/>
  <c r="B121" i="133" s="1"/>
  <c r="B122" i="133" s="1"/>
  <c r="B123" i="133" s="1"/>
  <c r="B124" i="133" s="1"/>
  <c r="B125" i="133" s="1"/>
  <c r="D112" i="133"/>
  <c r="D111" i="133"/>
  <c r="D110" i="133"/>
  <c r="B102" i="133"/>
  <c r="B103" i="133" s="1"/>
  <c r="B104" i="133" s="1"/>
  <c r="B105" i="133" s="1"/>
  <c r="B106" i="133" s="1"/>
  <c r="B107" i="133" s="1"/>
  <c r="B108" i="133" s="1"/>
  <c r="B109" i="133" s="1"/>
  <c r="B110" i="133" s="1"/>
  <c r="B111" i="133" s="1"/>
  <c r="B112" i="133" s="1"/>
  <c r="B113" i="133" s="1"/>
  <c r="D100" i="133"/>
  <c r="D99" i="133"/>
  <c r="D98" i="133"/>
  <c r="D97" i="133"/>
  <c r="D96" i="133"/>
  <c r="D95" i="133"/>
  <c r="B90" i="133"/>
  <c r="B91" i="133" s="1"/>
  <c r="B92" i="133" s="1"/>
  <c r="B93" i="133" s="1"/>
  <c r="B94" i="133" s="1"/>
  <c r="B95" i="133" s="1"/>
  <c r="B96" i="133" s="1"/>
  <c r="B97" i="133" s="1"/>
  <c r="B98" i="133" s="1"/>
  <c r="B99" i="133" s="1"/>
  <c r="B100" i="133" s="1"/>
  <c r="B101" i="133" s="1"/>
  <c r="D86" i="133"/>
  <c r="D84" i="133"/>
  <c r="D83" i="133"/>
  <c r="D82" i="133"/>
  <c r="D81" i="133"/>
  <c r="D80" i="133"/>
  <c r="B78" i="133"/>
  <c r="B79" i="133" s="1"/>
  <c r="B80" i="133" s="1"/>
  <c r="B81" i="133" s="1"/>
  <c r="B82" i="133" s="1"/>
  <c r="B83" i="133" s="1"/>
  <c r="B84" i="133" s="1"/>
  <c r="B85" i="133" s="1"/>
  <c r="B86" i="133" s="1"/>
  <c r="B87" i="133" s="1"/>
  <c r="B88" i="133" s="1"/>
  <c r="B89" i="133" s="1"/>
  <c r="D72" i="133"/>
  <c r="D71" i="133"/>
  <c r="D70" i="133"/>
  <c r="D68" i="133"/>
  <c r="D67" i="133"/>
  <c r="B66" i="133"/>
  <c r="B67" i="133" s="1"/>
  <c r="B68" i="133" s="1"/>
  <c r="B69" i="133" s="1"/>
  <c r="B70" i="133" s="1"/>
  <c r="B71" i="133" s="1"/>
  <c r="B72" i="133" s="1"/>
  <c r="B73" i="133" s="1"/>
  <c r="B74" i="133" s="1"/>
  <c r="B75" i="133" s="1"/>
  <c r="B76" i="133" s="1"/>
  <c r="B77" i="133" s="1"/>
  <c r="D58" i="133"/>
  <c r="D57" i="133"/>
  <c r="D56" i="133"/>
  <c r="D55" i="133"/>
  <c r="B54" i="133"/>
  <c r="B55" i="133" s="1"/>
  <c r="B56" i="133" s="1"/>
  <c r="B57" i="133" s="1"/>
  <c r="B58" i="133" s="1"/>
  <c r="B59" i="133" s="1"/>
  <c r="B60" i="133" s="1"/>
  <c r="B61" i="133" s="1"/>
  <c r="B62" i="133" s="1"/>
  <c r="B63" i="133" s="1"/>
  <c r="B64" i="133" s="1"/>
  <c r="B65" i="133" s="1"/>
  <c r="B115" i="104"/>
  <c r="B116" i="104" s="1"/>
  <c r="B117" i="104" s="1"/>
  <c r="B118" i="104" s="1"/>
  <c r="B119" i="104" s="1"/>
  <c r="B120" i="104" s="1"/>
  <c r="B121" i="104" s="1"/>
  <c r="B122" i="104" s="1"/>
  <c r="B123" i="104" s="1"/>
  <c r="B124" i="104" s="1"/>
  <c r="B125" i="104" s="1"/>
  <c r="D112" i="104"/>
  <c r="D111" i="104"/>
  <c r="D110" i="104"/>
  <c r="D109" i="104"/>
  <c r="D108" i="104"/>
  <c r="D107" i="104"/>
  <c r="D106" i="104"/>
  <c r="B102" i="104"/>
  <c r="B103" i="104" s="1"/>
  <c r="B104" i="104" s="1"/>
  <c r="B105" i="104" s="1"/>
  <c r="B106" i="104" s="1"/>
  <c r="B107" i="104" s="1"/>
  <c r="B108" i="104" s="1"/>
  <c r="B109" i="104" s="1"/>
  <c r="B110" i="104" s="1"/>
  <c r="B111" i="104" s="1"/>
  <c r="B112" i="104" s="1"/>
  <c r="B113" i="104" s="1"/>
  <c r="D97" i="104"/>
  <c r="D96" i="104"/>
  <c r="D95" i="104"/>
  <c r="D94" i="104"/>
  <c r="D93" i="104"/>
  <c r="D92" i="104"/>
  <c r="D91" i="104"/>
  <c r="B90" i="104"/>
  <c r="B91" i="104" s="1"/>
  <c r="B92" i="104" s="1"/>
  <c r="B93" i="104" s="1"/>
  <c r="B94" i="104" s="1"/>
  <c r="B95" i="104" s="1"/>
  <c r="B96" i="104" s="1"/>
  <c r="B97" i="104" s="1"/>
  <c r="B98" i="104" s="1"/>
  <c r="B99" i="104" s="1"/>
  <c r="B100" i="104" s="1"/>
  <c r="B101" i="104" s="1"/>
  <c r="D81" i="104"/>
  <c r="D80" i="104"/>
  <c r="D79" i="104"/>
  <c r="B78" i="104"/>
  <c r="B79" i="104" s="1"/>
  <c r="B80" i="104" s="1"/>
  <c r="B81" i="104" s="1"/>
  <c r="B82" i="104" s="1"/>
  <c r="B83" i="104" s="1"/>
  <c r="B84" i="104" s="1"/>
  <c r="B85" i="104" s="1"/>
  <c r="B86" i="104" s="1"/>
  <c r="B87" i="104" s="1"/>
  <c r="B88" i="104" s="1"/>
  <c r="B89" i="104" s="1"/>
  <c r="B66" i="104"/>
  <c r="B67" i="104" s="1"/>
  <c r="B68" i="104" s="1"/>
  <c r="B69" i="104" s="1"/>
  <c r="B70" i="104" s="1"/>
  <c r="B71" i="104" s="1"/>
  <c r="B72" i="104" s="1"/>
  <c r="B73" i="104" s="1"/>
  <c r="B74" i="104" s="1"/>
  <c r="B75" i="104" s="1"/>
  <c r="B76" i="104" s="1"/>
  <c r="B77" i="104" s="1"/>
  <c r="D56" i="104"/>
  <c r="B54" i="104"/>
  <c r="B55" i="104" s="1"/>
  <c r="B56" i="104" s="1"/>
  <c r="B57" i="104" s="1"/>
  <c r="B58" i="104" s="1"/>
  <c r="B59" i="104" s="1"/>
  <c r="B60" i="104" s="1"/>
  <c r="B61" i="104" s="1"/>
  <c r="B62" i="104" s="1"/>
  <c r="B63" i="104" s="1"/>
  <c r="B64" i="104" s="1"/>
  <c r="B65" i="104" s="1"/>
  <c r="B115" i="106"/>
  <c r="B116" i="106" s="1"/>
  <c r="B117" i="106" s="1"/>
  <c r="B118" i="106" s="1"/>
  <c r="B119" i="106" s="1"/>
  <c r="B120" i="106" s="1"/>
  <c r="D113" i="106"/>
  <c r="D111" i="106"/>
  <c r="D110" i="106"/>
  <c r="D109" i="106"/>
  <c r="B102" i="106"/>
  <c r="B103" i="106" s="1"/>
  <c r="B104" i="106" s="1"/>
  <c r="B105" i="106" s="1"/>
  <c r="B106" i="106" s="1"/>
  <c r="B107" i="106" s="1"/>
  <c r="B108" i="106" s="1"/>
  <c r="B109" i="106" s="1"/>
  <c r="B110" i="106" s="1"/>
  <c r="B111" i="106" s="1"/>
  <c r="B112" i="106" s="1"/>
  <c r="B113" i="106" s="1"/>
  <c r="D101" i="106"/>
  <c r="D99" i="106"/>
  <c r="D98" i="106"/>
  <c r="D97" i="106"/>
  <c r="D96" i="106"/>
  <c r="D94" i="106"/>
  <c r="B90" i="106"/>
  <c r="B91" i="106" s="1"/>
  <c r="B92" i="106" s="1"/>
  <c r="B93" i="106" s="1"/>
  <c r="B94" i="106" s="1"/>
  <c r="B95" i="106" s="1"/>
  <c r="B96" i="106" s="1"/>
  <c r="B97" i="106" s="1"/>
  <c r="B98" i="106" s="1"/>
  <c r="B99" i="106" s="1"/>
  <c r="B100" i="106" s="1"/>
  <c r="B101" i="106" s="1"/>
  <c r="D87" i="106"/>
  <c r="D86" i="106"/>
  <c r="D84" i="106"/>
  <c r="D83" i="106"/>
  <c r="D82" i="106"/>
  <c r="B78" i="106"/>
  <c r="B79" i="106" s="1"/>
  <c r="B80" i="106" s="1"/>
  <c r="B81" i="106" s="1"/>
  <c r="B82" i="106" s="1"/>
  <c r="B83" i="106" s="1"/>
  <c r="B84" i="106" s="1"/>
  <c r="B85" i="106" s="1"/>
  <c r="B86" i="106" s="1"/>
  <c r="B87" i="106" s="1"/>
  <c r="B88" i="106" s="1"/>
  <c r="B89" i="106" s="1"/>
  <c r="D74" i="106"/>
  <c r="D72" i="106"/>
  <c r="D71" i="106"/>
  <c r="D70" i="106"/>
  <c r="D68" i="106"/>
  <c r="D66" i="106"/>
  <c r="B66" i="106"/>
  <c r="B67" i="106" s="1"/>
  <c r="B68" i="106" s="1"/>
  <c r="B69" i="106" s="1"/>
  <c r="B70" i="106" s="1"/>
  <c r="B71" i="106" s="1"/>
  <c r="B72" i="106" s="1"/>
  <c r="B73" i="106" s="1"/>
  <c r="B74" i="106" s="1"/>
  <c r="B75" i="106" s="1"/>
  <c r="B76" i="106" s="1"/>
  <c r="B77" i="106" s="1"/>
  <c r="D60" i="106"/>
  <c r="D59" i="106"/>
  <c r="D58" i="106"/>
  <c r="D57" i="106"/>
  <c r="D56" i="106"/>
  <c r="B54" i="106"/>
  <c r="B55" i="106" s="1"/>
  <c r="B56" i="106" s="1"/>
  <c r="B57" i="106" s="1"/>
  <c r="B58" i="106" s="1"/>
  <c r="B59" i="106" s="1"/>
  <c r="B60" i="106" s="1"/>
  <c r="B61" i="106" s="1"/>
  <c r="B62" i="106" s="1"/>
  <c r="B63" i="106" s="1"/>
  <c r="B64" i="106" s="1"/>
  <c r="B65" i="106" s="1"/>
  <c r="B115" i="105"/>
  <c r="B116" i="105" s="1"/>
  <c r="B117" i="105" s="1"/>
  <c r="B118" i="105" s="1"/>
  <c r="B119" i="105" s="1"/>
  <c r="B120" i="105" s="1"/>
  <c r="B121" i="105" s="1"/>
  <c r="B122" i="105" s="1"/>
  <c r="B123" i="105" s="1"/>
  <c r="B124" i="105" s="1"/>
  <c r="B125" i="105" s="1"/>
  <c r="D114" i="105"/>
  <c r="D112" i="105"/>
  <c r="D111" i="105"/>
  <c r="D110" i="105"/>
  <c r="D109" i="105"/>
  <c r="B102" i="105"/>
  <c r="B103" i="105" s="1"/>
  <c r="B104" i="105" s="1"/>
  <c r="B105" i="105" s="1"/>
  <c r="B106" i="105" s="1"/>
  <c r="B107" i="105" s="1"/>
  <c r="B108" i="105" s="1"/>
  <c r="B109" i="105" s="1"/>
  <c r="B110" i="105" s="1"/>
  <c r="B111" i="105" s="1"/>
  <c r="B112" i="105" s="1"/>
  <c r="B113" i="105" s="1"/>
  <c r="D100" i="105"/>
  <c r="D99" i="105"/>
  <c r="D97" i="105"/>
  <c r="D96" i="105"/>
  <c r="D95" i="105"/>
  <c r="B90" i="105"/>
  <c r="B91" i="105" s="1"/>
  <c r="B92" i="105" s="1"/>
  <c r="B93" i="105" s="1"/>
  <c r="B94" i="105" s="1"/>
  <c r="B95" i="105" s="1"/>
  <c r="B96" i="105" s="1"/>
  <c r="B97" i="105" s="1"/>
  <c r="B98" i="105" s="1"/>
  <c r="B99" i="105" s="1"/>
  <c r="B100" i="105" s="1"/>
  <c r="B101" i="105" s="1"/>
  <c r="D87" i="105"/>
  <c r="D85" i="105"/>
  <c r="D84" i="105"/>
  <c r="D83" i="105"/>
  <c r="D81" i="105"/>
  <c r="B78" i="105"/>
  <c r="B79" i="105" s="1"/>
  <c r="B80" i="105" s="1"/>
  <c r="B81" i="105" s="1"/>
  <c r="B82" i="105" s="1"/>
  <c r="B83" i="105" s="1"/>
  <c r="B84" i="105" s="1"/>
  <c r="B85" i="105" s="1"/>
  <c r="B86" i="105" s="1"/>
  <c r="B87" i="105" s="1"/>
  <c r="B88" i="105" s="1"/>
  <c r="B89" i="105" s="1"/>
  <c r="D73" i="105"/>
  <c r="D72" i="105"/>
  <c r="D71" i="105"/>
  <c r="D69" i="105"/>
  <c r="D68" i="105"/>
  <c r="D67" i="105"/>
  <c r="B66" i="105"/>
  <c r="B67" i="105" s="1"/>
  <c r="B68" i="105" s="1"/>
  <c r="B69" i="105" s="1"/>
  <c r="B70" i="105" s="1"/>
  <c r="B71" i="105" s="1"/>
  <c r="B72" i="105" s="1"/>
  <c r="B73" i="105" s="1"/>
  <c r="B74" i="105" s="1"/>
  <c r="B75" i="105" s="1"/>
  <c r="B76" i="105" s="1"/>
  <c r="B77" i="105" s="1"/>
  <c r="D59" i="105"/>
  <c r="D58" i="105"/>
  <c r="D55" i="105"/>
  <c r="D54" i="105"/>
  <c r="B54" i="105"/>
  <c r="B55" i="105" s="1"/>
  <c r="B56" i="105" s="1"/>
  <c r="B57" i="105" s="1"/>
  <c r="B58" i="105" s="1"/>
  <c r="B59" i="105" s="1"/>
  <c r="B60" i="105" s="1"/>
  <c r="B61" i="105" s="1"/>
  <c r="B62" i="105" s="1"/>
  <c r="B63" i="105" s="1"/>
  <c r="B64" i="105" s="1"/>
  <c r="B65" i="105" s="1"/>
  <c r="D115" i="103"/>
  <c r="B115" i="103"/>
  <c r="B116" i="103" s="1"/>
  <c r="B117" i="103" s="1"/>
  <c r="B118" i="103" s="1"/>
  <c r="B119" i="103" s="1"/>
  <c r="B120" i="103" s="1"/>
  <c r="B121" i="103" s="1"/>
  <c r="B122" i="103" s="1"/>
  <c r="B123" i="103" s="1"/>
  <c r="B124" i="103" s="1"/>
  <c r="B125" i="103" s="1"/>
  <c r="D114" i="103"/>
  <c r="D113" i="103"/>
  <c r="D112" i="103"/>
  <c r="D111" i="103"/>
  <c r="D110" i="103"/>
  <c r="B102" i="103"/>
  <c r="B103" i="103" s="1"/>
  <c r="B104" i="103" s="1"/>
  <c r="B105" i="103" s="1"/>
  <c r="B106" i="103" s="1"/>
  <c r="B107" i="103" s="1"/>
  <c r="B108" i="103" s="1"/>
  <c r="B109" i="103" s="1"/>
  <c r="B110" i="103" s="1"/>
  <c r="B111" i="103" s="1"/>
  <c r="B112" i="103" s="1"/>
  <c r="B113" i="103" s="1"/>
  <c r="D100" i="103"/>
  <c r="D99" i="103"/>
  <c r="D97" i="103"/>
  <c r="D96" i="103"/>
  <c r="D95" i="103"/>
  <c r="B90" i="103"/>
  <c r="B91" i="103" s="1"/>
  <c r="B92" i="103" s="1"/>
  <c r="B93" i="103" s="1"/>
  <c r="B94" i="103" s="1"/>
  <c r="B95" i="103" s="1"/>
  <c r="B96" i="103" s="1"/>
  <c r="B97" i="103" s="1"/>
  <c r="B98" i="103" s="1"/>
  <c r="B99" i="103" s="1"/>
  <c r="B100" i="103" s="1"/>
  <c r="B101" i="103" s="1"/>
  <c r="D85" i="103"/>
  <c r="D84" i="103"/>
  <c r="D83" i="103"/>
  <c r="D82" i="103"/>
  <c r="D81" i="103"/>
  <c r="D80" i="103"/>
  <c r="B78" i="103"/>
  <c r="B79" i="103" s="1"/>
  <c r="B80" i="103" s="1"/>
  <c r="B81" i="103" s="1"/>
  <c r="B82" i="103" s="1"/>
  <c r="B83" i="103" s="1"/>
  <c r="B84" i="103" s="1"/>
  <c r="B85" i="103" s="1"/>
  <c r="B86" i="103" s="1"/>
  <c r="B87" i="103" s="1"/>
  <c r="B88" i="103" s="1"/>
  <c r="B89" i="103" s="1"/>
  <c r="D72" i="103"/>
  <c r="D70" i="103"/>
  <c r="D69" i="103"/>
  <c r="D68" i="103"/>
  <c r="B66" i="103"/>
  <c r="B67" i="103" s="1"/>
  <c r="B68" i="103" s="1"/>
  <c r="B69" i="103" s="1"/>
  <c r="B70" i="103" s="1"/>
  <c r="B71" i="103" s="1"/>
  <c r="B72" i="103" s="1"/>
  <c r="B73" i="103" s="1"/>
  <c r="B74" i="103" s="1"/>
  <c r="B75" i="103" s="1"/>
  <c r="B76" i="103" s="1"/>
  <c r="B77" i="103" s="1"/>
  <c r="D55" i="103"/>
  <c r="D54" i="103"/>
  <c r="B54" i="103"/>
  <c r="B55" i="103" s="1"/>
  <c r="B56" i="103" s="1"/>
  <c r="B57" i="103" s="1"/>
  <c r="B58" i="103" s="1"/>
  <c r="B59" i="103" s="1"/>
  <c r="B60" i="103" s="1"/>
  <c r="B61" i="103" s="1"/>
  <c r="B62" i="103" s="1"/>
  <c r="B63" i="103" s="1"/>
  <c r="B64" i="103" s="1"/>
  <c r="B65" i="103" s="1"/>
  <c r="D118" i="102"/>
  <c r="D117" i="102"/>
  <c r="D116" i="102"/>
  <c r="D115" i="102"/>
  <c r="B115" i="102"/>
  <c r="B116" i="102" s="1"/>
  <c r="B117" i="102" s="1"/>
  <c r="B118" i="102" s="1"/>
  <c r="B119" i="102" s="1"/>
  <c r="B120" i="102" s="1"/>
  <c r="B121" i="102" s="1"/>
  <c r="B122" i="102" s="1"/>
  <c r="B123" i="102" s="1"/>
  <c r="B124" i="102" s="1"/>
  <c r="B125" i="102" s="1"/>
  <c r="D114" i="102"/>
  <c r="D113" i="102"/>
  <c r="D112" i="102"/>
  <c r="D111" i="102"/>
  <c r="D110" i="102"/>
  <c r="D109" i="102"/>
  <c r="D108" i="102"/>
  <c r="D107" i="102"/>
  <c r="D106" i="102"/>
  <c r="D105" i="102"/>
  <c r="D104" i="102"/>
  <c r="D103" i="102"/>
  <c r="D102" i="102"/>
  <c r="B102" i="102"/>
  <c r="B103" i="102" s="1"/>
  <c r="B104" i="102" s="1"/>
  <c r="B105" i="102" s="1"/>
  <c r="B106" i="102" s="1"/>
  <c r="B107" i="102" s="1"/>
  <c r="B108" i="102" s="1"/>
  <c r="B109" i="102" s="1"/>
  <c r="B110" i="102" s="1"/>
  <c r="B111" i="102" s="1"/>
  <c r="B112" i="102" s="1"/>
  <c r="B113" i="102" s="1"/>
  <c r="D101" i="102"/>
  <c r="D100" i="102"/>
  <c r="D99" i="102"/>
  <c r="D98" i="102"/>
  <c r="D97" i="102"/>
  <c r="D96" i="102"/>
  <c r="D95" i="102"/>
  <c r="D94" i="102"/>
  <c r="D93" i="102"/>
  <c r="D92" i="102"/>
  <c r="D91" i="102"/>
  <c r="D90" i="102"/>
  <c r="B90" i="102"/>
  <c r="B91" i="102" s="1"/>
  <c r="B92" i="102" s="1"/>
  <c r="B93" i="102" s="1"/>
  <c r="B94" i="102" s="1"/>
  <c r="B95" i="102" s="1"/>
  <c r="B96" i="102" s="1"/>
  <c r="B97" i="102" s="1"/>
  <c r="B98" i="102" s="1"/>
  <c r="B99" i="102" s="1"/>
  <c r="B100" i="102" s="1"/>
  <c r="B101" i="102" s="1"/>
  <c r="D89" i="102"/>
  <c r="D88" i="102"/>
  <c r="D87" i="102"/>
  <c r="D86" i="102"/>
  <c r="D85" i="102"/>
  <c r="D84" i="102"/>
  <c r="D83" i="102"/>
  <c r="D82" i="102"/>
  <c r="D81" i="102"/>
  <c r="D80" i="102"/>
  <c r="D79" i="102"/>
  <c r="D78" i="102"/>
  <c r="B78" i="102"/>
  <c r="B79" i="102" s="1"/>
  <c r="B80" i="102" s="1"/>
  <c r="B81" i="102" s="1"/>
  <c r="B82" i="102" s="1"/>
  <c r="B83" i="102" s="1"/>
  <c r="B84" i="102" s="1"/>
  <c r="B85" i="102" s="1"/>
  <c r="B86" i="102" s="1"/>
  <c r="B87" i="102" s="1"/>
  <c r="B88" i="102" s="1"/>
  <c r="B89" i="102" s="1"/>
  <c r="D77" i="102"/>
  <c r="D76" i="102"/>
  <c r="D75" i="102"/>
  <c r="D74" i="102"/>
  <c r="D73" i="102"/>
  <c r="D72" i="102"/>
  <c r="D71" i="102"/>
  <c r="D70" i="102"/>
  <c r="D69" i="102"/>
  <c r="D68" i="102"/>
  <c r="D67" i="102"/>
  <c r="D66" i="102"/>
  <c r="B66" i="102"/>
  <c r="B67" i="102" s="1"/>
  <c r="B68" i="102" s="1"/>
  <c r="B69" i="102" s="1"/>
  <c r="B70" i="102" s="1"/>
  <c r="B71" i="102" s="1"/>
  <c r="B72" i="102" s="1"/>
  <c r="B73" i="102" s="1"/>
  <c r="B74" i="102" s="1"/>
  <c r="B75" i="102" s="1"/>
  <c r="B76" i="102" s="1"/>
  <c r="B77" i="102" s="1"/>
  <c r="D65" i="102"/>
  <c r="D64" i="102"/>
  <c r="D63" i="102"/>
  <c r="D62" i="102"/>
  <c r="D61" i="102"/>
  <c r="D60" i="102"/>
  <c r="D59" i="102"/>
  <c r="D58" i="102"/>
  <c r="D57" i="102"/>
  <c r="D56" i="102"/>
  <c r="D55" i="102"/>
  <c r="D54" i="102"/>
  <c r="B54" i="102"/>
  <c r="B55" i="102" s="1"/>
  <c r="B56" i="102" s="1"/>
  <c r="B57" i="102" s="1"/>
  <c r="B58" i="102" s="1"/>
  <c r="B59" i="102" s="1"/>
  <c r="B60" i="102" s="1"/>
  <c r="B61" i="102" s="1"/>
  <c r="B62" i="102" s="1"/>
  <c r="B63" i="102" s="1"/>
  <c r="B64" i="102" s="1"/>
  <c r="B65" i="102" s="1"/>
  <c r="D118" i="87"/>
  <c r="D117" i="87"/>
  <c r="D116" i="87"/>
  <c r="D115" i="87"/>
  <c r="B115" i="87"/>
  <c r="B116" i="87" s="1"/>
  <c r="B117" i="87" s="1"/>
  <c r="B118" i="87" s="1"/>
  <c r="B119" i="87" s="1"/>
  <c r="B120" i="87" s="1"/>
  <c r="B121" i="87" s="1"/>
  <c r="B122" i="87" s="1"/>
  <c r="B123" i="87" s="1"/>
  <c r="B124" i="87" s="1"/>
  <c r="B125" i="87" s="1"/>
  <c r="D114" i="87"/>
  <c r="D113" i="87"/>
  <c r="D112" i="87"/>
  <c r="D111" i="87"/>
  <c r="D110" i="87"/>
  <c r="D109" i="87"/>
  <c r="D108" i="87"/>
  <c r="D107" i="87"/>
  <c r="D106" i="87"/>
  <c r="D105" i="87"/>
  <c r="D104" i="87"/>
  <c r="D103" i="87"/>
  <c r="D102" i="87"/>
  <c r="B102" i="87"/>
  <c r="B103" i="87" s="1"/>
  <c r="B104" i="87" s="1"/>
  <c r="B105" i="87" s="1"/>
  <c r="B106" i="87" s="1"/>
  <c r="B107" i="87" s="1"/>
  <c r="B108" i="87" s="1"/>
  <c r="B109" i="87" s="1"/>
  <c r="B110" i="87" s="1"/>
  <c r="B111" i="87" s="1"/>
  <c r="B112" i="87" s="1"/>
  <c r="B113" i="87" s="1"/>
  <c r="D101" i="87"/>
  <c r="D100" i="87"/>
  <c r="D99" i="87"/>
  <c r="D98" i="87"/>
  <c r="D97" i="87"/>
  <c r="D96" i="87"/>
  <c r="D95" i="87"/>
  <c r="D94" i="87"/>
  <c r="D93" i="87"/>
  <c r="D92" i="87"/>
  <c r="D91" i="87"/>
  <c r="D90" i="87"/>
  <c r="B90" i="87"/>
  <c r="B91" i="87" s="1"/>
  <c r="B92" i="87" s="1"/>
  <c r="B93" i="87" s="1"/>
  <c r="B94" i="87" s="1"/>
  <c r="B95" i="87" s="1"/>
  <c r="B96" i="87" s="1"/>
  <c r="B97" i="87" s="1"/>
  <c r="B98" i="87" s="1"/>
  <c r="B99" i="87" s="1"/>
  <c r="B100" i="87" s="1"/>
  <c r="B101" i="87" s="1"/>
  <c r="D89" i="87"/>
  <c r="D88" i="87"/>
  <c r="D87" i="87"/>
  <c r="D86" i="87"/>
  <c r="D85" i="87"/>
  <c r="D84" i="87"/>
  <c r="D83" i="87"/>
  <c r="D82" i="87"/>
  <c r="D81" i="87"/>
  <c r="D80" i="87"/>
  <c r="D79" i="87"/>
  <c r="D78" i="87"/>
  <c r="B78" i="87"/>
  <c r="B79" i="87" s="1"/>
  <c r="B80" i="87" s="1"/>
  <c r="B81" i="87" s="1"/>
  <c r="B82" i="87" s="1"/>
  <c r="B83" i="87" s="1"/>
  <c r="B84" i="87" s="1"/>
  <c r="B85" i="87" s="1"/>
  <c r="B86" i="87" s="1"/>
  <c r="B87" i="87" s="1"/>
  <c r="B88" i="87" s="1"/>
  <c r="B89" i="87" s="1"/>
  <c r="D77" i="87"/>
  <c r="D76" i="87"/>
  <c r="D75" i="87"/>
  <c r="D74" i="87"/>
  <c r="D73" i="87"/>
  <c r="D72" i="87"/>
  <c r="D71" i="87"/>
  <c r="D70" i="87"/>
  <c r="D69" i="87"/>
  <c r="D68" i="87"/>
  <c r="D67" i="87"/>
  <c r="D66" i="87"/>
  <c r="B66" i="87"/>
  <c r="B67" i="87" s="1"/>
  <c r="B68" i="87" s="1"/>
  <c r="B69" i="87" s="1"/>
  <c r="B70" i="87" s="1"/>
  <c r="B71" i="87" s="1"/>
  <c r="B72" i="87" s="1"/>
  <c r="B73" i="87" s="1"/>
  <c r="B74" i="87" s="1"/>
  <c r="B75" i="87" s="1"/>
  <c r="B76" i="87" s="1"/>
  <c r="B77" i="87" s="1"/>
  <c r="D65" i="87"/>
  <c r="D64" i="87"/>
  <c r="D63" i="87"/>
  <c r="D62" i="87"/>
  <c r="D61" i="87"/>
  <c r="D60" i="87"/>
  <c r="D59" i="87"/>
  <c r="D58" i="87"/>
  <c r="D57" i="87"/>
  <c r="D56" i="87"/>
  <c r="D55" i="87"/>
  <c r="D54" i="87"/>
  <c r="B54" i="87"/>
  <c r="B55" i="87" s="1"/>
  <c r="B56" i="87" s="1"/>
  <c r="B57" i="87" s="1"/>
  <c r="B58" i="87" s="1"/>
  <c r="B59" i="87" s="1"/>
  <c r="B60" i="87" s="1"/>
  <c r="B61" i="87" s="1"/>
  <c r="B62" i="87" s="1"/>
  <c r="B63" i="87" s="1"/>
  <c r="B64" i="87" s="1"/>
  <c r="B65" i="87" s="1"/>
  <c r="D54" i="86"/>
  <c r="D118" i="86"/>
  <c r="D117" i="86"/>
  <c r="D116" i="86"/>
  <c r="D115" i="86"/>
  <c r="B115" i="86"/>
  <c r="B116" i="86" s="1"/>
  <c r="B117" i="86" s="1"/>
  <c r="B118" i="86" s="1"/>
  <c r="B119" i="86" s="1"/>
  <c r="B120" i="86" s="1"/>
  <c r="D114" i="86"/>
  <c r="D113" i="86"/>
  <c r="D112" i="86"/>
  <c r="D111" i="86"/>
  <c r="D110" i="86"/>
  <c r="D109" i="86"/>
  <c r="D108" i="86"/>
  <c r="D107" i="86"/>
  <c r="D106" i="86"/>
  <c r="D105" i="86"/>
  <c r="D104" i="86"/>
  <c r="D103" i="86"/>
  <c r="D102" i="86"/>
  <c r="B102" i="86"/>
  <c r="B103" i="86" s="1"/>
  <c r="B104" i="86" s="1"/>
  <c r="B105" i="86" s="1"/>
  <c r="B106" i="86" s="1"/>
  <c r="B107" i="86" s="1"/>
  <c r="B108" i="86" s="1"/>
  <c r="B109" i="86" s="1"/>
  <c r="B110" i="86" s="1"/>
  <c r="B111" i="86" s="1"/>
  <c r="B112" i="86" s="1"/>
  <c r="B113" i="86" s="1"/>
  <c r="D101" i="86"/>
  <c r="D100" i="86"/>
  <c r="D99" i="86"/>
  <c r="D98" i="86"/>
  <c r="D97" i="86"/>
  <c r="D96" i="86"/>
  <c r="D95" i="86"/>
  <c r="D94" i="86"/>
  <c r="D93" i="86"/>
  <c r="D92" i="86"/>
  <c r="D91" i="86"/>
  <c r="D90" i="86"/>
  <c r="B90" i="86"/>
  <c r="B91" i="86" s="1"/>
  <c r="B92" i="86" s="1"/>
  <c r="B93" i="86" s="1"/>
  <c r="B94" i="86" s="1"/>
  <c r="B95" i="86" s="1"/>
  <c r="B96" i="86" s="1"/>
  <c r="B97" i="86" s="1"/>
  <c r="B98" i="86" s="1"/>
  <c r="B99" i="86" s="1"/>
  <c r="B100" i="86" s="1"/>
  <c r="B101" i="86" s="1"/>
  <c r="D89" i="86"/>
  <c r="D88" i="86"/>
  <c r="D87" i="86"/>
  <c r="D86" i="86"/>
  <c r="D85" i="86"/>
  <c r="D84" i="86"/>
  <c r="D83" i="86"/>
  <c r="D82" i="86"/>
  <c r="D81" i="86"/>
  <c r="D80" i="86"/>
  <c r="D79" i="86"/>
  <c r="D78" i="86"/>
  <c r="B78" i="86"/>
  <c r="B79" i="86" s="1"/>
  <c r="B80" i="86" s="1"/>
  <c r="B81" i="86" s="1"/>
  <c r="B82" i="86" s="1"/>
  <c r="B83" i="86" s="1"/>
  <c r="B84" i="86" s="1"/>
  <c r="B85" i="86" s="1"/>
  <c r="B86" i="86" s="1"/>
  <c r="B87" i="86" s="1"/>
  <c r="B88" i="86" s="1"/>
  <c r="B89" i="86" s="1"/>
  <c r="D77" i="86"/>
  <c r="D76" i="86"/>
  <c r="D75" i="86"/>
  <c r="D74" i="86"/>
  <c r="D73" i="86"/>
  <c r="D72" i="86"/>
  <c r="D71" i="86"/>
  <c r="D70" i="86"/>
  <c r="D69" i="86"/>
  <c r="D68" i="86"/>
  <c r="D67" i="86"/>
  <c r="D66" i="86"/>
  <c r="B66" i="86"/>
  <c r="B67" i="86" s="1"/>
  <c r="B68" i="86" s="1"/>
  <c r="B69" i="86" s="1"/>
  <c r="B70" i="86" s="1"/>
  <c r="B71" i="86" s="1"/>
  <c r="B72" i="86" s="1"/>
  <c r="B73" i="86" s="1"/>
  <c r="B74" i="86" s="1"/>
  <c r="B75" i="86" s="1"/>
  <c r="B76" i="86" s="1"/>
  <c r="B77" i="86" s="1"/>
  <c r="D65" i="86"/>
  <c r="D64" i="86"/>
  <c r="D63" i="86"/>
  <c r="D62" i="86"/>
  <c r="D61" i="86"/>
  <c r="D60" i="86"/>
  <c r="D59" i="86"/>
  <c r="D58" i="86"/>
  <c r="D57" i="86"/>
  <c r="D56" i="86"/>
  <c r="D55" i="86"/>
  <c r="B54" i="86"/>
  <c r="B55" i="86" s="1"/>
  <c r="B56" i="86" s="1"/>
  <c r="B57" i="86" s="1"/>
  <c r="B58" i="86" s="1"/>
  <c r="B59" i="86" s="1"/>
  <c r="B60" i="86" s="1"/>
  <c r="B61" i="86" s="1"/>
  <c r="B62" i="86" s="1"/>
  <c r="B63" i="86" s="1"/>
  <c r="B64" i="86" s="1"/>
  <c r="B65" i="86" s="1"/>
  <c r="D54" i="85"/>
  <c r="D118" i="85"/>
  <c r="D117" i="85"/>
  <c r="D116" i="85"/>
  <c r="D115" i="85"/>
  <c r="B115" i="85"/>
  <c r="B116" i="85" s="1"/>
  <c r="B117" i="85" s="1"/>
  <c r="B118" i="85" s="1"/>
  <c r="B119" i="85" s="1"/>
  <c r="B120" i="85" s="1"/>
  <c r="D114" i="85"/>
  <c r="D113" i="85"/>
  <c r="D112" i="85"/>
  <c r="D111" i="85"/>
  <c r="D110" i="85"/>
  <c r="D109" i="85"/>
  <c r="D108" i="85"/>
  <c r="D107" i="85"/>
  <c r="D106" i="85"/>
  <c r="D105" i="85"/>
  <c r="D104" i="85"/>
  <c r="D103" i="85"/>
  <c r="D102" i="85"/>
  <c r="B102" i="85"/>
  <c r="B103" i="85" s="1"/>
  <c r="B104" i="85" s="1"/>
  <c r="B105" i="85" s="1"/>
  <c r="B106" i="85" s="1"/>
  <c r="B107" i="85" s="1"/>
  <c r="B108" i="85" s="1"/>
  <c r="B109" i="85" s="1"/>
  <c r="B110" i="85" s="1"/>
  <c r="B111" i="85" s="1"/>
  <c r="B112" i="85" s="1"/>
  <c r="B113" i="85" s="1"/>
  <c r="D101" i="85"/>
  <c r="D100" i="85"/>
  <c r="D99" i="85"/>
  <c r="D98" i="85"/>
  <c r="D97" i="85"/>
  <c r="D96" i="85"/>
  <c r="D95" i="85"/>
  <c r="D94" i="85"/>
  <c r="D93" i="85"/>
  <c r="D92" i="85"/>
  <c r="D91" i="85"/>
  <c r="D90" i="85"/>
  <c r="B90" i="85"/>
  <c r="B91" i="85" s="1"/>
  <c r="B92" i="85" s="1"/>
  <c r="B93" i="85" s="1"/>
  <c r="B94" i="85" s="1"/>
  <c r="B95" i="85" s="1"/>
  <c r="B96" i="85" s="1"/>
  <c r="B97" i="85" s="1"/>
  <c r="B98" i="85" s="1"/>
  <c r="B99" i="85" s="1"/>
  <c r="B100" i="85" s="1"/>
  <c r="B101" i="85" s="1"/>
  <c r="D89" i="85"/>
  <c r="D88" i="85"/>
  <c r="D87" i="85"/>
  <c r="D86" i="85"/>
  <c r="D85" i="85"/>
  <c r="D84" i="85"/>
  <c r="D83" i="85"/>
  <c r="D82" i="85"/>
  <c r="D81" i="85"/>
  <c r="D80" i="85"/>
  <c r="D79" i="85"/>
  <c r="D78" i="85"/>
  <c r="B78" i="85"/>
  <c r="B79" i="85" s="1"/>
  <c r="B80" i="85" s="1"/>
  <c r="B81" i="85" s="1"/>
  <c r="B82" i="85" s="1"/>
  <c r="B83" i="85" s="1"/>
  <c r="B84" i="85" s="1"/>
  <c r="B85" i="85" s="1"/>
  <c r="B86" i="85" s="1"/>
  <c r="B87" i="85" s="1"/>
  <c r="B88" i="85" s="1"/>
  <c r="B89" i="85" s="1"/>
  <c r="D77" i="85"/>
  <c r="D76" i="85"/>
  <c r="D75" i="85"/>
  <c r="D74" i="85"/>
  <c r="D73" i="85"/>
  <c r="D72" i="85"/>
  <c r="D71" i="85"/>
  <c r="D70" i="85"/>
  <c r="D69" i="85"/>
  <c r="D68" i="85"/>
  <c r="D67" i="85"/>
  <c r="D66" i="85"/>
  <c r="B66" i="85"/>
  <c r="B67" i="85" s="1"/>
  <c r="B68" i="85" s="1"/>
  <c r="B69" i="85" s="1"/>
  <c r="B70" i="85" s="1"/>
  <c r="B71" i="85" s="1"/>
  <c r="B72" i="85" s="1"/>
  <c r="B73" i="85" s="1"/>
  <c r="B74" i="85" s="1"/>
  <c r="B75" i="85" s="1"/>
  <c r="B76" i="85" s="1"/>
  <c r="B77" i="85" s="1"/>
  <c r="D65" i="85"/>
  <c r="D64" i="85"/>
  <c r="D63" i="85"/>
  <c r="D62" i="85"/>
  <c r="D61" i="85"/>
  <c r="D60" i="85"/>
  <c r="D59" i="85"/>
  <c r="D58" i="85"/>
  <c r="D57" i="85"/>
  <c r="D56" i="85"/>
  <c r="D55" i="85"/>
  <c r="B54" i="85"/>
  <c r="B55" i="85" s="1"/>
  <c r="B56" i="85" s="1"/>
  <c r="B57" i="85" s="1"/>
  <c r="B58" i="85" s="1"/>
  <c r="B59" i="85" s="1"/>
  <c r="B60" i="85" s="1"/>
  <c r="B61" i="85" s="1"/>
  <c r="B62" i="85" s="1"/>
  <c r="B63" i="85" s="1"/>
  <c r="B64" i="85" s="1"/>
  <c r="B65" i="85" s="1"/>
  <c r="D54" i="84"/>
  <c r="D118" i="84"/>
  <c r="D117" i="84"/>
  <c r="D116" i="84"/>
  <c r="D115" i="84"/>
  <c r="B115" i="84"/>
  <c r="B116" i="84" s="1"/>
  <c r="B117" i="84" s="1"/>
  <c r="B118" i="84" s="1"/>
  <c r="B119" i="84" s="1"/>
  <c r="B120" i="84" s="1"/>
  <c r="D114" i="84"/>
  <c r="D113" i="84"/>
  <c r="D112" i="84"/>
  <c r="D111" i="84"/>
  <c r="D110" i="84"/>
  <c r="D109" i="84"/>
  <c r="D108" i="84"/>
  <c r="D107" i="84"/>
  <c r="D106" i="84"/>
  <c r="D105" i="84"/>
  <c r="D104" i="84"/>
  <c r="D103" i="84"/>
  <c r="D102" i="84"/>
  <c r="B102" i="84"/>
  <c r="B103" i="84" s="1"/>
  <c r="B104" i="84" s="1"/>
  <c r="B105" i="84" s="1"/>
  <c r="B106" i="84" s="1"/>
  <c r="B107" i="84" s="1"/>
  <c r="B108" i="84" s="1"/>
  <c r="B109" i="84" s="1"/>
  <c r="B110" i="84" s="1"/>
  <c r="B111" i="84" s="1"/>
  <c r="B112" i="84" s="1"/>
  <c r="B113" i="84" s="1"/>
  <c r="D101" i="84"/>
  <c r="D100" i="84"/>
  <c r="D99" i="84"/>
  <c r="D98" i="84"/>
  <c r="D97" i="84"/>
  <c r="D96" i="84"/>
  <c r="D95" i="84"/>
  <c r="D94" i="84"/>
  <c r="D93" i="84"/>
  <c r="D92" i="84"/>
  <c r="D91" i="84"/>
  <c r="D90" i="84"/>
  <c r="B90" i="84"/>
  <c r="B91" i="84" s="1"/>
  <c r="B92" i="84" s="1"/>
  <c r="B93" i="84" s="1"/>
  <c r="B94" i="84" s="1"/>
  <c r="B95" i="84" s="1"/>
  <c r="B96" i="84" s="1"/>
  <c r="B97" i="84" s="1"/>
  <c r="B98" i="84" s="1"/>
  <c r="B99" i="84" s="1"/>
  <c r="B100" i="84" s="1"/>
  <c r="B101" i="84" s="1"/>
  <c r="D89" i="84"/>
  <c r="D88" i="84"/>
  <c r="D87" i="84"/>
  <c r="D86" i="84"/>
  <c r="D85" i="84"/>
  <c r="D84" i="84"/>
  <c r="D83" i="84"/>
  <c r="D82" i="84"/>
  <c r="D81" i="84"/>
  <c r="D80" i="84"/>
  <c r="D79" i="84"/>
  <c r="D78" i="84"/>
  <c r="B78" i="84"/>
  <c r="B79" i="84" s="1"/>
  <c r="B80" i="84" s="1"/>
  <c r="B81" i="84" s="1"/>
  <c r="B82" i="84" s="1"/>
  <c r="B83" i="84" s="1"/>
  <c r="B84" i="84" s="1"/>
  <c r="B85" i="84" s="1"/>
  <c r="B86" i="84" s="1"/>
  <c r="B87" i="84" s="1"/>
  <c r="B88" i="84" s="1"/>
  <c r="B89" i="84" s="1"/>
  <c r="D77" i="84"/>
  <c r="D76" i="84"/>
  <c r="D75" i="84"/>
  <c r="D74" i="84"/>
  <c r="D73" i="84"/>
  <c r="D72" i="84"/>
  <c r="D71" i="84"/>
  <c r="D70" i="84"/>
  <c r="D69" i="84"/>
  <c r="D68" i="84"/>
  <c r="D67" i="84"/>
  <c r="D66" i="84"/>
  <c r="B66" i="84"/>
  <c r="B67" i="84" s="1"/>
  <c r="B68" i="84" s="1"/>
  <c r="B69" i="84" s="1"/>
  <c r="B70" i="84" s="1"/>
  <c r="B71" i="84" s="1"/>
  <c r="B72" i="84" s="1"/>
  <c r="B73" i="84" s="1"/>
  <c r="B74" i="84" s="1"/>
  <c r="B75" i="84" s="1"/>
  <c r="B76" i="84" s="1"/>
  <c r="B77" i="84" s="1"/>
  <c r="D65" i="84"/>
  <c r="D64" i="84"/>
  <c r="D63" i="84"/>
  <c r="D62" i="84"/>
  <c r="D61" i="84"/>
  <c r="D60" i="84"/>
  <c r="D59" i="84"/>
  <c r="D58" i="84"/>
  <c r="D57" i="84"/>
  <c r="D56" i="84"/>
  <c r="D55" i="84"/>
  <c r="B54" i="84"/>
  <c r="B55" i="84" s="1"/>
  <c r="B56" i="84" s="1"/>
  <c r="B57" i="84" s="1"/>
  <c r="B58" i="84" s="1"/>
  <c r="B59" i="84" s="1"/>
  <c r="B60" i="84" s="1"/>
  <c r="B61" i="84" s="1"/>
  <c r="B62" i="84" s="1"/>
  <c r="B63" i="84" s="1"/>
  <c r="B64" i="84" s="1"/>
  <c r="B65" i="84" s="1"/>
  <c r="B115" i="131"/>
  <c r="B116" i="131" s="1"/>
  <c r="B117" i="131" s="1"/>
  <c r="B118" i="131" s="1"/>
  <c r="B119" i="131" s="1"/>
  <c r="B120" i="131" s="1"/>
  <c r="B121" i="131" s="1"/>
  <c r="B122" i="131" s="1"/>
  <c r="B123" i="131" s="1"/>
  <c r="B124" i="131" s="1"/>
  <c r="B125" i="131" s="1"/>
  <c r="B102" i="131"/>
  <c r="B103" i="131" s="1"/>
  <c r="B104" i="131" s="1"/>
  <c r="B105" i="131" s="1"/>
  <c r="B106" i="131" s="1"/>
  <c r="B107" i="131" s="1"/>
  <c r="B108" i="131" s="1"/>
  <c r="B109" i="131" s="1"/>
  <c r="B110" i="131" s="1"/>
  <c r="B111" i="131" s="1"/>
  <c r="B112" i="131" s="1"/>
  <c r="B113" i="131" s="1"/>
  <c r="B90" i="131"/>
  <c r="B91" i="131" s="1"/>
  <c r="B92" i="131" s="1"/>
  <c r="B93" i="131" s="1"/>
  <c r="B94" i="131" s="1"/>
  <c r="B95" i="131" s="1"/>
  <c r="B96" i="131" s="1"/>
  <c r="B97" i="131" s="1"/>
  <c r="B98" i="131" s="1"/>
  <c r="B99" i="131" s="1"/>
  <c r="B100" i="131" s="1"/>
  <c r="B101" i="131" s="1"/>
  <c r="B78" i="131"/>
  <c r="B79" i="131" s="1"/>
  <c r="B80" i="131" s="1"/>
  <c r="B81" i="131" s="1"/>
  <c r="B82" i="131" s="1"/>
  <c r="B83" i="131" s="1"/>
  <c r="B84" i="131" s="1"/>
  <c r="B85" i="131" s="1"/>
  <c r="B86" i="131" s="1"/>
  <c r="B87" i="131" s="1"/>
  <c r="B88" i="131" s="1"/>
  <c r="B89" i="131" s="1"/>
  <c r="B66" i="131"/>
  <c r="B67" i="131" s="1"/>
  <c r="B68" i="131" s="1"/>
  <c r="B69" i="131" s="1"/>
  <c r="B70" i="131" s="1"/>
  <c r="B71" i="131" s="1"/>
  <c r="B72" i="131" s="1"/>
  <c r="B73" i="131" s="1"/>
  <c r="B74" i="131" s="1"/>
  <c r="B75" i="131" s="1"/>
  <c r="B76" i="131" s="1"/>
  <c r="B77" i="131" s="1"/>
  <c r="B54" i="131"/>
  <c r="B55" i="131" s="1"/>
  <c r="B56" i="131" s="1"/>
  <c r="B57" i="131" s="1"/>
  <c r="B58" i="131" s="1"/>
  <c r="B59" i="131" s="1"/>
  <c r="B60" i="131" s="1"/>
  <c r="B61" i="131" s="1"/>
  <c r="B62" i="131" s="1"/>
  <c r="B63" i="131" s="1"/>
  <c r="B64" i="131" s="1"/>
  <c r="B65" i="131" s="1"/>
  <c r="D110" i="83"/>
  <c r="D108" i="83"/>
  <c r="D107" i="83"/>
  <c r="D106" i="83"/>
  <c r="D102" i="83"/>
  <c r="D96" i="83"/>
  <c r="D94" i="83"/>
  <c r="D93" i="83"/>
  <c r="D92" i="83"/>
  <c r="D91" i="83"/>
  <c r="D90" i="83"/>
  <c r="D80" i="83"/>
  <c r="D77" i="83"/>
  <c r="D76" i="83"/>
  <c r="D75" i="83"/>
  <c r="D74" i="83"/>
  <c r="D64" i="83"/>
  <c r="D62" i="83"/>
  <c r="D61" i="83"/>
  <c r="D60" i="83"/>
  <c r="D59" i="83"/>
  <c r="D58" i="83"/>
  <c r="B116" i="83"/>
  <c r="B117" i="83" s="1"/>
  <c r="B118" i="83" s="1"/>
  <c r="B119" i="83" s="1"/>
  <c r="B120" i="83" s="1"/>
  <c r="B102" i="83"/>
  <c r="B103" i="83" s="1"/>
  <c r="B104" i="83" s="1"/>
  <c r="B105" i="83" s="1"/>
  <c r="B106" i="83" s="1"/>
  <c r="B107" i="83" s="1"/>
  <c r="B108" i="83" s="1"/>
  <c r="B109" i="83" s="1"/>
  <c r="B110" i="83" s="1"/>
  <c r="B111" i="83" s="1"/>
  <c r="B112" i="83" s="1"/>
  <c r="B113" i="83" s="1"/>
  <c r="B90" i="83"/>
  <c r="B91" i="83" s="1"/>
  <c r="B92" i="83" s="1"/>
  <c r="B93" i="83" s="1"/>
  <c r="B94" i="83" s="1"/>
  <c r="B95" i="83" s="1"/>
  <c r="B96" i="83" s="1"/>
  <c r="B97" i="83" s="1"/>
  <c r="B98" i="83" s="1"/>
  <c r="B99" i="83" s="1"/>
  <c r="B100" i="83" s="1"/>
  <c r="B101" i="83" s="1"/>
  <c r="B78" i="83"/>
  <c r="B79" i="83" s="1"/>
  <c r="B80" i="83" s="1"/>
  <c r="B81" i="83" s="1"/>
  <c r="B82" i="83" s="1"/>
  <c r="B83" i="83" s="1"/>
  <c r="B84" i="83" s="1"/>
  <c r="B85" i="83" s="1"/>
  <c r="B86" i="83" s="1"/>
  <c r="B87" i="83" s="1"/>
  <c r="B88" i="83" s="1"/>
  <c r="B89" i="83" s="1"/>
  <c r="B66" i="83"/>
  <c r="B67" i="83" s="1"/>
  <c r="B68" i="83" s="1"/>
  <c r="B69" i="83" s="1"/>
  <c r="B70" i="83" s="1"/>
  <c r="B71" i="83" s="1"/>
  <c r="B72" i="83" s="1"/>
  <c r="B73" i="83" s="1"/>
  <c r="B74" i="83" s="1"/>
  <c r="B75" i="83" s="1"/>
  <c r="B76" i="83" s="1"/>
  <c r="B77" i="83" s="1"/>
  <c r="B54" i="83"/>
  <c r="B55" i="83" s="1"/>
  <c r="B56" i="83" s="1"/>
  <c r="B57" i="83" s="1"/>
  <c r="B58" i="83" s="1"/>
  <c r="B59" i="83" s="1"/>
  <c r="B60" i="83" s="1"/>
  <c r="B61" i="83" s="1"/>
  <c r="B62" i="83" s="1"/>
  <c r="B63" i="83" s="1"/>
  <c r="B64" i="83" s="1"/>
  <c r="B65" i="83" s="1"/>
  <c r="D117" i="82"/>
  <c r="D116" i="82"/>
  <c r="D115" i="82"/>
  <c r="D114" i="82"/>
  <c r="D113" i="82"/>
  <c r="D112" i="82"/>
  <c r="D111" i="82"/>
  <c r="D110" i="82"/>
  <c r="D109" i="82"/>
  <c r="D108" i="82"/>
  <c r="D107" i="82"/>
  <c r="D106" i="82"/>
  <c r="D105" i="82"/>
  <c r="D104" i="82"/>
  <c r="D103" i="82"/>
  <c r="D102" i="82"/>
  <c r="D101" i="82"/>
  <c r="D100" i="82"/>
  <c r="D99" i="82"/>
  <c r="D98" i="82"/>
  <c r="D97" i="82"/>
  <c r="D96" i="82"/>
  <c r="D95" i="82"/>
  <c r="D94" i="82"/>
  <c r="D93" i="82"/>
  <c r="D92" i="82"/>
  <c r="D91" i="82"/>
  <c r="D90" i="82"/>
  <c r="D89" i="82"/>
  <c r="D88" i="82"/>
  <c r="D87" i="82"/>
  <c r="D86" i="82"/>
  <c r="D85" i="82"/>
  <c r="D84" i="82"/>
  <c r="D83" i="82"/>
  <c r="D82" i="82"/>
  <c r="D81" i="82"/>
  <c r="D80" i="82"/>
  <c r="D79" i="82"/>
  <c r="D78" i="82"/>
  <c r="D77" i="82"/>
  <c r="D76" i="82"/>
  <c r="D75" i="82"/>
  <c r="D74" i="82"/>
  <c r="D73" i="82"/>
  <c r="D72" i="82"/>
  <c r="D71" i="82"/>
  <c r="D70" i="82"/>
  <c r="D69" i="82"/>
  <c r="D68" i="82"/>
  <c r="D67" i="82"/>
  <c r="D66" i="82"/>
  <c r="D65" i="82"/>
  <c r="D64" i="82"/>
  <c r="D63" i="82"/>
  <c r="D62" i="82"/>
  <c r="D61" i="82"/>
  <c r="D60" i="82"/>
  <c r="D59" i="82"/>
  <c r="D58" i="82"/>
  <c r="D57" i="82"/>
  <c r="D56" i="82"/>
  <c r="D55" i="82"/>
  <c r="D54" i="82"/>
  <c r="B54" i="82"/>
  <c r="B55" i="82" s="1"/>
  <c r="B56" i="82" s="1"/>
  <c r="B115" i="82"/>
  <c r="B116" i="82" s="1"/>
  <c r="B117" i="82" s="1"/>
  <c r="B118" i="82" s="1"/>
  <c r="B119" i="82" s="1"/>
  <c r="B120" i="82" s="1"/>
  <c r="B102" i="82"/>
  <c r="B103" i="82" s="1"/>
  <c r="B104" i="82" s="1"/>
  <c r="B105" i="82" s="1"/>
  <c r="B106" i="82" s="1"/>
  <c r="B107" i="82" s="1"/>
  <c r="B108" i="82" s="1"/>
  <c r="B109" i="82" s="1"/>
  <c r="B110" i="82" s="1"/>
  <c r="B111" i="82" s="1"/>
  <c r="B112" i="82" s="1"/>
  <c r="B113" i="82" s="1"/>
  <c r="B90" i="82"/>
  <c r="B91" i="82" s="1"/>
  <c r="B92" i="82" s="1"/>
  <c r="B93" i="82" s="1"/>
  <c r="B94" i="82" s="1"/>
  <c r="B95" i="82" s="1"/>
  <c r="B96" i="82" s="1"/>
  <c r="B97" i="82" s="1"/>
  <c r="B98" i="82" s="1"/>
  <c r="B99" i="82" s="1"/>
  <c r="B100" i="82" s="1"/>
  <c r="B101" i="82" s="1"/>
  <c r="B78" i="82"/>
  <c r="B79" i="82" s="1"/>
  <c r="B80" i="82" s="1"/>
  <c r="B81" i="82" s="1"/>
  <c r="B82" i="82" s="1"/>
  <c r="B83" i="82" s="1"/>
  <c r="B84" i="82" s="1"/>
  <c r="B85" i="82" s="1"/>
  <c r="B86" i="82" s="1"/>
  <c r="B87" i="82" s="1"/>
  <c r="B88" i="82" s="1"/>
  <c r="B89" i="82" s="1"/>
  <c r="B66" i="82"/>
  <c r="B67" i="82" s="1"/>
  <c r="B68" i="82" s="1"/>
  <c r="B69" i="82" s="1"/>
  <c r="B70" i="82" s="1"/>
  <c r="B71" i="82" s="1"/>
  <c r="B72" i="82" s="1"/>
  <c r="B73" i="82" s="1"/>
  <c r="B74" i="82" s="1"/>
  <c r="B75" i="82" s="1"/>
  <c r="B76" i="82" s="1"/>
  <c r="B77" i="82" s="1"/>
  <c r="D89" i="81"/>
  <c r="B103" i="81"/>
  <c r="B104" i="81" s="1"/>
  <c r="B105" i="81" s="1"/>
  <c r="B106" i="81" s="1"/>
  <c r="B107" i="81" s="1"/>
  <c r="B108" i="81" s="1"/>
  <c r="B66" i="81"/>
  <c r="B67" i="81" s="1"/>
  <c r="B68" i="81" s="1"/>
  <c r="B69" i="81" s="1"/>
  <c r="B70" i="81" s="1"/>
  <c r="B71" i="81" s="1"/>
  <c r="B72" i="81" s="1"/>
  <c r="B73" i="81" s="1"/>
  <c r="B74" i="81" s="1"/>
  <c r="B75" i="81" s="1"/>
  <c r="B76" i="81" s="1"/>
  <c r="B77" i="81" s="1"/>
  <c r="B90" i="81"/>
  <c r="B91" i="81" s="1"/>
  <c r="B92" i="81" s="1"/>
  <c r="B93" i="81" s="1"/>
  <c r="B94" i="81" s="1"/>
  <c r="B95" i="81" s="1"/>
  <c r="B96" i="81" s="1"/>
  <c r="B97" i="81" s="1"/>
  <c r="B98" i="81" s="1"/>
  <c r="B99" i="81" s="1"/>
  <c r="B100" i="81" s="1"/>
  <c r="B101" i="81" s="1"/>
  <c r="B78" i="81"/>
  <c r="B79" i="81" s="1"/>
  <c r="B80" i="81" s="1"/>
  <c r="B81" i="81" s="1"/>
  <c r="B82" i="81" s="1"/>
  <c r="B83" i="81" s="1"/>
  <c r="B84" i="81" s="1"/>
  <c r="B85" i="81" s="1"/>
  <c r="B86" i="81" s="1"/>
  <c r="B87" i="81" s="1"/>
  <c r="B88" i="81" s="1"/>
  <c r="B89" i="81" s="1"/>
  <c r="B54" i="81"/>
  <c r="B55" i="81" s="1"/>
  <c r="B56" i="81" s="1"/>
  <c r="B57" i="81" s="1"/>
  <c r="B58" i="81" s="1"/>
  <c r="B59" i="81" s="1"/>
  <c r="B60" i="81" s="1"/>
  <c r="B61" i="81" s="1"/>
  <c r="B62" i="81" s="1"/>
  <c r="B63" i="81" s="1"/>
  <c r="B64" i="81" s="1"/>
  <c r="B65" i="81" s="1"/>
  <c r="D114" i="133"/>
  <c r="D115" i="133"/>
  <c r="D116" i="133"/>
  <c r="D117" i="133"/>
  <c r="D66" i="133"/>
  <c r="D78" i="133"/>
  <c r="D90" i="133"/>
  <c r="D102" i="133"/>
  <c r="D79" i="133"/>
  <c r="D91" i="133"/>
  <c r="D103" i="133"/>
  <c r="D92" i="133"/>
  <c r="D104" i="133"/>
  <c r="D69" i="133"/>
  <c r="D93" i="133"/>
  <c r="D105" i="133"/>
  <c r="D94" i="133"/>
  <c r="D106" i="133"/>
  <c r="D107" i="133"/>
  <c r="D108" i="133"/>
  <c r="D73" i="133"/>
  <c r="D85" i="133"/>
  <c r="D109" i="133"/>
  <c r="D74" i="133"/>
  <c r="D75" i="133"/>
  <c r="D87" i="133"/>
  <c r="D76" i="133"/>
  <c r="D88" i="133"/>
  <c r="D77" i="133"/>
  <c r="D89" i="133"/>
  <c r="D101" i="133"/>
  <c r="D113" i="133"/>
  <c r="D59" i="133"/>
  <c r="D60" i="133"/>
  <c r="D61" i="133"/>
  <c r="D62" i="133"/>
  <c r="D63" i="133"/>
  <c r="D64" i="133"/>
  <c r="D65" i="133"/>
  <c r="D54" i="133"/>
  <c r="D117" i="104"/>
  <c r="D114" i="104"/>
  <c r="D115" i="104"/>
  <c r="D116" i="104"/>
  <c r="D113" i="104"/>
  <c r="D105" i="104"/>
  <c r="D104" i="104"/>
  <c r="D103" i="104"/>
  <c r="D102" i="104"/>
  <c r="D101" i="104"/>
  <c r="D100" i="104"/>
  <c r="D99" i="104"/>
  <c r="D98" i="104"/>
  <c r="D90" i="104"/>
  <c r="D89" i="104"/>
  <c r="D88" i="104"/>
  <c r="D87" i="104"/>
  <c r="D86" i="104"/>
  <c r="D85" i="104"/>
  <c r="D84" i="104"/>
  <c r="D83" i="104"/>
  <c r="D82" i="104"/>
  <c r="D78" i="104"/>
  <c r="D77" i="104"/>
  <c r="D76" i="104"/>
  <c r="D75" i="104"/>
  <c r="D74" i="104"/>
  <c r="D73" i="104"/>
  <c r="D72" i="104"/>
  <c r="D71" i="104"/>
  <c r="D70" i="104"/>
  <c r="D69" i="104"/>
  <c r="D68" i="104"/>
  <c r="D67" i="104"/>
  <c r="D66" i="104"/>
  <c r="D65" i="104"/>
  <c r="D64" i="104"/>
  <c r="D63" i="104"/>
  <c r="D62" i="104"/>
  <c r="D61" i="104"/>
  <c r="D60" i="104"/>
  <c r="D59" i="104"/>
  <c r="D58" i="104"/>
  <c r="D57" i="104"/>
  <c r="D55" i="104"/>
  <c r="D54" i="104"/>
  <c r="D118" i="106"/>
  <c r="D114" i="106"/>
  <c r="D115" i="106"/>
  <c r="D116" i="106"/>
  <c r="D117" i="106"/>
  <c r="D78" i="106"/>
  <c r="D90" i="106"/>
  <c r="D102" i="106"/>
  <c r="D67" i="106"/>
  <c r="D79" i="106"/>
  <c r="D91" i="106"/>
  <c r="D103" i="106"/>
  <c r="D80" i="106"/>
  <c r="D92" i="106"/>
  <c r="D104" i="106"/>
  <c r="D69" i="106"/>
  <c r="D81" i="106"/>
  <c r="D93" i="106"/>
  <c r="D105" i="106"/>
  <c r="D106" i="106"/>
  <c r="D95" i="106"/>
  <c r="D107" i="106"/>
  <c r="D108" i="106"/>
  <c r="D73" i="106"/>
  <c r="D85" i="106"/>
  <c r="D75" i="106"/>
  <c r="D76" i="106"/>
  <c r="D88" i="106"/>
  <c r="D100" i="106"/>
  <c r="D112" i="106"/>
  <c r="D77" i="106"/>
  <c r="D89" i="106"/>
  <c r="D55" i="106"/>
  <c r="D61" i="106"/>
  <c r="D62" i="106"/>
  <c r="D63" i="106"/>
  <c r="D64" i="106"/>
  <c r="D65" i="106"/>
  <c r="D54" i="106"/>
  <c r="D115" i="105"/>
  <c r="D116" i="105"/>
  <c r="D117" i="105"/>
  <c r="D66" i="105"/>
  <c r="D78" i="105"/>
  <c r="D90" i="105"/>
  <c r="D102" i="105"/>
  <c r="D79" i="105"/>
  <c r="D91" i="105"/>
  <c r="D103" i="105"/>
  <c r="D80" i="105"/>
  <c r="D92" i="105"/>
  <c r="D104" i="105"/>
  <c r="D93" i="105"/>
  <c r="D105" i="105"/>
  <c r="D70" i="105"/>
  <c r="D82" i="105"/>
  <c r="D94" i="105"/>
  <c r="D106" i="105"/>
  <c r="D107" i="105"/>
  <c r="D108" i="105"/>
  <c r="D74" i="105"/>
  <c r="D86" i="105"/>
  <c r="D98" i="105"/>
  <c r="D75" i="105"/>
  <c r="D76" i="105"/>
  <c r="D88" i="105"/>
  <c r="D77" i="105"/>
  <c r="D89" i="105"/>
  <c r="D101" i="105"/>
  <c r="D113" i="105"/>
  <c r="D56" i="105"/>
  <c r="D57" i="105"/>
  <c r="D60" i="105"/>
  <c r="D61" i="105"/>
  <c r="D62" i="105"/>
  <c r="D63" i="105"/>
  <c r="D64" i="105"/>
  <c r="D65" i="105"/>
  <c r="D116" i="103"/>
  <c r="D117" i="103"/>
  <c r="D118" i="103"/>
  <c r="D66" i="103"/>
  <c r="D78" i="103"/>
  <c r="D90" i="103"/>
  <c r="D102" i="103"/>
  <c r="D67" i="103"/>
  <c r="D79" i="103"/>
  <c r="D91" i="103"/>
  <c r="D103" i="103"/>
  <c r="D92" i="103"/>
  <c r="D104" i="103"/>
  <c r="D93" i="103"/>
  <c r="D105" i="103"/>
  <c r="D94" i="103"/>
  <c r="D106" i="103"/>
  <c r="D71" i="103"/>
  <c r="D107" i="103"/>
  <c r="D108" i="103"/>
  <c r="D73" i="103"/>
  <c r="D109" i="103"/>
  <c r="D74" i="103"/>
  <c r="D86" i="103"/>
  <c r="D98" i="103"/>
  <c r="D75" i="103"/>
  <c r="D87" i="103"/>
  <c r="D76" i="103"/>
  <c r="D88" i="103"/>
  <c r="D77" i="103"/>
  <c r="D89" i="103"/>
  <c r="D101" i="103"/>
  <c r="D56" i="103"/>
  <c r="D57" i="103"/>
  <c r="D58" i="103"/>
  <c r="D59" i="103"/>
  <c r="D60" i="103"/>
  <c r="D61" i="103"/>
  <c r="D62" i="103"/>
  <c r="D63" i="103"/>
  <c r="D64" i="103"/>
  <c r="D65" i="103"/>
  <c r="D114" i="83"/>
  <c r="D115" i="83"/>
  <c r="D116" i="83"/>
  <c r="D117" i="83"/>
  <c r="D118" i="83"/>
  <c r="D66" i="83"/>
  <c r="D78" i="83"/>
  <c r="D67" i="83"/>
  <c r="D79" i="83"/>
  <c r="D103" i="83"/>
  <c r="D68" i="83"/>
  <c r="D104" i="83"/>
  <c r="D69" i="83"/>
  <c r="D81" i="83"/>
  <c r="D105" i="83"/>
  <c r="D70" i="83"/>
  <c r="D82" i="83"/>
  <c r="D71" i="83"/>
  <c r="D83" i="83"/>
  <c r="D95" i="83"/>
  <c r="D72" i="83"/>
  <c r="D84" i="83"/>
  <c r="D73" i="83"/>
  <c r="D85" i="83"/>
  <c r="D97" i="83"/>
  <c r="D109" i="83"/>
  <c r="D86" i="83"/>
  <c r="D98" i="83"/>
  <c r="D87" i="83"/>
  <c r="D99" i="83"/>
  <c r="D111" i="83"/>
  <c r="D88" i="83"/>
  <c r="D100" i="83"/>
  <c r="D112" i="83"/>
  <c r="D89" i="83"/>
  <c r="D101" i="83"/>
  <c r="D113" i="83"/>
  <c r="D55" i="83"/>
  <c r="D56" i="83"/>
  <c r="D57" i="83"/>
  <c r="D63" i="83"/>
  <c r="D65" i="83"/>
  <c r="D54" i="83"/>
  <c r="D65" i="81"/>
  <c r="D64" i="81"/>
  <c r="D63" i="81"/>
  <c r="D62" i="81"/>
  <c r="D61" i="81"/>
  <c r="D60" i="81"/>
  <c r="D59" i="81"/>
  <c r="D58" i="81"/>
  <c r="D57" i="81"/>
  <c r="D56" i="81"/>
  <c r="D55" i="81"/>
  <c r="F122" i="135" l="1"/>
  <c r="F122" i="102"/>
  <c r="F122" i="83"/>
  <c r="F122" i="85"/>
  <c r="F122" i="86"/>
  <c r="F122" i="103"/>
  <c r="F115" i="82"/>
  <c r="F114" i="82"/>
  <c r="F124" i="82"/>
  <c r="F125" i="102"/>
  <c r="F124" i="84"/>
  <c r="F125" i="85"/>
  <c r="F124" i="83"/>
  <c r="F125" i="83"/>
  <c r="F122" i="82"/>
  <c r="F125" i="84"/>
  <c r="F124" i="105"/>
  <c r="F125" i="82"/>
  <c r="F124" i="137"/>
  <c r="F124" i="133"/>
  <c r="F124" i="134"/>
  <c r="F124" i="102"/>
  <c r="F124" i="104"/>
  <c r="F124" i="86"/>
  <c r="F124" i="87"/>
  <c r="F124" i="106"/>
  <c r="F124" i="135"/>
  <c r="F124" i="85"/>
  <c r="F124" i="136"/>
  <c r="F120" i="103"/>
  <c r="F120" i="102"/>
  <c r="F122" i="105"/>
  <c r="F122" i="106"/>
  <c r="F122" i="84"/>
  <c r="F122" i="87"/>
  <c r="F122" i="104"/>
  <c r="F122" i="136"/>
  <c r="F121" i="136"/>
  <c r="F121" i="137"/>
  <c r="F120" i="86"/>
  <c r="F120" i="83"/>
  <c r="F120" i="106"/>
  <c r="F120" i="133"/>
  <c r="F120" i="84"/>
  <c r="F120" i="136"/>
  <c r="F120" i="87"/>
  <c r="F120" i="135"/>
  <c r="F120" i="104"/>
  <c r="F120" i="85"/>
  <c r="F120" i="137"/>
  <c r="F120" i="82"/>
  <c r="F120" i="134"/>
  <c r="F119" i="86"/>
  <c r="F119" i="87"/>
  <c r="F118" i="103"/>
  <c r="F118" i="137"/>
  <c r="F116" i="104"/>
  <c r="F118" i="104"/>
  <c r="F118" i="105"/>
  <c r="F118" i="82"/>
  <c r="F118" i="83"/>
  <c r="F118" i="86"/>
  <c r="F118" i="87"/>
  <c r="F118" i="85"/>
  <c r="F118" i="133"/>
  <c r="F118" i="135"/>
  <c r="F118" i="136"/>
  <c r="F118" i="134"/>
  <c r="D118" i="131"/>
  <c r="F117" i="105"/>
  <c r="F117" i="106"/>
  <c r="F116" i="103"/>
  <c r="F116" i="83"/>
  <c r="F116" i="134"/>
  <c r="F116" i="84"/>
  <c r="F123" i="106"/>
  <c r="F108" i="103"/>
  <c r="F125" i="137"/>
  <c r="F109" i="136"/>
  <c r="F115" i="83"/>
  <c r="F125" i="136"/>
  <c r="F125" i="104"/>
  <c r="F125" i="87"/>
  <c r="F125" i="134"/>
  <c r="F125" i="105"/>
  <c r="F125" i="106"/>
  <c r="F125" i="103"/>
  <c r="F124" i="103"/>
  <c r="F123" i="85"/>
  <c r="F123" i="84"/>
  <c r="F125" i="86"/>
  <c r="F125" i="135"/>
  <c r="F125" i="133"/>
  <c r="F112" i="81"/>
  <c r="B125" i="136"/>
  <c r="B134" i="136" s="1"/>
  <c r="B135" i="136" s="1"/>
  <c r="B121" i="135"/>
  <c r="B122" i="135" s="1"/>
  <c r="B123" i="135" s="1"/>
  <c r="B124" i="135" s="1"/>
  <c r="B125" i="135" s="1"/>
  <c r="B121" i="134"/>
  <c r="B122" i="134" s="1"/>
  <c r="B123" i="134" s="1"/>
  <c r="B124" i="134" s="1"/>
  <c r="B125" i="134" s="1"/>
  <c r="F122" i="137"/>
  <c r="B121" i="106"/>
  <c r="B122" i="106" s="1"/>
  <c r="B123" i="106" s="1"/>
  <c r="B124" i="106" s="1"/>
  <c r="B121" i="86"/>
  <c r="B122" i="86" s="1"/>
  <c r="B123" i="86" s="1"/>
  <c r="B124" i="86" s="1"/>
  <c r="B125" i="86" s="1"/>
  <c r="B121" i="85"/>
  <c r="B122" i="85" s="1"/>
  <c r="B123" i="85" s="1"/>
  <c r="B124" i="85" s="1"/>
  <c r="B125" i="85" s="1"/>
  <c r="B121" i="84"/>
  <c r="B122" i="84" s="1"/>
  <c r="B123" i="84" s="1"/>
  <c r="B124" i="84" s="1"/>
  <c r="B125" i="84" s="1"/>
  <c r="B121" i="83"/>
  <c r="B122" i="83" s="1"/>
  <c r="B123" i="83" s="1"/>
  <c r="B124" i="83" s="1"/>
  <c r="B125" i="83" s="1"/>
  <c r="B121" i="82"/>
  <c r="B122" i="82" s="1"/>
  <c r="B123" i="82" s="1"/>
  <c r="B124" i="82" s="1"/>
  <c r="B125" i="82" s="1"/>
  <c r="B57" i="82"/>
  <c r="B58" i="82" s="1"/>
  <c r="B59" i="82" s="1"/>
  <c r="B60" i="82" s="1"/>
  <c r="B61" i="82" s="1"/>
  <c r="B62" i="82" s="1"/>
  <c r="B63" i="82" s="1"/>
  <c r="B64" i="82" s="1"/>
  <c r="B65" i="82" s="1"/>
  <c r="B109" i="81"/>
  <c r="B110" i="81" s="1"/>
  <c r="B111" i="81" s="1"/>
  <c r="B112" i="81" s="1"/>
  <c r="B113" i="81" s="1"/>
  <c r="F57" i="102"/>
  <c r="F123" i="82"/>
  <c r="F123" i="86"/>
  <c r="F123" i="137"/>
  <c r="F123" i="135"/>
  <c r="F123" i="136"/>
  <c r="F123" i="134"/>
  <c r="F123" i="133"/>
  <c r="F123" i="83"/>
  <c r="F123" i="87"/>
  <c r="F111" i="81"/>
  <c r="F123" i="105"/>
  <c r="F123" i="103"/>
  <c r="F123" i="102"/>
  <c r="F123" i="104"/>
  <c r="F122" i="134"/>
  <c r="F122" i="133"/>
  <c r="F57" i="104"/>
  <c r="F110" i="81"/>
  <c r="F77" i="137"/>
  <c r="F121" i="135"/>
  <c r="F121" i="134"/>
  <c r="F121" i="133"/>
  <c r="F121" i="104"/>
  <c r="F121" i="106"/>
  <c r="F121" i="105"/>
  <c r="F121" i="103"/>
  <c r="F121" i="102"/>
  <c r="F121" i="85"/>
  <c r="F121" i="84"/>
  <c r="F121" i="83"/>
  <c r="F121" i="87"/>
  <c r="F121" i="86"/>
  <c r="F109" i="81"/>
  <c r="F121" i="82"/>
  <c r="F120" i="105"/>
  <c r="F89" i="102"/>
  <c r="F60" i="85"/>
  <c r="F108" i="81"/>
  <c r="F119" i="106"/>
  <c r="F108" i="137"/>
  <c r="F61" i="135"/>
  <c r="F61" i="137"/>
  <c r="F91" i="137"/>
  <c r="F78" i="137"/>
  <c r="F92" i="137"/>
  <c r="F107" i="137"/>
  <c r="F93" i="137"/>
  <c r="F119" i="133"/>
  <c r="F57" i="105"/>
  <c r="F76" i="105"/>
  <c r="F119" i="105"/>
  <c r="F94" i="104"/>
  <c r="F119" i="104"/>
  <c r="F119" i="103"/>
  <c r="F116" i="102"/>
  <c r="F87" i="102"/>
  <c r="F114" i="102"/>
  <c r="F88" i="102"/>
  <c r="F115" i="102"/>
  <c r="F74" i="102"/>
  <c r="F101" i="102"/>
  <c r="F75" i="102"/>
  <c r="F102" i="102"/>
  <c r="F119" i="102"/>
  <c r="D83" i="131"/>
  <c r="D116" i="131"/>
  <c r="D71" i="131"/>
  <c r="F61" i="86"/>
  <c r="F97" i="87"/>
  <c r="D57" i="131"/>
  <c r="D112" i="131"/>
  <c r="F111" i="86"/>
  <c r="D117" i="131"/>
  <c r="F116" i="87"/>
  <c r="F113" i="84"/>
  <c r="F76" i="86"/>
  <c r="F102" i="86"/>
  <c r="F115" i="87"/>
  <c r="D62" i="131"/>
  <c r="D76" i="131"/>
  <c r="F115" i="85"/>
  <c r="F103" i="86"/>
  <c r="F88" i="85"/>
  <c r="F99" i="85"/>
  <c r="F116" i="85"/>
  <c r="F77" i="86"/>
  <c r="F104" i="86"/>
  <c r="D82" i="131"/>
  <c r="F90" i="87"/>
  <c r="F117" i="85"/>
  <c r="F57" i="85"/>
  <c r="F89" i="85"/>
  <c r="F109" i="87"/>
  <c r="F75" i="86"/>
  <c r="F119" i="84"/>
  <c r="F119" i="85"/>
  <c r="F96" i="87"/>
  <c r="F111" i="87"/>
  <c r="F107" i="81"/>
  <c r="F119" i="82"/>
  <c r="F76" i="135"/>
  <c r="F94" i="137"/>
  <c r="F102" i="135"/>
  <c r="F115" i="135"/>
  <c r="F78" i="134"/>
  <c r="F75" i="135"/>
  <c r="F89" i="135"/>
  <c r="F119" i="135"/>
  <c r="F66" i="134"/>
  <c r="F119" i="137"/>
  <c r="F119" i="136"/>
  <c r="F109" i="137"/>
  <c r="F104" i="134"/>
  <c r="F119" i="134"/>
  <c r="F100" i="137"/>
  <c r="F90" i="134"/>
  <c r="F116" i="135"/>
  <c r="F91" i="134"/>
  <c r="F106" i="134"/>
  <c r="F79" i="137"/>
  <c r="F75" i="137"/>
  <c r="F103" i="137"/>
  <c r="F76" i="137"/>
  <c r="F104" i="137"/>
  <c r="F84" i="137"/>
  <c r="F81" i="137"/>
  <c r="F97" i="137"/>
  <c r="F112" i="137"/>
  <c r="F80" i="137"/>
  <c r="F111" i="137"/>
  <c r="F98" i="137"/>
  <c r="F96" i="137"/>
  <c r="F85" i="137"/>
  <c r="F113" i="137"/>
  <c r="F82" i="137"/>
  <c r="F86" i="137"/>
  <c r="F114" i="137"/>
  <c r="F116" i="137"/>
  <c r="F87" i="137"/>
  <c r="F115" i="137"/>
  <c r="F110" i="137"/>
  <c r="F88" i="137"/>
  <c r="F101" i="137"/>
  <c r="F95" i="137"/>
  <c r="F102" i="137"/>
  <c r="F117" i="137"/>
  <c r="F70" i="137"/>
  <c r="F66" i="137"/>
  <c r="F71" i="137"/>
  <c r="F72" i="137"/>
  <c r="F74" i="137"/>
  <c r="F59" i="137"/>
  <c r="F57" i="137"/>
  <c r="F92" i="134"/>
  <c r="F107" i="134"/>
  <c r="F79" i="134"/>
  <c r="F93" i="134"/>
  <c r="F108" i="134"/>
  <c r="F95" i="134"/>
  <c r="F98" i="134"/>
  <c r="F110" i="134"/>
  <c r="F112" i="134"/>
  <c r="F85" i="134"/>
  <c r="F113" i="134"/>
  <c r="F80" i="134"/>
  <c r="F81" i="134"/>
  <c r="F97" i="134"/>
  <c r="F86" i="134"/>
  <c r="F114" i="134"/>
  <c r="F94" i="134"/>
  <c r="F82" i="134"/>
  <c r="F87" i="134"/>
  <c r="F115" i="134"/>
  <c r="F88" i="134"/>
  <c r="F101" i="134"/>
  <c r="F109" i="134"/>
  <c r="F96" i="134"/>
  <c r="F102" i="134"/>
  <c r="F117" i="134"/>
  <c r="F111" i="134"/>
  <c r="F103" i="134"/>
  <c r="F77" i="134"/>
  <c r="F70" i="134"/>
  <c r="F71" i="134"/>
  <c r="F72" i="134"/>
  <c r="F74" i="134"/>
  <c r="F75" i="134"/>
  <c r="F67" i="134"/>
  <c r="F76" i="134"/>
  <c r="F61" i="134"/>
  <c r="F59" i="134"/>
  <c r="F57" i="134"/>
  <c r="F103" i="135"/>
  <c r="F90" i="135"/>
  <c r="F104" i="135"/>
  <c r="F77" i="135"/>
  <c r="F91" i="135"/>
  <c r="F78" i="135"/>
  <c r="F106" i="135"/>
  <c r="F109" i="135"/>
  <c r="F97" i="135"/>
  <c r="F108" i="135"/>
  <c r="F94" i="135"/>
  <c r="F98" i="135"/>
  <c r="F112" i="135"/>
  <c r="F80" i="135"/>
  <c r="F110" i="135"/>
  <c r="F85" i="135"/>
  <c r="F92" i="135"/>
  <c r="F86" i="135"/>
  <c r="F113" i="135"/>
  <c r="F93" i="135"/>
  <c r="F107" i="135"/>
  <c r="F96" i="135"/>
  <c r="F87" i="135"/>
  <c r="F114" i="135"/>
  <c r="F88" i="135"/>
  <c r="F81" i="135"/>
  <c r="F82" i="135"/>
  <c r="F101" i="135"/>
  <c r="F66" i="135"/>
  <c r="F70" i="135"/>
  <c r="F71" i="135"/>
  <c r="F72" i="135"/>
  <c r="F74" i="135"/>
  <c r="F57" i="135"/>
  <c r="F59" i="135"/>
  <c r="F98" i="133"/>
  <c r="F102" i="133"/>
  <c r="F75" i="133"/>
  <c r="F112" i="104"/>
  <c r="F113" i="104"/>
  <c r="F78" i="104"/>
  <c r="F97" i="104"/>
  <c r="F96" i="104"/>
  <c r="F80" i="104"/>
  <c r="F81" i="104"/>
  <c r="F110" i="104"/>
  <c r="F61" i="104"/>
  <c r="F66" i="104"/>
  <c r="F79" i="106"/>
  <c r="F76" i="106"/>
  <c r="F88" i="105"/>
  <c r="F59" i="105"/>
  <c r="F103" i="105"/>
  <c r="F88" i="103"/>
  <c r="F85" i="103"/>
  <c r="F118" i="102"/>
  <c r="F117" i="102"/>
  <c r="F98" i="102"/>
  <c r="F112" i="102"/>
  <c r="F85" i="102"/>
  <c r="F86" i="102"/>
  <c r="F113" i="102"/>
  <c r="F76" i="102"/>
  <c r="F77" i="102"/>
  <c r="F91" i="102"/>
  <c r="F104" i="102"/>
  <c r="F92" i="102"/>
  <c r="F106" i="102"/>
  <c r="F105" i="102"/>
  <c r="F93" i="102"/>
  <c r="F107" i="102"/>
  <c r="F80" i="102"/>
  <c r="F108" i="102"/>
  <c r="F81" i="102"/>
  <c r="F95" i="102"/>
  <c r="F109" i="102"/>
  <c r="F84" i="102"/>
  <c r="F82" i="102"/>
  <c r="F96" i="102"/>
  <c r="F103" i="102"/>
  <c r="F97" i="102"/>
  <c r="F111" i="102"/>
  <c r="F64" i="102"/>
  <c r="F70" i="102"/>
  <c r="F71" i="102"/>
  <c r="F72" i="102"/>
  <c r="F61" i="102"/>
  <c r="F68" i="102"/>
  <c r="F66" i="102"/>
  <c r="F62" i="102"/>
  <c r="D114" i="131"/>
  <c r="F79" i="87"/>
  <c r="F92" i="87"/>
  <c r="F102" i="87"/>
  <c r="F80" i="87"/>
  <c r="F107" i="87"/>
  <c r="F81" i="87"/>
  <c r="F93" i="87"/>
  <c r="F108" i="87"/>
  <c r="D95" i="131"/>
  <c r="F82" i="87"/>
  <c r="F95" i="87"/>
  <c r="D69" i="131"/>
  <c r="F114" i="87"/>
  <c r="F71" i="87"/>
  <c r="F75" i="87"/>
  <c r="D86" i="131"/>
  <c r="F76" i="87"/>
  <c r="F83" i="87"/>
  <c r="F98" i="87"/>
  <c r="D72" i="131"/>
  <c r="F87" i="87"/>
  <c r="D87" i="131"/>
  <c r="D73" i="131"/>
  <c r="F86" i="87"/>
  <c r="F103" i="87"/>
  <c r="F117" i="87"/>
  <c r="F106" i="87"/>
  <c r="D111" i="131"/>
  <c r="D97" i="131"/>
  <c r="D88" i="131"/>
  <c r="D99" i="131"/>
  <c r="F113" i="87"/>
  <c r="D89" i="131"/>
  <c r="F77" i="87"/>
  <c r="F91" i="87"/>
  <c r="F99" i="87"/>
  <c r="F60" i="87"/>
  <c r="F66" i="87"/>
  <c r="F61" i="87"/>
  <c r="F70" i="87"/>
  <c r="D58" i="131"/>
  <c r="F58" i="87"/>
  <c r="F57" i="87"/>
  <c r="D115" i="131"/>
  <c r="F87" i="86"/>
  <c r="F88" i="86"/>
  <c r="F114" i="86"/>
  <c r="F97" i="86"/>
  <c r="F115" i="86"/>
  <c r="D93" i="131"/>
  <c r="D108" i="131"/>
  <c r="F80" i="86"/>
  <c r="F93" i="86"/>
  <c r="F107" i="86"/>
  <c r="D66" i="131"/>
  <c r="D94" i="131"/>
  <c r="D109" i="131"/>
  <c r="D79" i="131"/>
  <c r="F66" i="86"/>
  <c r="F81" i="86"/>
  <c r="F94" i="86"/>
  <c r="F108" i="86"/>
  <c r="F113" i="86"/>
  <c r="D105" i="131"/>
  <c r="F78" i="86"/>
  <c r="D78" i="131"/>
  <c r="D110" i="131"/>
  <c r="F109" i="86"/>
  <c r="F91" i="86"/>
  <c r="D67" i="131"/>
  <c r="D81" i="131"/>
  <c r="F96" i="86"/>
  <c r="F110" i="86"/>
  <c r="D98" i="131"/>
  <c r="D96" i="131"/>
  <c r="F82" i="86"/>
  <c r="F98" i="86"/>
  <c r="F112" i="86"/>
  <c r="F92" i="86"/>
  <c r="F86" i="86"/>
  <c r="F63" i="86"/>
  <c r="D64" i="131"/>
  <c r="D56" i="131"/>
  <c r="F57" i="86"/>
  <c r="F65" i="86"/>
  <c r="F70" i="86"/>
  <c r="F71" i="86"/>
  <c r="F72" i="86"/>
  <c r="F112" i="85"/>
  <c r="D101" i="131"/>
  <c r="F85" i="85"/>
  <c r="F98" i="85"/>
  <c r="F86" i="85"/>
  <c r="F113" i="85"/>
  <c r="F73" i="85"/>
  <c r="F114" i="85"/>
  <c r="F102" i="85"/>
  <c r="F77" i="85"/>
  <c r="F91" i="85"/>
  <c r="F78" i="85"/>
  <c r="F92" i="85"/>
  <c r="F106" i="85"/>
  <c r="D80" i="131"/>
  <c r="F76" i="85"/>
  <c r="F79" i="85"/>
  <c r="F93" i="85"/>
  <c r="F107" i="85"/>
  <c r="F104" i="85"/>
  <c r="F80" i="85"/>
  <c r="F94" i="85"/>
  <c r="F108" i="85"/>
  <c r="F90" i="85"/>
  <c r="F81" i="85"/>
  <c r="F95" i="85"/>
  <c r="F109" i="85"/>
  <c r="D75" i="131"/>
  <c r="F96" i="85"/>
  <c r="F110" i="85"/>
  <c r="D74" i="131"/>
  <c r="F103" i="85"/>
  <c r="F82" i="85"/>
  <c r="F97" i="85"/>
  <c r="F105" i="85"/>
  <c r="D103" i="131"/>
  <c r="F74" i="85"/>
  <c r="F75" i="85"/>
  <c r="D55" i="131"/>
  <c r="F70" i="85"/>
  <c r="F72" i="85"/>
  <c r="D65" i="131"/>
  <c r="D54" i="131"/>
  <c r="F59" i="85"/>
  <c r="F61" i="85"/>
  <c r="F94" i="84"/>
  <c r="F93" i="84"/>
  <c r="F110" i="84"/>
  <c r="D102" i="131"/>
  <c r="F96" i="84"/>
  <c r="F109" i="84"/>
  <c r="D85" i="131"/>
  <c r="F97" i="84"/>
  <c r="F112" i="84"/>
  <c r="D100" i="131"/>
  <c r="D84" i="131"/>
  <c r="F102" i="84"/>
  <c r="F117" i="84"/>
  <c r="F114" i="84"/>
  <c r="F115" i="84"/>
  <c r="F88" i="84"/>
  <c r="F103" i="84"/>
  <c r="F118" i="84"/>
  <c r="F98" i="84"/>
  <c r="F104" i="84"/>
  <c r="D92" i="131"/>
  <c r="F90" i="84"/>
  <c r="D107" i="131"/>
  <c r="D91" i="131"/>
  <c r="D113" i="131"/>
  <c r="F91" i="84"/>
  <c r="F106" i="84"/>
  <c r="D106" i="131"/>
  <c r="D90" i="131"/>
  <c r="F92" i="84"/>
  <c r="F107" i="84"/>
  <c r="F108" i="84"/>
  <c r="D104" i="131"/>
  <c r="F74" i="84"/>
  <c r="F75" i="84"/>
  <c r="F76" i="84"/>
  <c r="F78" i="84"/>
  <c r="D77" i="131"/>
  <c r="F81" i="84"/>
  <c r="D70" i="131"/>
  <c r="F77" i="84"/>
  <c r="F80" i="84"/>
  <c r="F70" i="84"/>
  <c r="D68" i="131"/>
  <c r="F71" i="84"/>
  <c r="F82" i="84"/>
  <c r="F72" i="84"/>
  <c r="F86" i="84"/>
  <c r="F87" i="84"/>
  <c r="D63" i="131"/>
  <c r="D61" i="131"/>
  <c r="D60" i="131"/>
  <c r="D59" i="131"/>
  <c r="F60" i="84"/>
  <c r="F61" i="84"/>
  <c r="F58" i="84"/>
  <c r="F57" i="84"/>
  <c r="F59" i="84"/>
  <c r="F119" i="83"/>
  <c r="F63" i="83"/>
  <c r="F57" i="83"/>
  <c r="F117" i="82"/>
  <c r="F116" i="82"/>
  <c r="F77" i="82"/>
  <c r="F93" i="82"/>
  <c r="F109" i="82"/>
  <c r="F78" i="82"/>
  <c r="F94" i="82"/>
  <c r="F110" i="82"/>
  <c r="F79" i="82"/>
  <c r="F95" i="82"/>
  <c r="F111" i="82"/>
  <c r="F98" i="82"/>
  <c r="F100" i="82"/>
  <c r="F70" i="82"/>
  <c r="F86" i="82"/>
  <c r="F102" i="82"/>
  <c r="F84" i="82"/>
  <c r="F69" i="82"/>
  <c r="F71" i="82"/>
  <c r="F87" i="82"/>
  <c r="F103" i="82"/>
  <c r="F85" i="82"/>
  <c r="F67" i="82"/>
  <c r="F101" i="82"/>
  <c r="F72" i="82"/>
  <c r="F88" i="82"/>
  <c r="F107" i="82"/>
  <c r="F82" i="82"/>
  <c r="F68" i="82"/>
  <c r="F76" i="82"/>
  <c r="F92" i="82"/>
  <c r="F108" i="82"/>
  <c r="F59" i="82"/>
  <c r="F62" i="82"/>
  <c r="F57" i="82"/>
  <c r="F89" i="81"/>
  <c r="F91" i="81"/>
  <c r="F95" i="81"/>
  <c r="F96" i="81"/>
  <c r="F92" i="81"/>
  <c r="F84" i="81"/>
  <c r="F86" i="81"/>
  <c r="F98" i="81"/>
  <c r="F88" i="81"/>
  <c r="F90" i="81"/>
  <c r="F94" i="81"/>
  <c r="F97" i="81"/>
  <c r="F93" i="81"/>
  <c r="F85" i="81"/>
  <c r="F67" i="81"/>
  <c r="F68" i="81"/>
  <c r="F73" i="137"/>
  <c r="F89" i="137"/>
  <c r="F105" i="137"/>
  <c r="F68" i="137"/>
  <c r="F63" i="137"/>
  <c r="F58" i="137"/>
  <c r="F90" i="137"/>
  <c r="F106" i="137"/>
  <c r="F69" i="137"/>
  <c r="F64" i="137"/>
  <c r="F67" i="137"/>
  <c r="F83" i="137"/>
  <c r="F99" i="137"/>
  <c r="F62" i="137"/>
  <c r="F65" i="137"/>
  <c r="F60" i="137"/>
  <c r="F115" i="136"/>
  <c r="F96" i="136"/>
  <c r="F80" i="136"/>
  <c r="F111" i="136"/>
  <c r="F103" i="136"/>
  <c r="F91" i="136"/>
  <c r="F116" i="136"/>
  <c r="F106" i="136"/>
  <c r="F105" i="136"/>
  <c r="F88" i="136"/>
  <c r="F114" i="136"/>
  <c r="F87" i="136"/>
  <c r="F79" i="136"/>
  <c r="F93" i="136"/>
  <c r="F108" i="136"/>
  <c r="F81" i="136"/>
  <c r="F89" i="136"/>
  <c r="F110" i="136"/>
  <c r="F76" i="136"/>
  <c r="F90" i="136"/>
  <c r="F77" i="136"/>
  <c r="F78" i="136"/>
  <c r="F85" i="136"/>
  <c r="F113" i="136"/>
  <c r="F94" i="136"/>
  <c r="F82" i="136"/>
  <c r="F86" i="136"/>
  <c r="F92" i="136"/>
  <c r="F101" i="136"/>
  <c r="F107" i="136"/>
  <c r="F97" i="136"/>
  <c r="F102" i="136"/>
  <c r="F117" i="136"/>
  <c r="F112" i="136"/>
  <c r="F98" i="136"/>
  <c r="F104" i="136"/>
  <c r="F75" i="136"/>
  <c r="F74" i="136"/>
  <c r="F72" i="136"/>
  <c r="F61" i="136"/>
  <c r="F66" i="136"/>
  <c r="F70" i="136"/>
  <c r="F71" i="136"/>
  <c r="F57" i="136"/>
  <c r="F59" i="136"/>
  <c r="F73" i="136"/>
  <c r="F68" i="136"/>
  <c r="F84" i="136"/>
  <c r="F100" i="136"/>
  <c r="F63" i="136"/>
  <c r="F95" i="136"/>
  <c r="F58" i="136"/>
  <c r="F69" i="136"/>
  <c r="F64" i="136"/>
  <c r="F67" i="136"/>
  <c r="F83" i="136"/>
  <c r="F99" i="136"/>
  <c r="F62" i="136"/>
  <c r="F65" i="136"/>
  <c r="F60" i="136"/>
  <c r="F83" i="134"/>
  <c r="F99" i="134"/>
  <c r="F62" i="134"/>
  <c r="F73" i="134"/>
  <c r="F89" i="134"/>
  <c r="F68" i="134"/>
  <c r="F84" i="134"/>
  <c r="F100" i="134"/>
  <c r="F63" i="134"/>
  <c r="F58" i="134"/>
  <c r="F69" i="134"/>
  <c r="F64" i="134"/>
  <c r="F65" i="134"/>
  <c r="F60" i="134"/>
  <c r="F105" i="134"/>
  <c r="F105" i="135"/>
  <c r="F111" i="135"/>
  <c r="F67" i="135"/>
  <c r="F83" i="135"/>
  <c r="F99" i="135"/>
  <c r="F62" i="135"/>
  <c r="F73" i="135"/>
  <c r="F68" i="135"/>
  <c r="F84" i="135"/>
  <c r="F63" i="135"/>
  <c r="F79" i="135"/>
  <c r="F95" i="135"/>
  <c r="F58" i="135"/>
  <c r="F117" i="135"/>
  <c r="F69" i="135"/>
  <c r="F64" i="135"/>
  <c r="F100" i="135"/>
  <c r="F65" i="135"/>
  <c r="F60" i="135"/>
  <c r="F96" i="133"/>
  <c r="F88" i="133"/>
  <c r="F80" i="133"/>
  <c r="F61" i="133"/>
  <c r="F57" i="133"/>
  <c r="F115" i="133"/>
  <c r="F76" i="133"/>
  <c r="F74" i="133"/>
  <c r="F72" i="133"/>
  <c r="F90" i="133"/>
  <c r="F70" i="133"/>
  <c r="F86" i="133"/>
  <c r="F117" i="133"/>
  <c r="F113" i="133"/>
  <c r="F101" i="133"/>
  <c r="F82" i="133"/>
  <c r="F77" i="133"/>
  <c r="F116" i="133"/>
  <c r="F112" i="133"/>
  <c r="F104" i="133"/>
  <c r="F78" i="133"/>
  <c r="F92" i="133"/>
  <c r="F107" i="133"/>
  <c r="F94" i="133"/>
  <c r="F108" i="133"/>
  <c r="F110" i="133"/>
  <c r="F59" i="133"/>
  <c r="F91" i="133"/>
  <c r="F79" i="133"/>
  <c r="F81" i="133"/>
  <c r="F66" i="133"/>
  <c r="F97" i="133"/>
  <c r="F106" i="133"/>
  <c r="F93" i="133"/>
  <c r="F95" i="133"/>
  <c r="F109" i="133"/>
  <c r="F105" i="133"/>
  <c r="F73" i="133"/>
  <c r="F89" i="133"/>
  <c r="F68" i="133"/>
  <c r="F84" i="133"/>
  <c r="F100" i="133"/>
  <c r="F63" i="133"/>
  <c r="F111" i="133"/>
  <c r="F58" i="133"/>
  <c r="F69" i="133"/>
  <c r="F64" i="133"/>
  <c r="F67" i="133"/>
  <c r="F83" i="133"/>
  <c r="F99" i="133"/>
  <c r="F62" i="133"/>
  <c r="F65" i="133"/>
  <c r="F85" i="133"/>
  <c r="F60" i="133"/>
  <c r="F71" i="133"/>
  <c r="F87" i="133"/>
  <c r="F103" i="133"/>
  <c r="F114" i="133"/>
  <c r="F93" i="104"/>
  <c r="F114" i="104"/>
  <c r="F115" i="104"/>
  <c r="F76" i="104"/>
  <c r="F77" i="104"/>
  <c r="F109" i="104"/>
  <c r="F68" i="104"/>
  <c r="F82" i="104"/>
  <c r="F98" i="104"/>
  <c r="F70" i="104"/>
  <c r="F86" i="104"/>
  <c r="F71" i="104"/>
  <c r="F87" i="104"/>
  <c r="F72" i="104"/>
  <c r="F88" i="104"/>
  <c r="F75" i="104"/>
  <c r="F91" i="104"/>
  <c r="F107" i="104"/>
  <c r="F103" i="104"/>
  <c r="F108" i="104"/>
  <c r="F104" i="104"/>
  <c r="F92" i="104"/>
  <c r="F102" i="104"/>
  <c r="F63" i="104"/>
  <c r="F79" i="104"/>
  <c r="F95" i="104"/>
  <c r="F111" i="104"/>
  <c r="F58" i="104"/>
  <c r="F74" i="104"/>
  <c r="F90" i="104"/>
  <c r="F106" i="104"/>
  <c r="F117" i="104"/>
  <c r="F69" i="104"/>
  <c r="F64" i="104"/>
  <c r="F67" i="104"/>
  <c r="F83" i="104"/>
  <c r="F99" i="104"/>
  <c r="F62" i="104"/>
  <c r="F73" i="104"/>
  <c r="F89" i="104"/>
  <c r="F105" i="104"/>
  <c r="F84" i="104"/>
  <c r="F100" i="104"/>
  <c r="F101" i="104"/>
  <c r="F59" i="104"/>
  <c r="F65" i="104"/>
  <c r="F60" i="104"/>
  <c r="F85" i="104"/>
  <c r="F63" i="106"/>
  <c r="F61" i="106"/>
  <c r="F118" i="106"/>
  <c r="F103" i="106"/>
  <c r="F75" i="106"/>
  <c r="F91" i="106"/>
  <c r="F87" i="106"/>
  <c r="F114" i="106"/>
  <c r="F102" i="106"/>
  <c r="F86" i="106"/>
  <c r="F78" i="106"/>
  <c r="F111" i="106"/>
  <c r="F113" i="106"/>
  <c r="F90" i="106"/>
  <c r="F66" i="106"/>
  <c r="F96" i="106"/>
  <c r="F95" i="106"/>
  <c r="F92" i="106"/>
  <c r="F74" i="106"/>
  <c r="F94" i="106"/>
  <c r="F82" i="106"/>
  <c r="F58" i="106"/>
  <c r="F97" i="106"/>
  <c r="F110" i="106"/>
  <c r="F77" i="106"/>
  <c r="F93" i="106"/>
  <c r="F65" i="106"/>
  <c r="F106" i="106"/>
  <c r="F109" i="106"/>
  <c r="F108" i="106"/>
  <c r="F85" i="106"/>
  <c r="F81" i="106"/>
  <c r="F70" i="106"/>
  <c r="F71" i="106"/>
  <c r="F107" i="106"/>
  <c r="F98" i="106"/>
  <c r="F72" i="106"/>
  <c r="F88" i="106"/>
  <c r="F104" i="106"/>
  <c r="F67" i="106"/>
  <c r="F83" i="106"/>
  <c r="F99" i="106"/>
  <c r="F62" i="106"/>
  <c r="F115" i="106"/>
  <c r="F57" i="106"/>
  <c r="F73" i="106"/>
  <c r="F89" i="106"/>
  <c r="F105" i="106"/>
  <c r="F116" i="106"/>
  <c r="F68" i="106"/>
  <c r="F84" i="106"/>
  <c r="F100" i="106"/>
  <c r="F69" i="106"/>
  <c r="F101" i="106"/>
  <c r="F64" i="106"/>
  <c r="F80" i="106"/>
  <c r="F112" i="106"/>
  <c r="F59" i="106"/>
  <c r="F60" i="106"/>
  <c r="F115" i="105"/>
  <c r="F75" i="105"/>
  <c r="F91" i="105"/>
  <c r="F74" i="105"/>
  <c r="F87" i="105"/>
  <c r="F116" i="105"/>
  <c r="F112" i="105"/>
  <c r="F104" i="105"/>
  <c r="F72" i="105"/>
  <c r="F102" i="105"/>
  <c r="F71" i="105"/>
  <c r="F90" i="105"/>
  <c r="F86" i="105"/>
  <c r="F114" i="105"/>
  <c r="F113" i="105"/>
  <c r="F109" i="105"/>
  <c r="F97" i="105"/>
  <c r="F93" i="105"/>
  <c r="F89" i="105"/>
  <c r="F81" i="105"/>
  <c r="F77" i="105"/>
  <c r="F66" i="105"/>
  <c r="F79" i="105"/>
  <c r="F107" i="105"/>
  <c r="F84" i="105"/>
  <c r="F61" i="105"/>
  <c r="F111" i="105"/>
  <c r="F108" i="105"/>
  <c r="F100" i="105"/>
  <c r="F98" i="105"/>
  <c r="F92" i="105"/>
  <c r="F70" i="105"/>
  <c r="F94" i="105"/>
  <c r="F82" i="105"/>
  <c r="F78" i="105"/>
  <c r="F80" i="105"/>
  <c r="F60" i="105"/>
  <c r="F110" i="105"/>
  <c r="F96" i="105"/>
  <c r="F73" i="105"/>
  <c r="F68" i="105"/>
  <c r="F67" i="105"/>
  <c r="F83" i="105"/>
  <c r="F99" i="105"/>
  <c r="F62" i="105"/>
  <c r="F105" i="105"/>
  <c r="F63" i="105"/>
  <c r="F95" i="105"/>
  <c r="F58" i="105"/>
  <c r="F106" i="105"/>
  <c r="F69" i="105"/>
  <c r="F85" i="105"/>
  <c r="F101" i="105"/>
  <c r="F64" i="105"/>
  <c r="F65" i="105"/>
  <c r="F112" i="103"/>
  <c r="F104" i="103"/>
  <c r="F115" i="103"/>
  <c r="F101" i="103"/>
  <c r="F97" i="103"/>
  <c r="F75" i="103"/>
  <c r="F99" i="103"/>
  <c r="F74" i="103"/>
  <c r="F87" i="103"/>
  <c r="F114" i="103"/>
  <c r="F72" i="103"/>
  <c r="F102" i="103"/>
  <c r="F71" i="103"/>
  <c r="F98" i="103"/>
  <c r="F90" i="103"/>
  <c r="F70" i="103"/>
  <c r="F86" i="103"/>
  <c r="F82" i="103"/>
  <c r="F78" i="103"/>
  <c r="F76" i="103"/>
  <c r="F103" i="103"/>
  <c r="F61" i="103"/>
  <c r="F117" i="103"/>
  <c r="F113" i="103"/>
  <c r="F92" i="103"/>
  <c r="F107" i="103"/>
  <c r="F80" i="103"/>
  <c r="F94" i="103"/>
  <c r="F110" i="103"/>
  <c r="F96" i="103"/>
  <c r="F66" i="103"/>
  <c r="F77" i="103"/>
  <c r="F60" i="103"/>
  <c r="F93" i="103"/>
  <c r="F106" i="103"/>
  <c r="F81" i="103"/>
  <c r="F91" i="103"/>
  <c r="F109" i="103"/>
  <c r="F83" i="103"/>
  <c r="F57" i="103"/>
  <c r="F111" i="103"/>
  <c r="F67" i="103"/>
  <c r="F62" i="103"/>
  <c r="F73" i="103"/>
  <c r="F89" i="103"/>
  <c r="F68" i="103"/>
  <c r="F84" i="103"/>
  <c r="F63" i="103"/>
  <c r="F79" i="103"/>
  <c r="F95" i="103"/>
  <c r="F58" i="103"/>
  <c r="F69" i="103"/>
  <c r="F64" i="103"/>
  <c r="F59" i="103"/>
  <c r="F65" i="103"/>
  <c r="F100" i="103"/>
  <c r="F105" i="103"/>
  <c r="F100" i="102"/>
  <c r="F58" i="102"/>
  <c r="F69" i="102"/>
  <c r="F67" i="102"/>
  <c r="F83" i="102"/>
  <c r="F99" i="102"/>
  <c r="F78" i="102"/>
  <c r="F94" i="102"/>
  <c r="F110" i="102"/>
  <c r="F90" i="102"/>
  <c r="F59" i="102"/>
  <c r="F73" i="102"/>
  <c r="F63" i="102"/>
  <c r="F65" i="102"/>
  <c r="F60" i="102"/>
  <c r="F79" i="102"/>
  <c r="F72" i="87"/>
  <c r="F88" i="87"/>
  <c r="F104" i="87"/>
  <c r="F67" i="87"/>
  <c r="F62" i="87"/>
  <c r="F78" i="87"/>
  <c r="F94" i="87"/>
  <c r="F110" i="87"/>
  <c r="F73" i="87"/>
  <c r="F89" i="87"/>
  <c r="F105" i="87"/>
  <c r="F68" i="87"/>
  <c r="F84" i="87"/>
  <c r="F100" i="87"/>
  <c r="F63" i="87"/>
  <c r="F74" i="87"/>
  <c r="F85" i="87"/>
  <c r="F101" i="87"/>
  <c r="F64" i="87"/>
  <c r="F112" i="87"/>
  <c r="F69" i="87"/>
  <c r="F59" i="87"/>
  <c r="F65" i="87"/>
  <c r="F79" i="86"/>
  <c r="F90" i="86"/>
  <c r="F67" i="86"/>
  <c r="F83" i="86"/>
  <c r="F99" i="86"/>
  <c r="F62" i="86"/>
  <c r="F73" i="86"/>
  <c r="F89" i="86"/>
  <c r="F105" i="86"/>
  <c r="F116" i="86"/>
  <c r="F68" i="86"/>
  <c r="F84" i="86"/>
  <c r="F100" i="86"/>
  <c r="F106" i="86"/>
  <c r="F69" i="86"/>
  <c r="F85" i="86"/>
  <c r="F59" i="86"/>
  <c r="F74" i="86"/>
  <c r="F117" i="86"/>
  <c r="F101" i="86"/>
  <c r="F64" i="86"/>
  <c r="F60" i="86"/>
  <c r="F95" i="86"/>
  <c r="F58" i="86"/>
  <c r="F68" i="85"/>
  <c r="F58" i="85"/>
  <c r="F101" i="85"/>
  <c r="F67" i="85"/>
  <c r="F83" i="85"/>
  <c r="F62" i="85"/>
  <c r="F63" i="85"/>
  <c r="F65" i="85"/>
  <c r="F111" i="85"/>
  <c r="F100" i="85"/>
  <c r="F71" i="85"/>
  <c r="F87" i="85"/>
  <c r="F66" i="85"/>
  <c r="F84" i="85"/>
  <c r="F69" i="85"/>
  <c r="F64" i="85"/>
  <c r="F73" i="84"/>
  <c r="F89" i="84"/>
  <c r="F105" i="84"/>
  <c r="F68" i="84"/>
  <c r="F84" i="84"/>
  <c r="F100" i="84"/>
  <c r="F63" i="84"/>
  <c r="F79" i="84"/>
  <c r="F95" i="84"/>
  <c r="F111" i="84"/>
  <c r="F69" i="84"/>
  <c r="F64" i="84"/>
  <c r="F67" i="84"/>
  <c r="F83" i="84"/>
  <c r="F99" i="84"/>
  <c r="F62" i="84"/>
  <c r="F85" i="84"/>
  <c r="F101" i="84"/>
  <c r="F65" i="84"/>
  <c r="F66" i="84"/>
  <c r="F108" i="83"/>
  <c r="F100" i="83"/>
  <c r="F92" i="83"/>
  <c r="F84" i="83"/>
  <c r="F114" i="83"/>
  <c r="F76" i="83"/>
  <c r="F111" i="83"/>
  <c r="F98" i="83"/>
  <c r="F95" i="83"/>
  <c r="F67" i="83"/>
  <c r="F93" i="83"/>
  <c r="F62" i="83"/>
  <c r="F77" i="83"/>
  <c r="F83" i="83"/>
  <c r="F79" i="83"/>
  <c r="F110" i="83"/>
  <c r="F94" i="83"/>
  <c r="F78" i="83"/>
  <c r="F68" i="83"/>
  <c r="F109" i="83"/>
  <c r="F69" i="83"/>
  <c r="F85" i="83"/>
  <c r="F101" i="83"/>
  <c r="F117" i="83"/>
  <c r="F71" i="83"/>
  <c r="F87" i="83"/>
  <c r="F103" i="83"/>
  <c r="F86" i="83"/>
  <c r="F106" i="83"/>
  <c r="F102" i="83"/>
  <c r="F90" i="83"/>
  <c r="F70" i="83"/>
  <c r="F74" i="83"/>
  <c r="F64" i="83"/>
  <c r="F72" i="83"/>
  <c r="F80" i="83"/>
  <c r="F88" i="83"/>
  <c r="F96" i="83"/>
  <c r="F104" i="83"/>
  <c r="F112" i="83"/>
  <c r="F65" i="83"/>
  <c r="F73" i="83"/>
  <c r="F81" i="83"/>
  <c r="F89" i="83"/>
  <c r="F97" i="83"/>
  <c r="F105" i="83"/>
  <c r="F113" i="83"/>
  <c r="F58" i="83"/>
  <c r="F82" i="83"/>
  <c r="F59" i="83"/>
  <c r="F75" i="83"/>
  <c r="F91" i="83"/>
  <c r="F99" i="83"/>
  <c r="F107" i="83"/>
  <c r="F60" i="83"/>
  <c r="F66" i="83"/>
  <c r="F61" i="83"/>
  <c r="F112" i="82"/>
  <c r="F73" i="82"/>
  <c r="F89" i="82"/>
  <c r="F105" i="82"/>
  <c r="F106" i="82"/>
  <c r="F63" i="82"/>
  <c r="F104" i="82"/>
  <c r="F65" i="82"/>
  <c r="F81" i="82"/>
  <c r="F97" i="82"/>
  <c r="F113" i="82"/>
  <c r="F75" i="82"/>
  <c r="F83" i="82"/>
  <c r="F91" i="82"/>
  <c r="F99" i="82"/>
  <c r="F96" i="82"/>
  <c r="F66" i="82"/>
  <c r="F80" i="82"/>
  <c r="F74" i="82"/>
  <c r="F60" i="82"/>
  <c r="F64" i="82"/>
  <c r="F90" i="82"/>
  <c r="F58" i="82"/>
  <c r="F61" i="82"/>
  <c r="F66" i="81"/>
  <c r="F105" i="81"/>
  <c r="F106" i="81"/>
  <c r="F80" i="81"/>
  <c r="F69" i="81"/>
  <c r="F70" i="81"/>
  <c r="F79" i="81"/>
  <c r="F100" i="81"/>
  <c r="F74" i="81"/>
  <c r="F71" i="81"/>
  <c r="F72" i="81"/>
  <c r="F73" i="81"/>
  <c r="F75" i="81"/>
  <c r="F104" i="81"/>
  <c r="F82" i="81"/>
  <c r="F83" i="81"/>
  <c r="F76" i="81"/>
  <c r="F81" i="81"/>
  <c r="F77" i="81"/>
  <c r="F102" i="81"/>
  <c r="F78" i="81"/>
  <c r="F103" i="81"/>
  <c r="F99" i="81"/>
  <c r="F87" i="81"/>
  <c r="F101" i="81"/>
  <c r="D54" i="81"/>
  <c r="F57" i="81" s="1"/>
  <c r="F57" i="64"/>
  <c r="F73" i="64"/>
  <c r="F89" i="64"/>
  <c r="F105" i="64"/>
  <c r="F55" i="64"/>
  <c r="F71" i="64"/>
  <c r="F87" i="64"/>
  <c r="F103" i="64"/>
  <c r="F56" i="64"/>
  <c r="F72" i="64"/>
  <c r="F88" i="64"/>
  <c r="F104" i="64"/>
  <c r="F83" i="64"/>
  <c r="F67" i="64"/>
  <c r="F99" i="64"/>
  <c r="F66" i="64"/>
  <c r="F82" i="64"/>
  <c r="F98" i="64"/>
  <c r="F114" i="64"/>
  <c r="F84" i="64"/>
  <c r="F100" i="64"/>
  <c r="F68" i="64"/>
  <c r="F70" i="64"/>
  <c r="F86" i="64"/>
  <c r="F102" i="64"/>
  <c r="F65" i="64"/>
  <c r="F81" i="64"/>
  <c r="F97" i="64"/>
  <c r="F113" i="64"/>
  <c r="F112" i="64"/>
  <c r="F96" i="64"/>
  <c r="F80" i="64"/>
  <c r="F64" i="64"/>
  <c r="F111" i="64"/>
  <c r="F95" i="64"/>
  <c r="F79" i="64"/>
  <c r="F63" i="64"/>
  <c r="F110" i="64"/>
  <c r="F94" i="64"/>
  <c r="F78" i="64"/>
  <c r="F62" i="64"/>
  <c r="F109" i="64"/>
  <c r="F93" i="64"/>
  <c r="F77" i="64"/>
  <c r="F61" i="64"/>
  <c r="F108" i="64"/>
  <c r="F92" i="64"/>
  <c r="F76" i="64"/>
  <c r="F60" i="64"/>
  <c r="F107" i="64"/>
  <c r="F91" i="64"/>
  <c r="F75" i="64"/>
  <c r="F59" i="64"/>
  <c r="F106" i="64"/>
  <c r="F90" i="64"/>
  <c r="F74" i="64"/>
  <c r="F58" i="64"/>
  <c r="F101" i="64"/>
  <c r="F85" i="64"/>
  <c r="F69" i="64"/>
  <c r="F124" i="131" l="1"/>
  <c r="F122" i="131"/>
  <c r="F120" i="131"/>
  <c r="F118" i="131"/>
  <c r="F125" i="131"/>
  <c r="F123" i="131"/>
  <c r="F121" i="131"/>
  <c r="F119" i="131"/>
  <c r="F67" i="131"/>
  <c r="F84" i="131"/>
  <c r="F86" i="131"/>
  <c r="F100" i="131"/>
  <c r="F117" i="131"/>
  <c r="F83" i="131"/>
  <c r="F63" i="131"/>
  <c r="F57" i="131"/>
  <c r="F59" i="131"/>
  <c r="F58" i="131"/>
  <c r="F60" i="131"/>
  <c r="F73" i="131"/>
  <c r="F115" i="131"/>
  <c r="F78" i="131"/>
  <c r="F104" i="131"/>
  <c r="F95" i="131"/>
  <c r="F76" i="131"/>
  <c r="F81" i="131"/>
  <c r="F75" i="131"/>
  <c r="F91" i="131"/>
  <c r="F103" i="131"/>
  <c r="F113" i="131"/>
  <c r="F65" i="131"/>
  <c r="F62" i="131"/>
  <c r="F64" i="131"/>
  <c r="F61" i="131"/>
  <c r="F97" i="131"/>
  <c r="F102" i="131"/>
  <c r="F88" i="131"/>
  <c r="F93" i="131"/>
  <c r="F106" i="131"/>
  <c r="F110" i="131"/>
  <c r="F90" i="131"/>
  <c r="F92" i="131"/>
  <c r="F101" i="131"/>
  <c r="F96" i="131"/>
  <c r="F94" i="131"/>
  <c r="F111" i="131"/>
  <c r="F116" i="131"/>
  <c r="F107" i="131"/>
  <c r="F99" i="131"/>
  <c r="F98" i="131"/>
  <c r="F105" i="131"/>
  <c r="F109" i="131"/>
  <c r="F108" i="131"/>
  <c r="F114" i="131"/>
  <c r="F89" i="131"/>
  <c r="F112" i="131"/>
  <c r="F80" i="131"/>
  <c r="F72" i="131"/>
  <c r="F69" i="131"/>
  <c r="F79" i="131"/>
  <c r="F74" i="131"/>
  <c r="F70" i="131"/>
  <c r="F77" i="131"/>
  <c r="F71" i="131"/>
  <c r="F68" i="131"/>
  <c r="F87" i="131"/>
  <c r="F85" i="131"/>
  <c r="F82" i="131"/>
  <c r="F66" i="131"/>
  <c r="F59" i="81"/>
  <c r="F60" i="81"/>
  <c r="F61" i="81"/>
  <c r="F62" i="81"/>
  <c r="F63" i="81"/>
  <c r="F64" i="81"/>
  <c r="F58" i="81"/>
  <c r="F65" i="81"/>
  <c r="C13" i="150" l="1"/>
  <c r="G13" i="150"/>
  <c r="H13" i="150"/>
  <c r="J40" i="150" l="1"/>
  <c r="J38" i="150"/>
  <c r="J33" i="150"/>
  <c r="J31" i="150"/>
  <c r="J41" i="150"/>
  <c r="J37" i="150"/>
  <c r="J36" i="150"/>
  <c r="J35" i="150"/>
  <c r="J39" i="150"/>
  <c r="J32" i="150"/>
  <c r="J34" i="150"/>
  <c r="J42" i="150"/>
  <c r="D13" i="150"/>
  <c r="F38" i="150" l="1"/>
  <c r="F34" i="150"/>
  <c r="F32" i="150"/>
  <c r="F37" i="150"/>
  <c r="F31" i="150"/>
  <c r="F35" i="150"/>
  <c r="F40" i="150"/>
  <c r="F39" i="150"/>
  <c r="F42" i="150"/>
  <c r="F33" i="150"/>
  <c r="F41" i="150"/>
  <c r="F36" i="150"/>
  <c r="E28" i="150" l="1"/>
  <c r="E24" i="150"/>
  <c r="E20" i="150"/>
  <c r="E16" i="150"/>
  <c r="E27" i="150"/>
  <c r="E23" i="150"/>
  <c r="E19" i="150"/>
  <c r="I17" i="150"/>
  <c r="E15" i="150"/>
  <c r="E30" i="150"/>
  <c r="E26" i="150"/>
  <c r="E22" i="150"/>
  <c r="E18" i="150"/>
  <c r="I16" i="150"/>
  <c r="E29" i="150"/>
  <c r="E25" i="150"/>
  <c r="E21" i="150"/>
  <c r="E17" i="150"/>
  <c r="I15" i="150"/>
  <c r="C53" i="107" l="1"/>
  <c r="C54" i="107"/>
  <c r="C55" i="107"/>
  <c r="C56" i="107"/>
  <c r="C57" i="107"/>
  <c r="C58" i="107"/>
  <c r="C59" i="107"/>
  <c r="F35" i="19" l="1"/>
  <c r="C32" i="136" l="1"/>
  <c r="C32" i="134"/>
  <c r="C32" i="135"/>
  <c r="C32" i="133"/>
  <c r="C32" i="106"/>
  <c r="C32" i="105"/>
  <c r="C32" i="104"/>
  <c r="C32" i="103"/>
  <c r="C32" i="102"/>
  <c r="C32" i="87"/>
  <c r="C32" i="86"/>
  <c r="C32" i="85"/>
  <c r="C32" i="84"/>
  <c r="C32" i="131"/>
  <c r="C32" i="83"/>
  <c r="C32" i="82"/>
  <c r="C32" i="81"/>
  <c r="E14" i="150" l="1"/>
  <c r="I14" i="150"/>
  <c r="J29" i="150" l="1"/>
  <c r="J25" i="150"/>
  <c r="J21" i="150"/>
  <c r="J17" i="150"/>
  <c r="J27" i="150"/>
  <c r="J23" i="150"/>
  <c r="J19" i="150"/>
  <c r="J15" i="150"/>
  <c r="J30" i="150"/>
  <c r="J26" i="150"/>
  <c r="J22" i="150"/>
  <c r="J18" i="150"/>
  <c r="J28" i="150"/>
  <c r="J24" i="150"/>
  <c r="J20" i="150"/>
  <c r="J16" i="150"/>
  <c r="F28" i="150"/>
  <c r="F24" i="150"/>
  <c r="F20" i="150"/>
  <c r="F16" i="150"/>
  <c r="F27" i="150"/>
  <c r="F30" i="150"/>
  <c r="F26" i="150"/>
  <c r="F22" i="150"/>
  <c r="F18" i="150"/>
  <c r="F21" i="150"/>
  <c r="F17" i="150"/>
  <c r="F23" i="150"/>
  <c r="F19" i="150"/>
  <c r="F15" i="150"/>
  <c r="F29" i="150"/>
  <c r="F25" i="150"/>
  <c r="D11" i="101" l="1"/>
  <c r="H11" i="101" s="1"/>
  <c r="C11" i="101"/>
  <c r="G11" i="101" s="1"/>
  <c r="G10" i="101"/>
  <c r="F10" i="101"/>
  <c r="J10" i="101" s="1"/>
  <c r="E10" i="101"/>
  <c r="I10" i="101" s="1"/>
  <c r="C10" i="101"/>
  <c r="D11" i="100"/>
  <c r="H11" i="100" s="1"/>
  <c r="C11" i="100"/>
  <c r="G11" i="100" s="1"/>
  <c r="G10" i="100"/>
  <c r="F10" i="100"/>
  <c r="J10" i="100" s="1"/>
  <c r="E10" i="100"/>
  <c r="I10" i="100" s="1"/>
  <c r="C10" i="100"/>
  <c r="D11" i="99"/>
  <c r="H11" i="99" s="1"/>
  <c r="C11" i="99"/>
  <c r="G11" i="99" s="1"/>
  <c r="G10" i="99"/>
  <c r="F10" i="99"/>
  <c r="J10" i="99" s="1"/>
  <c r="E10" i="99"/>
  <c r="I10" i="99" s="1"/>
  <c r="C10" i="99"/>
  <c r="D11" i="98"/>
  <c r="H11" i="98" s="1"/>
  <c r="C11" i="98"/>
  <c r="G11" i="98" s="1"/>
  <c r="G10" i="98"/>
  <c r="F10" i="98"/>
  <c r="J10" i="98" s="1"/>
  <c r="E10" i="98"/>
  <c r="I10" i="98" s="1"/>
  <c r="C10" i="98"/>
  <c r="D11" i="97"/>
  <c r="H11" i="97" s="1"/>
  <c r="C11" i="97"/>
  <c r="G11" i="97" s="1"/>
  <c r="G10" i="97"/>
  <c r="F10" i="97"/>
  <c r="J10" i="97" s="1"/>
  <c r="E10" i="97"/>
  <c r="I10" i="97" s="1"/>
  <c r="C10" i="97"/>
  <c r="D11" i="96"/>
  <c r="H11" i="96" s="1"/>
  <c r="C11" i="96"/>
  <c r="G11" i="96" s="1"/>
  <c r="G10" i="96"/>
  <c r="F10" i="96"/>
  <c r="J10" i="96" s="1"/>
  <c r="E10" i="96"/>
  <c r="I10" i="96" s="1"/>
  <c r="C10" i="96"/>
  <c r="D11" i="94"/>
  <c r="H11" i="94" s="1"/>
  <c r="C11" i="94"/>
  <c r="G11" i="94" s="1"/>
  <c r="G10" i="94"/>
  <c r="F10" i="94"/>
  <c r="J10" i="94" s="1"/>
  <c r="E10" i="94"/>
  <c r="I10" i="94" s="1"/>
  <c r="C10" i="94"/>
  <c r="G10" i="70"/>
  <c r="F10" i="70"/>
  <c r="J10" i="70" s="1"/>
  <c r="E10" i="70"/>
  <c r="I10" i="70" s="1"/>
  <c r="D11" i="70"/>
  <c r="H11" i="70" s="1"/>
  <c r="C11" i="70"/>
  <c r="G11" i="70" s="1"/>
  <c r="C10" i="70"/>
  <c r="D11" i="151"/>
  <c r="H11" i="151" s="1"/>
  <c r="C11" i="151"/>
  <c r="G11" i="151" s="1"/>
  <c r="G10" i="151"/>
  <c r="F10" i="151"/>
  <c r="J10" i="151" s="1"/>
  <c r="E10" i="151"/>
  <c r="I10" i="151" s="1"/>
  <c r="C10" i="151"/>
  <c r="D11" i="150"/>
  <c r="H11" i="150" s="1"/>
  <c r="C11" i="150"/>
  <c r="G11" i="150" s="1"/>
  <c r="G10" i="150"/>
  <c r="F10" i="150"/>
  <c r="J10" i="150" s="1"/>
  <c r="E10" i="150"/>
  <c r="I10" i="150" s="1"/>
  <c r="C10" i="150"/>
  <c r="D11" i="149"/>
  <c r="H11" i="149" s="1"/>
  <c r="C11" i="149"/>
  <c r="G11" i="149" s="1"/>
  <c r="G10" i="149"/>
  <c r="F10" i="149"/>
  <c r="J10" i="149" s="1"/>
  <c r="E10" i="149"/>
  <c r="I10" i="149" s="1"/>
  <c r="C10" i="149"/>
  <c r="D11" i="148"/>
  <c r="H11" i="148" s="1"/>
  <c r="C11" i="148"/>
  <c r="G11" i="148" s="1"/>
  <c r="G10" i="148"/>
  <c r="F10" i="148"/>
  <c r="J10" i="148" s="1"/>
  <c r="E10" i="148"/>
  <c r="I10" i="148" s="1"/>
  <c r="C10" i="148"/>
  <c r="D11" i="147"/>
  <c r="H11" i="147" s="1"/>
  <c r="C11" i="147"/>
  <c r="G11" i="147" s="1"/>
  <c r="G10" i="147"/>
  <c r="F10" i="147"/>
  <c r="J10" i="147" s="1"/>
  <c r="E10" i="147"/>
  <c r="I10" i="147" s="1"/>
  <c r="C10" i="147"/>
  <c r="D11" i="132"/>
  <c r="H11" i="132" s="1"/>
  <c r="C11" i="132"/>
  <c r="G11" i="132" s="1"/>
  <c r="G10" i="132"/>
  <c r="F10" i="132"/>
  <c r="J10" i="132" s="1"/>
  <c r="E10" i="132"/>
  <c r="I10" i="132" s="1"/>
  <c r="C10" i="132"/>
  <c r="D11" i="107"/>
  <c r="H11" i="107" s="1"/>
  <c r="C11" i="107"/>
  <c r="G11" i="107" s="1"/>
  <c r="G10" i="107"/>
  <c r="F10" i="107"/>
  <c r="J10" i="107" s="1"/>
  <c r="E10" i="107"/>
  <c r="I10" i="107" s="1"/>
  <c r="C10" i="107"/>
  <c r="D11" i="80"/>
  <c r="H11" i="80" s="1"/>
  <c r="C11" i="80"/>
  <c r="G11" i="80" s="1"/>
  <c r="G10" i="80"/>
  <c r="F10" i="80"/>
  <c r="J10" i="80" s="1"/>
  <c r="E10" i="80"/>
  <c r="I10" i="80" s="1"/>
  <c r="C10" i="80"/>
  <c r="D11" i="130"/>
  <c r="H11" i="130" s="1"/>
  <c r="C11" i="130"/>
  <c r="G11" i="130" s="1"/>
  <c r="G10" i="130"/>
  <c r="F10" i="130"/>
  <c r="J10" i="130" s="1"/>
  <c r="E10" i="130"/>
  <c r="I10" i="130" s="1"/>
  <c r="C10" i="130"/>
  <c r="D11" i="129"/>
  <c r="H11" i="129" s="1"/>
  <c r="C11" i="129"/>
  <c r="G11" i="129" s="1"/>
  <c r="G10" i="129"/>
  <c r="F10" i="129"/>
  <c r="J10" i="129" s="1"/>
  <c r="E10" i="129"/>
  <c r="I10" i="129" s="1"/>
  <c r="C10" i="129"/>
  <c r="D11" i="128"/>
  <c r="H11" i="128" s="1"/>
  <c r="C11" i="128"/>
  <c r="G11" i="128" s="1"/>
  <c r="G10" i="128"/>
  <c r="F10" i="128"/>
  <c r="J10" i="128" s="1"/>
  <c r="E10" i="128"/>
  <c r="I10" i="128" s="1"/>
  <c r="C10" i="128"/>
  <c r="D11" i="125"/>
  <c r="H11" i="125" s="1"/>
  <c r="C11" i="125"/>
  <c r="G11" i="125" s="1"/>
  <c r="G10" i="125"/>
  <c r="F10" i="125"/>
  <c r="J10" i="125" s="1"/>
  <c r="E10" i="125"/>
  <c r="I10" i="125" s="1"/>
  <c r="C10" i="125"/>
  <c r="D11" i="126"/>
  <c r="H11" i="126" s="1"/>
  <c r="C11" i="126"/>
  <c r="G11" i="126" s="1"/>
  <c r="G10" i="126"/>
  <c r="F10" i="126"/>
  <c r="J10" i="126" s="1"/>
  <c r="E10" i="126"/>
  <c r="I10" i="126" s="1"/>
  <c r="C10" i="126"/>
  <c r="D11" i="124"/>
  <c r="H11" i="124" s="1"/>
  <c r="C11" i="124"/>
  <c r="G11" i="124" s="1"/>
  <c r="G10" i="124"/>
  <c r="F10" i="124"/>
  <c r="J10" i="124" s="1"/>
  <c r="E10" i="124"/>
  <c r="I10" i="124" s="1"/>
  <c r="C10" i="124"/>
  <c r="D11" i="120"/>
  <c r="H11" i="120" s="1"/>
  <c r="C11" i="120"/>
  <c r="G11" i="120" s="1"/>
  <c r="G10" i="120"/>
  <c r="F10" i="120"/>
  <c r="J10" i="120" s="1"/>
  <c r="E10" i="120"/>
  <c r="I10" i="120" s="1"/>
  <c r="C10" i="120"/>
  <c r="D11" i="146"/>
  <c r="H11" i="146" s="1"/>
  <c r="C11" i="146"/>
  <c r="G11" i="146" s="1"/>
  <c r="G10" i="146"/>
  <c r="F10" i="146"/>
  <c r="J10" i="146" s="1"/>
  <c r="E10" i="146"/>
  <c r="I10" i="146" s="1"/>
  <c r="C10" i="146"/>
  <c r="D11" i="119"/>
  <c r="H11" i="119" s="1"/>
  <c r="C11" i="119"/>
  <c r="G11" i="119" s="1"/>
  <c r="G10" i="119"/>
  <c r="F10" i="119"/>
  <c r="J10" i="119" s="1"/>
  <c r="E10" i="119"/>
  <c r="I10" i="119" s="1"/>
  <c r="C10" i="119"/>
  <c r="D11" i="67"/>
  <c r="H11" i="67" s="1"/>
  <c r="C11" i="67"/>
  <c r="G11" i="67" s="1"/>
  <c r="G10" i="67"/>
  <c r="F10" i="67"/>
  <c r="J10" i="67" s="1"/>
  <c r="E10" i="67"/>
  <c r="I10" i="67" s="1"/>
  <c r="C10" i="67"/>
  <c r="F10" i="145"/>
  <c r="J10" i="145" s="1"/>
  <c r="E10" i="145"/>
  <c r="I10" i="145" s="1"/>
  <c r="D11" i="145"/>
  <c r="H11" i="145" s="1"/>
  <c r="C11" i="145"/>
  <c r="G11" i="145" s="1"/>
  <c r="C10" i="145"/>
  <c r="G10" i="145"/>
  <c r="H11" i="19"/>
  <c r="G43" i="150"/>
  <c r="C43" i="150"/>
  <c r="H43" i="150" l="1"/>
  <c r="J14" i="150"/>
  <c r="F14" i="150"/>
  <c r="D43" i="150"/>
  <c r="I13" i="150"/>
  <c r="J13" i="150"/>
  <c r="E43" i="150" l="1"/>
  <c r="F43" i="150"/>
  <c r="I43" i="150"/>
  <c r="J43" i="150"/>
  <c r="N41" i="137" l="1"/>
  <c r="N40" i="137"/>
  <c r="N39" i="137"/>
  <c r="N38" i="137"/>
  <c r="N36" i="137"/>
  <c r="N35" i="137"/>
  <c r="N34" i="137"/>
  <c r="N33" i="137"/>
  <c r="N32" i="137"/>
  <c r="N24" i="137"/>
  <c r="N23" i="137"/>
  <c r="N22" i="137"/>
  <c r="N21" i="137"/>
  <c r="N20" i="137"/>
  <c r="N41" i="136"/>
  <c r="N40" i="136"/>
  <c r="N39" i="136"/>
  <c r="N38" i="136"/>
  <c r="N36" i="136"/>
  <c r="N35" i="136"/>
  <c r="N34" i="136"/>
  <c r="N33" i="136"/>
  <c r="N32" i="136"/>
  <c r="N24" i="136"/>
  <c r="N23" i="136"/>
  <c r="N22" i="136"/>
  <c r="N21" i="136"/>
  <c r="N20" i="136"/>
  <c r="N19" i="136"/>
  <c r="N18" i="136"/>
  <c r="N17" i="136"/>
  <c r="N16" i="136"/>
  <c r="N15" i="136"/>
  <c r="N14" i="136"/>
  <c r="N41" i="135"/>
  <c r="N40" i="135"/>
  <c r="N39" i="135"/>
  <c r="N38" i="135"/>
  <c r="N36" i="135"/>
  <c r="N35" i="135"/>
  <c r="N34" i="135"/>
  <c r="N33" i="135"/>
  <c r="N32" i="135"/>
  <c r="N24" i="135"/>
  <c r="N23" i="135"/>
  <c r="N22" i="135"/>
  <c r="N21" i="135"/>
  <c r="N20" i="135"/>
  <c r="N19" i="134"/>
  <c r="N17" i="134"/>
  <c r="N15" i="134"/>
  <c r="N41" i="134"/>
  <c r="N40" i="134"/>
  <c r="N39" i="134"/>
  <c r="N38" i="134"/>
  <c r="N36" i="134"/>
  <c r="N35" i="134"/>
  <c r="N34" i="134"/>
  <c r="N33" i="134"/>
  <c r="N32" i="134"/>
  <c r="N24" i="134"/>
  <c r="N23" i="134"/>
  <c r="N22" i="134"/>
  <c r="N21" i="134"/>
  <c r="N20" i="134"/>
  <c r="N18" i="134"/>
  <c r="N16" i="134"/>
  <c r="N14" i="134"/>
  <c r="N41" i="133"/>
  <c r="N40" i="133"/>
  <c r="N39" i="133"/>
  <c r="N38" i="133"/>
  <c r="N36" i="133"/>
  <c r="N35" i="133"/>
  <c r="N34" i="133"/>
  <c r="N33" i="133"/>
  <c r="N32" i="133"/>
  <c r="N24" i="133"/>
  <c r="N23" i="133"/>
  <c r="N22" i="133"/>
  <c r="N21" i="133"/>
  <c r="N20" i="133"/>
  <c r="N14" i="131"/>
  <c r="N41" i="131"/>
  <c r="N40" i="131"/>
  <c r="N39" i="131"/>
  <c r="N38" i="131"/>
  <c r="N36" i="131"/>
  <c r="N35" i="131"/>
  <c r="N34" i="131"/>
  <c r="N33" i="131"/>
  <c r="N32" i="131"/>
  <c r="N24" i="131"/>
  <c r="N23" i="131"/>
  <c r="N22" i="131"/>
  <c r="N21" i="131"/>
  <c r="N20" i="131"/>
  <c r="N19" i="131"/>
  <c r="N18" i="131"/>
  <c r="N17" i="131"/>
  <c r="N16" i="131"/>
  <c r="N15" i="131"/>
  <c r="G47" i="19"/>
  <c r="G46" i="19"/>
  <c r="M37" i="119"/>
  <c r="N13" i="131" l="1"/>
  <c r="N13" i="137"/>
  <c r="N14" i="137"/>
  <c r="N15" i="137"/>
  <c r="N16" i="137"/>
  <c r="N17" i="137"/>
  <c r="N18" i="137"/>
  <c r="N19" i="137"/>
  <c r="N13" i="136"/>
  <c r="N13" i="135"/>
  <c r="N14" i="135"/>
  <c r="N15" i="135"/>
  <c r="N16" i="135"/>
  <c r="N17" i="135"/>
  <c r="N18" i="135"/>
  <c r="N19" i="135"/>
  <c r="N13" i="134"/>
  <c r="N13" i="133"/>
  <c r="N14" i="133"/>
  <c r="N15" i="133"/>
  <c r="N16" i="133"/>
  <c r="N17" i="133"/>
  <c r="N18" i="133"/>
  <c r="N19" i="133"/>
  <c r="N19" i="102"/>
  <c r="N15" i="102"/>
  <c r="C52" i="107"/>
  <c r="N41" i="106"/>
  <c r="N40" i="106"/>
  <c r="N39" i="106"/>
  <c r="N38" i="106"/>
  <c r="N36" i="106"/>
  <c r="N35" i="106"/>
  <c r="N34" i="106"/>
  <c r="N33" i="106"/>
  <c r="N32" i="106"/>
  <c r="N24" i="106"/>
  <c r="N23" i="106"/>
  <c r="N22" i="106"/>
  <c r="N21" i="106"/>
  <c r="N20" i="106"/>
  <c r="N41" i="105"/>
  <c r="N40" i="105"/>
  <c r="N39" i="105"/>
  <c r="N38" i="105"/>
  <c r="N36" i="105"/>
  <c r="N35" i="105"/>
  <c r="N34" i="105"/>
  <c r="N33" i="105"/>
  <c r="N32" i="105"/>
  <c r="N24" i="105"/>
  <c r="N23" i="105"/>
  <c r="N22" i="105"/>
  <c r="N21" i="105"/>
  <c r="N20" i="105"/>
  <c r="N41" i="104"/>
  <c r="N40" i="104"/>
  <c r="N39" i="104"/>
  <c r="N38" i="104"/>
  <c r="N36" i="104"/>
  <c r="N35" i="104"/>
  <c r="N34" i="104"/>
  <c r="N33" i="104"/>
  <c r="N32" i="104"/>
  <c r="N24" i="104"/>
  <c r="N23" i="104"/>
  <c r="N22" i="104"/>
  <c r="N21" i="104"/>
  <c r="N20" i="104"/>
  <c r="N17" i="102"/>
  <c r="N13" i="102"/>
  <c r="N41" i="103"/>
  <c r="N40" i="103"/>
  <c r="N39" i="103"/>
  <c r="N38" i="103"/>
  <c r="N36" i="103"/>
  <c r="N35" i="103"/>
  <c r="N34" i="103"/>
  <c r="N33" i="103"/>
  <c r="N32" i="103"/>
  <c r="N24" i="103"/>
  <c r="N23" i="103"/>
  <c r="N22" i="103"/>
  <c r="N21" i="103"/>
  <c r="N20" i="103"/>
  <c r="N41" i="102"/>
  <c r="N40" i="102"/>
  <c r="N39" i="102"/>
  <c r="N38" i="102"/>
  <c r="N36" i="102"/>
  <c r="N35" i="102"/>
  <c r="N34" i="102"/>
  <c r="N33" i="102"/>
  <c r="N32" i="102"/>
  <c r="N24" i="102"/>
  <c r="N23" i="102"/>
  <c r="N22" i="102"/>
  <c r="N21" i="102"/>
  <c r="N20" i="102"/>
  <c r="N18" i="102"/>
  <c r="N16" i="102"/>
  <c r="N14" i="102"/>
  <c r="M39" i="94"/>
  <c r="N41" i="87"/>
  <c r="N40" i="87"/>
  <c r="N39" i="87"/>
  <c r="N38" i="87"/>
  <c r="N36" i="87"/>
  <c r="N35" i="87"/>
  <c r="N34" i="87"/>
  <c r="N33" i="87"/>
  <c r="N32" i="87"/>
  <c r="N24" i="87"/>
  <c r="N23" i="87"/>
  <c r="N22" i="87"/>
  <c r="N21" i="87"/>
  <c r="N20" i="87"/>
  <c r="N41" i="86"/>
  <c r="N40" i="86"/>
  <c r="N39" i="86"/>
  <c r="N38" i="86"/>
  <c r="N36" i="86"/>
  <c r="N35" i="86"/>
  <c r="N34" i="86"/>
  <c r="N33" i="86"/>
  <c r="N32" i="86"/>
  <c r="N24" i="86"/>
  <c r="N23" i="86"/>
  <c r="N22" i="86"/>
  <c r="N21" i="86"/>
  <c r="N20" i="86"/>
  <c r="N41" i="85"/>
  <c r="N40" i="85"/>
  <c r="N39" i="85"/>
  <c r="N38" i="85"/>
  <c r="N36" i="85"/>
  <c r="N35" i="85"/>
  <c r="N34" i="85"/>
  <c r="N33" i="85"/>
  <c r="N32" i="85"/>
  <c r="N24" i="85"/>
  <c r="N23" i="85"/>
  <c r="N22" i="85"/>
  <c r="N21" i="85"/>
  <c r="N20" i="85"/>
  <c r="N41" i="84"/>
  <c r="N40" i="84"/>
  <c r="N39" i="84"/>
  <c r="N38" i="84"/>
  <c r="N36" i="84"/>
  <c r="N35" i="84"/>
  <c r="N34" i="84"/>
  <c r="N33" i="84"/>
  <c r="N32" i="84"/>
  <c r="N24" i="84"/>
  <c r="N23" i="84"/>
  <c r="N22" i="84"/>
  <c r="N21" i="84"/>
  <c r="N20" i="84"/>
  <c r="N41" i="83"/>
  <c r="N40" i="83"/>
  <c r="N39" i="83"/>
  <c r="N38" i="83"/>
  <c r="N36" i="83"/>
  <c r="N35" i="83"/>
  <c r="N34" i="83"/>
  <c r="N33" i="83"/>
  <c r="N32" i="83"/>
  <c r="N24" i="83"/>
  <c r="N23" i="83"/>
  <c r="N22" i="83"/>
  <c r="N21" i="83"/>
  <c r="N20" i="83"/>
  <c r="N41" i="82"/>
  <c r="N40" i="82"/>
  <c r="N39" i="82"/>
  <c r="N38" i="82"/>
  <c r="N36" i="82"/>
  <c r="N35" i="82"/>
  <c r="N34" i="82"/>
  <c r="N33" i="82"/>
  <c r="N32" i="82"/>
  <c r="N24" i="82"/>
  <c r="N23" i="82"/>
  <c r="N22" i="82"/>
  <c r="N21" i="82"/>
  <c r="N20" i="82"/>
  <c r="N41" i="81"/>
  <c r="N40" i="81"/>
  <c r="N39" i="81"/>
  <c r="N38" i="81"/>
  <c r="N36" i="81"/>
  <c r="N35" i="81"/>
  <c r="N34" i="81"/>
  <c r="N33" i="81"/>
  <c r="N32" i="81"/>
  <c r="N24" i="81"/>
  <c r="N23" i="81"/>
  <c r="N22" i="81"/>
  <c r="N21" i="81"/>
  <c r="N20" i="81"/>
  <c r="N19" i="81"/>
  <c r="N13" i="106" l="1"/>
  <c r="N14" i="106"/>
  <c r="N15" i="106"/>
  <c r="N16" i="106"/>
  <c r="N17" i="106"/>
  <c r="N18" i="106"/>
  <c r="N19" i="106"/>
  <c r="N13" i="105"/>
  <c r="N14" i="105"/>
  <c r="N15" i="105"/>
  <c r="N16" i="105"/>
  <c r="N17" i="105"/>
  <c r="N18" i="105"/>
  <c r="N19" i="105"/>
  <c r="N13" i="104"/>
  <c r="N14" i="104"/>
  <c r="N15" i="104"/>
  <c r="N16" i="104"/>
  <c r="N17" i="104"/>
  <c r="N18" i="104"/>
  <c r="N19" i="104"/>
  <c r="N13" i="103"/>
  <c r="N14" i="103"/>
  <c r="N15" i="103"/>
  <c r="N16" i="103"/>
  <c r="N17" i="103"/>
  <c r="N18" i="103"/>
  <c r="N19" i="103"/>
  <c r="N13" i="87"/>
  <c r="N14" i="87"/>
  <c r="N15" i="87"/>
  <c r="N16" i="87"/>
  <c r="N17" i="87"/>
  <c r="N18" i="87"/>
  <c r="N19" i="87"/>
  <c r="N13" i="86"/>
  <c r="N14" i="86"/>
  <c r="N15" i="86"/>
  <c r="N16" i="86"/>
  <c r="N17" i="86"/>
  <c r="N18" i="86"/>
  <c r="N19" i="86"/>
  <c r="N13" i="85"/>
  <c r="N14" i="85"/>
  <c r="N15" i="85"/>
  <c r="N16" i="85"/>
  <c r="N17" i="85"/>
  <c r="N18" i="85"/>
  <c r="N19" i="85"/>
  <c r="N13" i="84"/>
  <c r="N14" i="84"/>
  <c r="N15" i="84"/>
  <c r="N16" i="84"/>
  <c r="N17" i="84"/>
  <c r="N18" i="84"/>
  <c r="N19" i="84"/>
  <c r="N13" i="83"/>
  <c r="N14" i="83"/>
  <c r="N15" i="83"/>
  <c r="N16" i="83"/>
  <c r="N17" i="83"/>
  <c r="N18" i="83"/>
  <c r="N19" i="83"/>
  <c r="N13" i="82"/>
  <c r="N14" i="82"/>
  <c r="N15" i="82"/>
  <c r="N16" i="82"/>
  <c r="N17" i="82"/>
  <c r="N18" i="82"/>
  <c r="N19" i="82"/>
  <c r="N13" i="81"/>
  <c r="N14" i="81"/>
  <c r="N15" i="81"/>
  <c r="N16" i="81"/>
  <c r="N17" i="81"/>
  <c r="N18" i="81"/>
  <c r="E13" i="150" l="1"/>
  <c r="F13" i="150"/>
  <c r="O7" i="80"/>
  <c r="D54" i="107" l="1"/>
  <c r="D55" i="107"/>
  <c r="D56" i="107"/>
  <c r="D57" i="107"/>
  <c r="D58" i="107"/>
  <c r="D59" i="107"/>
  <c r="D53" i="107"/>
  <c r="M32" i="19"/>
  <c r="R7" i="80"/>
  <c r="T7" i="80" s="1"/>
  <c r="Q7" i="80"/>
  <c r="D52" i="107"/>
  <c r="U7" i="80"/>
  <c r="D60" i="107" l="1"/>
  <c r="N41" i="64" l="1"/>
  <c r="N40" i="64"/>
  <c r="N39" i="64"/>
  <c r="N38" i="64"/>
  <c r="N36" i="64"/>
  <c r="N35" i="64"/>
  <c r="N34" i="64"/>
  <c r="N33" i="64"/>
  <c r="N32" i="64"/>
  <c r="N24" i="64"/>
  <c r="N22" i="64"/>
  <c r="N20" i="64"/>
  <c r="N18" i="64"/>
  <c r="N16" i="64"/>
  <c r="N14" i="64"/>
  <c r="N13" i="64" l="1"/>
  <c r="N15" i="64"/>
  <c r="N17" i="64"/>
  <c r="N19" i="64"/>
  <c r="N21" i="64"/>
  <c r="N23" i="64"/>
  <c r="M22" i="19" l="1"/>
  <c r="N7" i="80" l="1"/>
  <c r="P7" i="80" s="1"/>
</calcChain>
</file>

<file path=xl/sharedStrings.xml><?xml version="1.0" encoding="utf-8"?>
<sst xmlns="http://schemas.openxmlformats.org/spreadsheetml/2006/main" count="1800" uniqueCount="447">
  <si>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</si>
  <si>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</si>
  <si>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</si>
  <si>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</si>
  <si>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</si>
  <si>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</si>
  <si>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</si>
  <si>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</si>
  <si>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</si>
  <si>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</si>
  <si>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</si>
  <si>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</si>
  <si>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</si>
  <si>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</si>
  <si>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</si>
  <si>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</si>
  <si>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</si>
  <si>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</si>
  <si>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</si>
  <si>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</si>
  <si>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</si>
  <si>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</si>
  <si>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</si>
  <si>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</si>
  <si>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</si>
  <si>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</si>
  <si>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</si>
  <si>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</si>
  <si>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</si>
  <si>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</si>
  <si>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</si>
  <si>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</si>
  <si>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</si>
  <si>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</si>
  <si>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</si>
  <si>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</si>
  <si>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</si>
  <si>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</si>
  <si>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</si>
  <si>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</si>
  <si>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</si>
  <si>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</si>
  <si>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</si>
  <si>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</si>
  <si>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</si>
  <si>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</si>
  <si>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</si>
  <si>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</si>
  <si>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</si>
  <si>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</si>
  <si>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</si>
  <si>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</si>
  <si>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</si>
  <si>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</si>
  <si>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</si>
  <si>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</si>
  <si>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</si>
  <si>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</si>
  <si>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</si>
  <si>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</si>
  <si>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</si>
  <si>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</si>
  <si>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</si>
  <si>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</si>
  <si>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</si>
  <si>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</si>
  <si>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</si>
  <si>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</si>
  <si>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</si>
  <si>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</si>
  <si>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</si>
  <si>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</si>
  <si>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</si>
  <si>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</si>
  <si>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</si>
  <si>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</si>
  <si>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</si>
  <si>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</si>
  <si>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</si>
  <si>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</si>
  <si>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</si>
  <si>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</si>
  <si>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</si>
  <si>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</si>
  <si>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</si>
  <si>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</si>
  <si>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</si>
  <si>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</si>
  <si>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</si>
  <si>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</si>
  <si>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</si>
  <si>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</si>
  <si>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</si>
  <si>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</si>
  <si>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</si>
  <si>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</si>
  <si>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</si>
  <si>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</si>
  <si>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</si>
  <si>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</si>
  <si>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</si>
  <si>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</si>
  <si>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</si>
  <si>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</si>
  <si>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</si>
  <si>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</si>
  <si>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</si>
  <si>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</si>
  <si>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</si>
  <si>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</si>
  <si>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</si>
  <si>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</si>
  <si>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</si>
  <si>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</si>
  <si>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</si>
  <si>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</si>
  <si>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</si>
  <si>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</si>
  <si>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</si>
  <si>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</si>
  <si>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</si>
  <si>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</si>
  <si>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</si>
  <si>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</si>
  <si>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</si>
  <si>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</si>
  <si>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</si>
  <si>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</si>
  <si>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</si>
  <si>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</si>
  <si>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</si>
  <si>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</si>
  <si>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</si>
  <si>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</si>
  <si>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</si>
  <si>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</si>
  <si>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</si>
  <si>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</si>
  <si>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</si>
  <si>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</si>
  <si>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</si>
  <si>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</si>
  <si>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</si>
  <si>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</si>
  <si>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</si>
  <si>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</si>
  <si>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</si>
  <si>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</si>
  <si>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</si>
  <si>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</si>
  <si>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</si>
  <si>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</si>
  <si>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</si>
  <si>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</si>
  <si>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</si>
  <si>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</si>
  <si>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</si>
  <si>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</si>
  <si>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</si>
  <si>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</si>
  <si>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</si>
  <si>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</si>
  <si>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</si>
  <si>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</si>
  <si>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</si>
  <si>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</si>
  <si>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</si>
  <si>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</si>
  <si>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</si>
  <si>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</si>
  <si>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</si>
  <si>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</si>
  <si>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</si>
  <si>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</si>
  <si>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</si>
  <si>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</si>
  <si>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</si>
  <si>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</si>
  <si>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</si>
  <si>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</si>
  <si>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</si>
  <si>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</si>
  <si>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Fecha de publicación:</t>
  </si>
  <si>
    <t>Sin información</t>
  </si>
  <si>
    <t>Exportaciones totales a Perú</t>
  </si>
  <si>
    <t>% Cambio   '18/'17</t>
  </si>
  <si>
    <t>Productos químicos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</si>
  <si>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</si>
  <si>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</si>
  <si>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</si>
  <si>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</si>
  <si>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</si>
  <si>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</si>
  <si>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</si>
  <si>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Comparativa Balanza Comercial países seleccionados *</t>
  </si>
  <si>
    <t>Fuente: The Economist. última actualización: 19 de marzo de 2019.</t>
  </si>
  <si>
    <t xml:space="preserve">* Actualizado con los últimos datos disponibles. </t>
  </si>
  <si>
    <t>Fuente: Dian.</t>
  </si>
  <si>
    <t>Exportaciones de Vehículos automotores</t>
  </si>
  <si>
    <t>Exportaciones de Vehículos automotores de origen Bogotá</t>
  </si>
  <si>
    <t>Vehículos automotores</t>
  </si>
  <si>
    <t>Año corrido a octubre</t>
  </si>
  <si>
    <t>Octubre</t>
  </si>
  <si>
    <t>Porcentaje, Año corrido octubre 2019</t>
  </si>
  <si>
    <t>Exportaciones hacia Panamá, según subpartida</t>
  </si>
  <si>
    <t>Caucho y plástico</t>
  </si>
  <si>
    <t>Ecuador</t>
  </si>
  <si>
    <t>Perú</t>
  </si>
  <si>
    <t>México</t>
  </si>
  <si>
    <t>Panamá</t>
  </si>
  <si>
    <t>Chile</t>
  </si>
  <si>
    <t>Países Bajos</t>
  </si>
  <si>
    <t>Costa Rica</t>
  </si>
  <si>
    <t>Guatemala</t>
  </si>
  <si>
    <t>República Dominicana</t>
  </si>
  <si>
    <t>Venezuela</t>
  </si>
  <si>
    <t>Brasil</t>
  </si>
  <si>
    <t>España</t>
  </si>
  <si>
    <t>Japón</t>
  </si>
  <si>
    <t>Honduras</t>
  </si>
  <si>
    <t>Bolivia</t>
  </si>
  <si>
    <t>Argentina</t>
  </si>
  <si>
    <t>Zona Franca de Bogotá S.A.</t>
  </si>
  <si>
    <t>El Salvador</t>
  </si>
  <si>
    <t>Reino Unido</t>
  </si>
  <si>
    <t>Emiratos Árabes Unidos</t>
  </si>
  <si>
    <t>Alemania</t>
  </si>
  <si>
    <t>Suiza</t>
  </si>
  <si>
    <t>Rusia</t>
  </si>
  <si>
    <t>Nicaragua</t>
  </si>
  <si>
    <t>Italia</t>
  </si>
  <si>
    <t>Uruguay</t>
  </si>
  <si>
    <t>Hong Kong</t>
  </si>
  <si>
    <t>China</t>
  </si>
  <si>
    <t>Francia</t>
  </si>
  <si>
    <t>Finlandia</t>
  </si>
  <si>
    <t>Bélgica</t>
  </si>
  <si>
    <t>Eslovenia</t>
  </si>
  <si>
    <t>Austria</t>
  </si>
  <si>
    <t>Estonia</t>
  </si>
  <si>
    <t>Dinamarca</t>
  </si>
  <si>
    <t>Cuba</t>
  </si>
  <si>
    <t>Haití</t>
  </si>
  <si>
    <t>Jamaica</t>
  </si>
  <si>
    <t>Bárbados</t>
  </si>
  <si>
    <t>Belice</t>
  </si>
  <si>
    <t>Bahamas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</si>
  <si>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</si>
  <si>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</si>
  <si>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</si>
  <si>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</si>
  <si>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</si>
  <si>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</si>
  <si>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</si>
  <si>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</si>
  <si>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</si>
  <si>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</si>
  <si>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</si>
  <si>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</si>
  <si>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</si>
  <si>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</si>
  <si>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</si>
  <si>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</si>
  <si>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República Checa</t>
  </si>
  <si>
    <t xml:space="preserve">   Suecia</t>
  </si>
  <si>
    <t xml:space="preserve">   Resto</t>
  </si>
  <si>
    <t xml:space="preserve">   Bolivia</t>
  </si>
  <si>
    <t xml:space="preserve">   Ecuador</t>
  </si>
  <si>
    <t xml:space="preserve">   Perú</t>
  </si>
  <si>
    <t>Paraguay</t>
  </si>
  <si>
    <t>Polonia</t>
  </si>
  <si>
    <t>República Checa</t>
  </si>
  <si>
    <t>Resto</t>
  </si>
  <si>
    <t xml:space="preserve">   Austria</t>
  </si>
  <si>
    <t xml:space="preserve">   Irlanda</t>
  </si>
  <si>
    <t xml:space="preserve">   Estonia</t>
  </si>
  <si>
    <t xml:space="preserve">   Portugal</t>
  </si>
  <si>
    <t xml:space="preserve">   Grecia</t>
  </si>
  <si>
    <t xml:space="preserve">   Dinamarca</t>
  </si>
  <si>
    <t xml:space="preserve">   Hungría</t>
  </si>
  <si>
    <t>Bogotá</t>
  </si>
  <si>
    <t>Bucaramanga</t>
  </si>
  <si>
    <t>Manizales</t>
  </si>
  <si>
    <t>Pereira</t>
  </si>
  <si>
    <t>Santa Marta</t>
  </si>
  <si>
    <t>Riohacha</t>
  </si>
  <si>
    <t>San Andrés</t>
  </si>
  <si>
    <t>Arauca</t>
  </si>
  <si>
    <t>Buenaventura</t>
  </si>
  <si>
    <t>Ipiales</t>
  </si>
  <si>
    <t>Leticia</t>
  </si>
  <si>
    <t>Maicao</t>
  </si>
  <si>
    <t>Tumaco</t>
  </si>
  <si>
    <t>Turbo</t>
  </si>
  <si>
    <t>Productos farmacéuticos</t>
  </si>
  <si>
    <t>Textiles</t>
  </si>
  <si>
    <t>Equipos de transporte</t>
  </si>
  <si>
    <t>Maquinaria y equipo n.c.p.</t>
  </si>
  <si>
    <t>Productos de metal</t>
  </si>
  <si>
    <t>Productos informáticos</t>
  </si>
  <si>
    <t>Aparatos eléctricos</t>
  </si>
  <si>
    <t>Prendas de vestir</t>
  </si>
  <si>
    <t>Cueros</t>
  </si>
  <si>
    <t>Otras manufacturas</t>
  </si>
  <si>
    <t>Otros minerales no metálicos</t>
  </si>
  <si>
    <t>Edición</t>
  </si>
  <si>
    <t>Papel</t>
  </si>
  <si>
    <t>Minas y canteras</t>
  </si>
  <si>
    <t>Productos metalúrgicos</t>
  </si>
  <si>
    <t>Refinación de petróleo</t>
  </si>
  <si>
    <t>Silvicultura</t>
  </si>
  <si>
    <t>Muebles industrias</t>
  </si>
  <si>
    <t>Pesca</t>
  </si>
  <si>
    <t>Bebidas</t>
  </si>
  <si>
    <t>Actividades creativas y de entretenimiento</t>
  </si>
  <si>
    <t>Madera</t>
  </si>
  <si>
    <t>Impresión</t>
  </si>
  <si>
    <t>Carbón</t>
  </si>
  <si>
    <t>Tratamiento de desechos</t>
  </si>
  <si>
    <t>Minerales metalíferos</t>
  </si>
  <si>
    <t>Actividades cinematográficas</t>
  </si>
  <si>
    <t>Comercio al por mayor</t>
  </si>
  <si>
    <t>Rosas frescas</t>
  </si>
  <si>
    <t>Vehículos entre1000 y 1500 cm3</t>
  </si>
  <si>
    <t>Capullos frescos</t>
  </si>
  <si>
    <t>Medicamentos</t>
  </si>
  <si>
    <t>Claveles</t>
  </si>
  <si>
    <t>Partes de aviones</t>
  </si>
  <si>
    <t>Preparaciones capilares</t>
  </si>
  <si>
    <t>Tejido de punto</t>
  </si>
  <si>
    <t>Manufacturas de cuero</t>
  </si>
  <si>
    <t>Recipientes</t>
  </si>
  <si>
    <t>Libros</t>
  </si>
  <si>
    <t>Láminas de polímeros</t>
  </si>
  <si>
    <t>Claveles miniatura</t>
  </si>
  <si>
    <t>Alstroemerias frescas</t>
  </si>
  <si>
    <t>Démas láminas de polímero</t>
  </si>
  <si>
    <t>Esmeraldas</t>
  </si>
  <si>
    <t>Los demás anntibióticos</t>
  </si>
  <si>
    <t>Esmeraldas en bruto</t>
  </si>
  <si>
    <t>Preparaciones de belleza</t>
  </si>
  <si>
    <t>Vidrio de seguridad</t>
  </si>
  <si>
    <t>Flores y capullos</t>
  </si>
  <si>
    <t>Propulsores a reacción</t>
  </si>
  <si>
    <t>Plantas y semillas</t>
  </si>
  <si>
    <t>Turbopropulsores</t>
  </si>
  <si>
    <t>Aparatos radiodifusión</t>
  </si>
  <si>
    <t>Autolizados de levaduras.</t>
  </si>
  <si>
    <t>Pompones frescos</t>
  </si>
  <si>
    <t>Fajas y fajas-braga</t>
  </si>
  <si>
    <t>Demás frutos</t>
  </si>
  <si>
    <t>Camisetas interiores</t>
  </si>
  <si>
    <t>Preparaciones alimenticias</t>
  </si>
  <si>
    <t>Turbinas de gas</t>
  </si>
  <si>
    <t>Chocolates</t>
  </si>
  <si>
    <t xml:space="preserve">Demás grupos electrógenos </t>
  </si>
  <si>
    <t>Demás partes y accesorios de armas de guerra de la partida 93.01.</t>
  </si>
  <si>
    <t>Partes y accesorios de máquinas de la partida 84.71.</t>
  </si>
  <si>
    <t xml:space="preserve">Demás huesos </t>
  </si>
  <si>
    <t>Demás placas de plástico</t>
  </si>
  <si>
    <t>Gerbera frescas</t>
  </si>
  <si>
    <t>Vehículos 1000 y 1500 cm3</t>
  </si>
  <si>
    <t>Los demás aceites de soja</t>
  </si>
  <si>
    <t>Páneles y consolas</t>
  </si>
  <si>
    <t xml:space="preserve">Agua, incluidas el agua mineral </t>
  </si>
  <si>
    <t>Preparaciones  tensoactivas</t>
  </si>
  <si>
    <t>Otros antibióticos humanos</t>
  </si>
  <si>
    <t>Rotuladores</t>
  </si>
  <si>
    <t>Aceites de palma</t>
  </si>
  <si>
    <t>Tarjetas inteligentes</t>
  </si>
  <si>
    <t>Baldosas y losas</t>
  </si>
  <si>
    <t>Mezclas odoriferas</t>
  </si>
  <si>
    <t>Páneles, consolas de la partida 85.37</t>
  </si>
  <si>
    <t>Preparaciones manicuras</t>
  </si>
  <si>
    <t>Páneles, consolas</t>
  </si>
  <si>
    <t>Guarniciones para frenos</t>
  </si>
  <si>
    <t>Demás conductores eléctricos &lt;=1.000 V</t>
  </si>
  <si>
    <t>Vitaminas</t>
  </si>
  <si>
    <t>Placas de polímeros etileno</t>
  </si>
  <si>
    <t>Champúes para el cabello</t>
  </si>
  <si>
    <t>Tapones</t>
  </si>
  <si>
    <t>Otros aceites lubricantes</t>
  </si>
  <si>
    <t>Bisuteria</t>
  </si>
  <si>
    <t>Las demás levaduras vivas</t>
  </si>
  <si>
    <t>Demás láminas de polímeros</t>
  </si>
  <si>
    <t>Placas, láminas</t>
  </si>
  <si>
    <t>Disyuntores &lt;= 260 V</t>
  </si>
  <si>
    <t>Demás cacaos crudos en grano</t>
  </si>
  <si>
    <t>Hilados entorchados</t>
  </si>
  <si>
    <t>Demás artículos para envasado de plástico</t>
  </si>
  <si>
    <t>Desodorantes antitranspirantes</t>
  </si>
  <si>
    <t>Bandejas, platos y tazas</t>
  </si>
  <si>
    <t>Tejidos teñidos</t>
  </si>
  <si>
    <t>Secativos preparados</t>
  </si>
  <si>
    <t>Demás placas de polímero</t>
  </si>
  <si>
    <t>Juntas metaloplásticas</t>
  </si>
  <si>
    <t>Muebles de madera</t>
  </si>
  <si>
    <t>Telas sin tejer</t>
  </si>
  <si>
    <t>Muebles de madera dormitorios</t>
  </si>
  <si>
    <t>Encajes</t>
  </si>
  <si>
    <t>Válvulas esféricas para tuberías</t>
  </si>
  <si>
    <t>Llaves para candados, cerraduras y cerrojos</t>
  </si>
  <si>
    <t>Electrodos recubiertos</t>
  </si>
  <si>
    <t>Puertas y sus marcos de madera</t>
  </si>
  <si>
    <t>Medicamentos para uso veterinario</t>
  </si>
  <si>
    <t>Barquillos y obleas, incluso rellenos</t>
  </si>
  <si>
    <t>Margarina, excepto la margarina líquida</t>
  </si>
  <si>
    <t>Manufacturas de plástico</t>
  </si>
  <si>
    <t>Las demás partes y accesorios de carrocerías</t>
  </si>
  <si>
    <t>Accesorios de tuberia</t>
  </si>
  <si>
    <t>Diarios</t>
  </si>
  <si>
    <t>Polvos</t>
  </si>
  <si>
    <t>Muebles de metal</t>
  </si>
  <si>
    <t>Demás medicamentos para uso veterinario</t>
  </si>
  <si>
    <t>Demás aparatos, preparación de carne</t>
  </si>
  <si>
    <t>Enciclopedias</t>
  </si>
  <si>
    <t>Otros antibióticos veterinarios</t>
  </si>
  <si>
    <t xml:space="preserve">Máquinas autopropulsadas </t>
  </si>
  <si>
    <t>Sin definir</t>
  </si>
  <si>
    <t>Antioquia</t>
  </si>
  <si>
    <t>Cesar</t>
  </si>
  <si>
    <t>Cundinamarca</t>
  </si>
  <si>
    <t>Bolívar</t>
  </si>
  <si>
    <t>Valle del Cauca</t>
  </si>
  <si>
    <t>Guajira</t>
  </si>
  <si>
    <t>Casanare</t>
  </si>
  <si>
    <t>Atlántico</t>
  </si>
  <si>
    <t>Sucre</t>
  </si>
  <si>
    <t>Santander</t>
  </si>
  <si>
    <t>Meta</t>
  </si>
  <si>
    <t>Caldas</t>
  </si>
  <si>
    <t>Magdalena</t>
  </si>
  <si>
    <t>Córdoba</t>
  </si>
  <si>
    <t>Huila</t>
  </si>
  <si>
    <t>Risaralda</t>
  </si>
  <si>
    <t>Norte de Santander</t>
  </si>
  <si>
    <t>Boyacá</t>
  </si>
  <si>
    <t>Putumayo</t>
  </si>
  <si>
    <t>Quindío</t>
  </si>
  <si>
    <t>Cauca</t>
  </si>
  <si>
    <t>Nariño</t>
  </si>
  <si>
    <t>Aráuca</t>
  </si>
  <si>
    <t>Tolima</t>
  </si>
  <si>
    <t>Chocó</t>
  </si>
  <si>
    <t>Guaviare</t>
  </si>
  <si>
    <t>Vichada</t>
  </si>
  <si>
    <t>Millones de dólares, Año corrido octubre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</si>
</sst>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3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0" fontId="12" fillId="2" borderId="0" xfId="1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7" fontId="11" fillId="2" borderId="0" xfId="1" applyNumberFormat="1" applyFont="1" applyFill="1"/>
    <xf numFmtId="167" fontId="11" fillId="4" borderId="0" xfId="1" applyNumberFormat="1" applyFont="1" applyFill="1"/>
    <xf numFmtId="167" fontId="11" fillId="2" borderId="0" xfId="1" applyNumberFormat="1" applyFont="1" applyFill="1"/>
    <xf numFmtId="167" fontId="22" fillId="4" borderId="0" xfId="1" applyNumberFormat="1" applyFont="1" applyFill="1"/>
    <xf numFmtId="0" fontId="22" fillId="4" borderId="0" xfId="1" applyFont="1" applyFill="1"/>
    <xf numFmtId="0" fontId="23" fillId="2" borderId="0" xfId="1" applyFont="1" applyFill="1"/>
    <xf numFmtId="0" fontId="23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4" fillId="2" borderId="23" xfId="1" applyFont="1" applyFill="1" applyBorder="1" applyAlignment="1">
      <alignment horizontal="left"/>
    </xf>
    <xf numFmtId="0" fontId="13" fillId="2" borderId="0" xfId="1" applyFont="1" applyFill="1" applyBorder="1"/>
    <xf numFmtId="0" fontId="2" fillId="2" borderId="0" xfId="1" applyFont="1" applyFill="1" applyBorder="1"/>
    <xf numFmtId="3" fontId="2" fillId="2" borderId="0" xfId="2" applyNumberFormat="1" applyFont="1" applyFill="1" applyBorder="1"/>
    <xf numFmtId="3" fontId="11" fillId="2" borderId="0" xfId="1" applyNumberFormat="1" applyFont="1" applyFill="1"/>
    <xf numFmtId="17" fontId="2" fillId="2" borderId="0" xfId="1" applyNumberFormat="1" applyFont="1" applyFill="1"/>
    <xf numFmtId="164" fontId="2" fillId="2" borderId="0" xfId="1" applyNumberFormat="1" applyFont="1" applyFill="1"/>
    <xf numFmtId="0" fontId="2" fillId="0" borderId="0" xfId="1" applyFont="1" applyFill="1"/>
    <xf numFmtId="3" fontId="13" fillId="3" borderId="2" xfId="2" applyNumberFormat="1" applyFont="1" applyFill="1" applyBorder="1"/>
    <xf numFmtId="0" fontId="11" fillId="2" borderId="13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61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529.7389916600016</c:v>
                </c:pt>
                <c:pt idx="1">
                  <c:v>1454.4278460999922</c:v>
                </c:pt>
                <c:pt idx="2">
                  <c:v>58.369877270000103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29.724290599999996</c:v>
                </c:pt>
                <c:pt idx="1">
                  <c:v>2036.2101704000004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9.7137408972104003E-2"/>
                  <c:y val="0.1248759413859536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F-43F0-9A9E-21D8ABCFD8AB}"/>
                </c:ex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Buenaventura</c:v>
                </c:pt>
                <c:pt idx="2">
                  <c:v>Ipiales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991.68956200000002</c:v>
                </c:pt>
                <c:pt idx="1">
                  <c:v>261.80082199999998</c:v>
                </c:pt>
                <c:pt idx="2">
                  <c:v>155.62451799999999</c:v>
                </c:pt>
                <c:pt idx="3">
                  <c:v>599.51496099999997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exportaciones'!$E$83:$E$143</c:f>
              <c:numCache>
                <c:formatCode>mmm\-yy</c:formatCode>
                <c:ptCount val="61"/>
                <c:pt idx="0">
                  <c:v>41913</c:v>
                </c:pt>
                <c:pt idx="1">
                  <c:v>41944</c:v>
                </c:pt>
                <c:pt idx="2">
                  <c:v>41974</c:v>
                </c:pt>
                <c:pt idx="3">
                  <c:v>42005</c:v>
                </c:pt>
                <c:pt idx="4">
                  <c:v>42036</c:v>
                </c:pt>
                <c:pt idx="5">
                  <c:v>42064</c:v>
                </c:pt>
                <c:pt idx="6">
                  <c:v>42095</c:v>
                </c:pt>
                <c:pt idx="7">
                  <c:v>42125</c:v>
                </c:pt>
                <c:pt idx="8">
                  <c:v>42156</c:v>
                </c:pt>
                <c:pt idx="9">
                  <c:v>42186</c:v>
                </c:pt>
                <c:pt idx="10">
                  <c:v>42217</c:v>
                </c:pt>
                <c:pt idx="11">
                  <c:v>42248</c:v>
                </c:pt>
                <c:pt idx="12">
                  <c:v>42278</c:v>
                </c:pt>
                <c:pt idx="13">
                  <c:v>42309</c:v>
                </c:pt>
                <c:pt idx="14">
                  <c:v>42339</c:v>
                </c:pt>
                <c:pt idx="15">
                  <c:v>42370</c:v>
                </c:pt>
                <c:pt idx="16">
                  <c:v>42401</c:v>
                </c:pt>
                <c:pt idx="17">
                  <c:v>42430</c:v>
                </c:pt>
                <c:pt idx="18">
                  <c:v>42461</c:v>
                </c:pt>
                <c:pt idx="19">
                  <c:v>42491</c:v>
                </c:pt>
                <c:pt idx="20">
                  <c:v>42522</c:v>
                </c:pt>
                <c:pt idx="21">
                  <c:v>42552</c:v>
                </c:pt>
                <c:pt idx="22">
                  <c:v>42583</c:v>
                </c:pt>
                <c:pt idx="23">
                  <c:v>42614</c:v>
                </c:pt>
                <c:pt idx="24">
                  <c:v>42644</c:v>
                </c:pt>
                <c:pt idx="25">
                  <c:v>42675</c:v>
                </c:pt>
                <c:pt idx="26">
                  <c:v>42705</c:v>
                </c:pt>
                <c:pt idx="27">
                  <c:v>42736</c:v>
                </c:pt>
                <c:pt idx="28">
                  <c:v>42767</c:v>
                </c:pt>
                <c:pt idx="29">
                  <c:v>42795</c:v>
                </c:pt>
                <c:pt idx="30">
                  <c:v>42826</c:v>
                </c:pt>
                <c:pt idx="31">
                  <c:v>42856</c:v>
                </c:pt>
                <c:pt idx="32">
                  <c:v>42887</c:v>
                </c:pt>
                <c:pt idx="33">
                  <c:v>42917</c:v>
                </c:pt>
                <c:pt idx="34">
                  <c:v>42948</c:v>
                </c:pt>
                <c:pt idx="35">
                  <c:v>42979</c:v>
                </c:pt>
                <c:pt idx="36">
                  <c:v>43009</c:v>
                </c:pt>
                <c:pt idx="37">
                  <c:v>43040</c:v>
                </c:pt>
                <c:pt idx="38">
                  <c:v>43070</c:v>
                </c:pt>
                <c:pt idx="39">
                  <c:v>43101</c:v>
                </c:pt>
                <c:pt idx="40">
                  <c:v>43132</c:v>
                </c:pt>
                <c:pt idx="41">
                  <c:v>43160</c:v>
                </c:pt>
                <c:pt idx="42">
                  <c:v>43191</c:v>
                </c:pt>
                <c:pt idx="43">
                  <c:v>43221</c:v>
                </c:pt>
                <c:pt idx="44">
                  <c:v>43252</c:v>
                </c:pt>
                <c:pt idx="45">
                  <c:v>43282</c:v>
                </c:pt>
                <c:pt idx="46">
                  <c:v>43313</c:v>
                </c:pt>
                <c:pt idx="47">
                  <c:v>43344</c:v>
                </c:pt>
                <c:pt idx="48">
                  <c:v>43374</c:v>
                </c:pt>
                <c:pt idx="49">
                  <c:v>43405</c:v>
                </c:pt>
                <c:pt idx="50">
                  <c:v>43435</c:v>
                </c:pt>
                <c:pt idx="51">
                  <c:v>43466</c:v>
                </c:pt>
                <c:pt idx="52">
                  <c:v>43497</c:v>
                </c:pt>
                <c:pt idx="53">
                  <c:v>43525</c:v>
                </c:pt>
                <c:pt idx="54">
                  <c:v>43556</c:v>
                </c:pt>
                <c:pt idx="55">
                  <c:v>43586</c:v>
                </c:pt>
                <c:pt idx="56">
                  <c:v>43617</c:v>
                </c:pt>
                <c:pt idx="57">
                  <c:v>43647</c:v>
                </c:pt>
                <c:pt idx="58">
                  <c:v>43678</c:v>
                </c:pt>
                <c:pt idx="59">
                  <c:v>43709</c:v>
                </c:pt>
                <c:pt idx="60">
                  <c:v>43739</c:v>
                </c:pt>
              </c:numCache>
            </c:numRef>
          </c:cat>
          <c:val>
            <c:numRef>
              <c:f>'Histórico exportaciones'!$F$83:$F$143</c:f>
              <c:numCache>
                <c:formatCode>0.0</c:formatCode>
                <c:ptCount val="61"/>
                <c:pt idx="0">
                  <c:v>259.08467010833334</c:v>
                </c:pt>
                <c:pt idx="1">
                  <c:v>258.05298794166669</c:v>
                </c:pt>
                <c:pt idx="2">
                  <c:v>258.70706375000003</c:v>
                </c:pt>
                <c:pt idx="3">
                  <c:v>257.86052405000004</c:v>
                </c:pt>
                <c:pt idx="4">
                  <c:v>258.21385358333333</c:v>
                </c:pt>
                <c:pt idx="5">
                  <c:v>258.92349293333331</c:v>
                </c:pt>
                <c:pt idx="6">
                  <c:v>258.25327065833341</c:v>
                </c:pt>
                <c:pt idx="7">
                  <c:v>253.51294828333334</c:v>
                </c:pt>
                <c:pt idx="8">
                  <c:v>250.29463375833336</c:v>
                </c:pt>
                <c:pt idx="9">
                  <c:v>244.13545090833335</c:v>
                </c:pt>
                <c:pt idx="10">
                  <c:v>239.22872854166667</c:v>
                </c:pt>
                <c:pt idx="11">
                  <c:v>236.98209244999998</c:v>
                </c:pt>
                <c:pt idx="12">
                  <c:v>233.41736035833333</c:v>
                </c:pt>
                <c:pt idx="13">
                  <c:v>229.13780128333335</c:v>
                </c:pt>
                <c:pt idx="14">
                  <c:v>226.16588489166668</c:v>
                </c:pt>
                <c:pt idx="15">
                  <c:v>222.47243710833334</c:v>
                </c:pt>
                <c:pt idx="16">
                  <c:v>220.61199281666669</c:v>
                </c:pt>
                <c:pt idx="17">
                  <c:v>215.72478197499996</c:v>
                </c:pt>
                <c:pt idx="18">
                  <c:v>212.46421210833333</c:v>
                </c:pt>
                <c:pt idx="19">
                  <c:v>210.62060841666667</c:v>
                </c:pt>
                <c:pt idx="20">
                  <c:v>210.80366465833333</c:v>
                </c:pt>
                <c:pt idx="21">
                  <c:v>204.82467500833332</c:v>
                </c:pt>
                <c:pt idx="22">
                  <c:v>207.64248723333333</c:v>
                </c:pt>
                <c:pt idx="23">
                  <c:v>204.78066004166666</c:v>
                </c:pt>
                <c:pt idx="24">
                  <c:v>204.71725115833331</c:v>
                </c:pt>
                <c:pt idx="25">
                  <c:v>205.60331980000001</c:v>
                </c:pt>
                <c:pt idx="26">
                  <c:v>204.04608622499998</c:v>
                </c:pt>
                <c:pt idx="27">
                  <c:v>204.45872978333338</c:v>
                </c:pt>
                <c:pt idx="28">
                  <c:v>202.1185451916667</c:v>
                </c:pt>
                <c:pt idx="29">
                  <c:v>204.37287485000002</c:v>
                </c:pt>
                <c:pt idx="30">
                  <c:v>200.17964305000001</c:v>
                </c:pt>
                <c:pt idx="31">
                  <c:v>202.06427436666664</c:v>
                </c:pt>
                <c:pt idx="32">
                  <c:v>204.60727676666667</c:v>
                </c:pt>
                <c:pt idx="33">
                  <c:v>207.66298134166667</c:v>
                </c:pt>
                <c:pt idx="34">
                  <c:v>207.36003020000001</c:v>
                </c:pt>
                <c:pt idx="35">
                  <c:v>207.19285632500001</c:v>
                </c:pt>
                <c:pt idx="36">
                  <c:v>207.04536823333333</c:v>
                </c:pt>
                <c:pt idx="37">
                  <c:v>206.73353088333332</c:v>
                </c:pt>
                <c:pt idx="38">
                  <c:v>206.023735375</c:v>
                </c:pt>
                <c:pt idx="39">
                  <c:v>208.48447370833333</c:v>
                </c:pt>
                <c:pt idx="40">
                  <c:v>209.09153634166668</c:v>
                </c:pt>
                <c:pt idx="41">
                  <c:v>207.293534475</c:v>
                </c:pt>
                <c:pt idx="42">
                  <c:v>211.59985372500003</c:v>
                </c:pt>
                <c:pt idx="43">
                  <c:v>212.61545666666666</c:v>
                </c:pt>
                <c:pt idx="44">
                  <c:v>212.36852359166667</c:v>
                </c:pt>
                <c:pt idx="45">
                  <c:v>214.41151953333335</c:v>
                </c:pt>
                <c:pt idx="46">
                  <c:v>214.58573255833332</c:v>
                </c:pt>
                <c:pt idx="47">
                  <c:v>215.27963335833331</c:v>
                </c:pt>
                <c:pt idx="48">
                  <c:v>218.02393570833331</c:v>
                </c:pt>
                <c:pt idx="49">
                  <c:v>218.23129277500001</c:v>
                </c:pt>
                <c:pt idx="50">
                  <c:v>216.58588305833334</c:v>
                </c:pt>
                <c:pt idx="51">
                  <c:v>215.97404965833331</c:v>
                </c:pt>
                <c:pt idx="52">
                  <c:v>216.41145219999999</c:v>
                </c:pt>
                <c:pt idx="53">
                  <c:v>214.99630689166665</c:v>
                </c:pt>
                <c:pt idx="54">
                  <c:v>215.2199850333333</c:v>
                </c:pt>
                <c:pt idx="55">
                  <c:v>213.04449582500001</c:v>
                </c:pt>
                <c:pt idx="56">
                  <c:v>210.41131061666667</c:v>
                </c:pt>
                <c:pt idx="57">
                  <c:v>210.30314696666667</c:v>
                </c:pt>
                <c:pt idx="58">
                  <c:v>209.05775821666666</c:v>
                </c:pt>
                <c:pt idx="59">
                  <c:v>207.55573199166665</c:v>
                </c:pt>
                <c:pt idx="60">
                  <c:v>205.17892869166667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436352"/>
        <c:axId val="96432992"/>
      </c:lineChart>
      <c:dateAx>
        <c:axId val="9643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432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6432992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436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tradicional'!$F$75:$F$123</c:f>
              <c:numCache>
                <c:formatCode>0.0</c:formatCode>
                <c:ptCount val="49"/>
                <c:pt idx="0">
                  <c:v>16.529468749999999</c:v>
                </c:pt>
                <c:pt idx="1">
                  <c:v>15.2730465</c:v>
                </c:pt>
                <c:pt idx="2">
                  <c:v>14.351413333333335</c:v>
                </c:pt>
                <c:pt idx="3">
                  <c:v>12.956098416666665</c:v>
                </c:pt>
                <c:pt idx="4">
                  <c:v>12.043445416666666</c:v>
                </c:pt>
                <c:pt idx="5">
                  <c:v>11.693706166666667</c:v>
                </c:pt>
                <c:pt idx="6">
                  <c:v>11.549590083333333</c:v>
                </c:pt>
                <c:pt idx="7">
                  <c:v>11.237554333333334</c:v>
                </c:pt>
                <c:pt idx="8">
                  <c:v>11.574686666666667</c:v>
                </c:pt>
                <c:pt idx="9">
                  <c:v>11.167361999999999</c:v>
                </c:pt>
                <c:pt idx="10">
                  <c:v>11.465828000000002</c:v>
                </c:pt>
                <c:pt idx="11">
                  <c:v>11.770509500000001</c:v>
                </c:pt>
                <c:pt idx="12">
                  <c:v>11.932710416666668</c:v>
                </c:pt>
                <c:pt idx="13">
                  <c:v>12.067300166666669</c:v>
                </c:pt>
                <c:pt idx="14">
                  <c:v>13.411936083333332</c:v>
                </c:pt>
                <c:pt idx="15">
                  <c:v>13.528716000000001</c:v>
                </c:pt>
                <c:pt idx="16">
                  <c:v>13.487897583333334</c:v>
                </c:pt>
                <c:pt idx="17">
                  <c:v>13.297487166666665</c:v>
                </c:pt>
                <c:pt idx="18">
                  <c:v>12.479541083333336</c:v>
                </c:pt>
                <c:pt idx="19">
                  <c:v>11.85166466666667</c:v>
                </c:pt>
                <c:pt idx="20">
                  <c:v>11.491740999999999</c:v>
                </c:pt>
                <c:pt idx="21">
                  <c:v>11.581633750000002</c:v>
                </c:pt>
                <c:pt idx="22">
                  <c:v>11.205522833333333</c:v>
                </c:pt>
                <c:pt idx="23">
                  <c:v>10.486539500000001</c:v>
                </c:pt>
                <c:pt idx="24">
                  <c:v>9.4952945</c:v>
                </c:pt>
                <c:pt idx="25">
                  <c:v>9.0202361666666651</c:v>
                </c:pt>
                <c:pt idx="26">
                  <c:v>7.2444119166666665</c:v>
                </c:pt>
                <c:pt idx="27">
                  <c:v>6.3655549999999996</c:v>
                </c:pt>
                <c:pt idx="28">
                  <c:v>5.2422994999999997</c:v>
                </c:pt>
                <c:pt idx="29">
                  <c:v>4.9427166666666666</c:v>
                </c:pt>
                <c:pt idx="30">
                  <c:v>5.2222910000000002</c:v>
                </c:pt>
                <c:pt idx="31">
                  <c:v>4.9226922000000002</c:v>
                </c:pt>
                <c:pt idx="32">
                  <c:v>4.8481711666666669</c:v>
                </c:pt>
                <c:pt idx="33">
                  <c:v>4.4407740000000002</c:v>
                </c:pt>
                <c:pt idx="34">
                  <c:v>4.73532025</c:v>
                </c:pt>
                <c:pt idx="35">
                  <c:v>4.3402763333333327</c:v>
                </c:pt>
                <c:pt idx="36">
                  <c:v>4.1697386999999999</c:v>
                </c:pt>
                <c:pt idx="37">
                  <c:v>3.9977597272727277</c:v>
                </c:pt>
                <c:pt idx="38">
                  <c:v>4.0660794999999998</c:v>
                </c:pt>
                <c:pt idx="39">
                  <c:v>3.8727998333333336</c:v>
                </c:pt>
                <c:pt idx="40">
                  <c:v>3.6568548333333335</c:v>
                </c:pt>
                <c:pt idx="41">
                  <c:v>4.1245684999999996</c:v>
                </c:pt>
                <c:pt idx="42">
                  <c:v>3.825741583333333</c:v>
                </c:pt>
                <c:pt idx="43">
                  <c:v>3.651974249999999</c:v>
                </c:pt>
                <c:pt idx="44">
                  <c:v>3.3790109166666671</c:v>
                </c:pt>
                <c:pt idx="45">
                  <c:v>3.3291175000000002</c:v>
                </c:pt>
                <c:pt idx="46">
                  <c:v>2.9503172499999999</c:v>
                </c:pt>
                <c:pt idx="47">
                  <c:v>3.0677253333333336</c:v>
                </c:pt>
                <c:pt idx="48">
                  <c:v>3.068321333333333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65760"/>
        <c:axId val="158766320"/>
      </c:lineChart>
      <c:dateAx>
        <c:axId val="15876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66320"/>
        <c:crosses val="autoZero"/>
        <c:auto val="1"/>
        <c:lblOffset val="100"/>
        <c:baseTimeUnit val="months"/>
        <c:majorUnit val="12"/>
        <c:minorUnit val="12"/>
      </c:dateAx>
      <c:valAx>
        <c:axId val="1587663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657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no tradicional'!$F$75:$F$123</c:f>
              <c:numCache>
                <c:formatCode>0.0</c:formatCode>
                <c:ptCount val="49"/>
                <c:pt idx="0">
                  <c:v>216.88789166666666</c:v>
                </c:pt>
                <c:pt idx="1">
                  <c:v>213.8647549166667</c:v>
                </c:pt>
                <c:pt idx="2">
                  <c:v>211.81447166666669</c:v>
                </c:pt>
                <c:pt idx="3">
                  <c:v>209.51633875000002</c:v>
                </c:pt>
                <c:pt idx="4">
                  <c:v>208.5685473333333</c:v>
                </c:pt>
                <c:pt idx="5">
                  <c:v>204.03107575000001</c:v>
                </c:pt>
                <c:pt idx="6">
                  <c:v>200.91462191666665</c:v>
                </c:pt>
                <c:pt idx="7">
                  <c:v>199.38305400000002</c:v>
                </c:pt>
                <c:pt idx="8">
                  <c:v>199.22897791666665</c:v>
                </c:pt>
                <c:pt idx="9">
                  <c:v>193.65731300000002</c:v>
                </c:pt>
                <c:pt idx="10">
                  <c:v>196.17665916666661</c:v>
                </c:pt>
                <c:pt idx="11">
                  <c:v>193.01015050000001</c:v>
                </c:pt>
                <c:pt idx="12">
                  <c:v>192.78454075000002</c:v>
                </c:pt>
                <c:pt idx="13">
                  <c:v>193.53601958333334</c:v>
                </c:pt>
                <c:pt idx="14">
                  <c:v>190.63415008333334</c:v>
                </c:pt>
                <c:pt idx="15">
                  <c:v>190.93001375000003</c:v>
                </c:pt>
                <c:pt idx="16">
                  <c:v>188.63064766666665</c:v>
                </c:pt>
                <c:pt idx="17">
                  <c:v>191.07538766666664</c:v>
                </c:pt>
                <c:pt idx="18">
                  <c:v>187.70010199999999</c:v>
                </c:pt>
                <c:pt idx="19">
                  <c:v>190.21260975000004</c:v>
                </c:pt>
                <c:pt idx="20">
                  <c:v>193.11553583333333</c:v>
                </c:pt>
                <c:pt idx="21">
                  <c:v>196.08134766666669</c:v>
                </c:pt>
                <c:pt idx="22">
                  <c:v>196.15450741666666</c:v>
                </c:pt>
                <c:pt idx="23">
                  <c:v>196.70631683333332</c:v>
                </c:pt>
                <c:pt idx="24">
                  <c:v>197.55007375</c:v>
                </c:pt>
                <c:pt idx="25">
                  <c:v>197.71329474999996</c:v>
                </c:pt>
                <c:pt idx="26">
                  <c:v>198.7793235</c:v>
                </c:pt>
                <c:pt idx="27">
                  <c:v>201.45048883333331</c:v>
                </c:pt>
                <c:pt idx="28">
                  <c:v>202.63796583333337</c:v>
                </c:pt>
                <c:pt idx="29">
                  <c:v>201.33925241666665</c:v>
                </c:pt>
                <c:pt idx="30">
                  <c:v>205.73375083333329</c:v>
                </c:pt>
                <c:pt idx="31">
                  <c:v>206.78204641666665</c:v>
                </c:pt>
                <c:pt idx="32">
                  <c:v>206.68165441666665</c:v>
                </c:pt>
                <c:pt idx="33">
                  <c:v>209.42985816666666</c:v>
                </c:pt>
                <c:pt idx="34">
                  <c:v>209.68158383333332</c:v>
                </c:pt>
                <c:pt idx="35">
                  <c:v>210.78814466666668</c:v>
                </c:pt>
                <c:pt idx="36">
                  <c:v>213.67893641666669</c:v>
                </c:pt>
                <c:pt idx="37">
                  <c:v>214.10749341666667</c:v>
                </c:pt>
                <c:pt idx="38">
                  <c:v>212.51980349999997</c:v>
                </c:pt>
                <c:pt idx="39">
                  <c:v>212.1012498333333</c:v>
                </c:pt>
                <c:pt idx="40">
                  <c:v>212.75459733333332</c:v>
                </c:pt>
                <c:pt idx="41">
                  <c:v>210.87173833333335</c:v>
                </c:pt>
                <c:pt idx="42">
                  <c:v>211.39424341666665</c:v>
                </c:pt>
                <c:pt idx="43">
                  <c:v>209.39252150000002</c:v>
                </c:pt>
                <c:pt idx="44">
                  <c:v>207.03229958333336</c:v>
                </c:pt>
                <c:pt idx="45">
                  <c:v>206.97402933333331</c:v>
                </c:pt>
                <c:pt idx="46">
                  <c:v>206.10744083333336</c:v>
                </c:pt>
                <c:pt idx="47">
                  <c:v>204.48800649999998</c:v>
                </c:pt>
                <c:pt idx="48">
                  <c:v>202.11060725000002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68560"/>
        <c:axId val="158769120"/>
      </c:lineChart>
      <c:dateAx>
        <c:axId val="15876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69120"/>
        <c:crosses val="autoZero"/>
        <c:auto val="1"/>
        <c:lblOffset val="100"/>
        <c:baseTimeUnit val="months"/>
        <c:majorUnit val="12"/>
        <c:minorUnit val="12"/>
      </c:dateAx>
      <c:valAx>
        <c:axId val="158769120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6856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bienes primarios'!$F$75:$F$123</c:f>
              <c:numCache>
                <c:formatCode>0.0</c:formatCode>
                <c:ptCount val="49"/>
                <c:pt idx="0">
                  <c:v>73.48949391666666</c:v>
                </c:pt>
                <c:pt idx="1">
                  <c:v>72.183366249999992</c:v>
                </c:pt>
                <c:pt idx="2">
                  <c:v>70.623100916666672</c:v>
                </c:pt>
                <c:pt idx="3">
                  <c:v>67.574045333333331</c:v>
                </c:pt>
                <c:pt idx="4">
                  <c:v>68.60227041666667</c:v>
                </c:pt>
                <c:pt idx="5">
                  <c:v>67.378431083333325</c:v>
                </c:pt>
                <c:pt idx="6">
                  <c:v>66.55790241666665</c:v>
                </c:pt>
                <c:pt idx="7">
                  <c:v>66.393562166666655</c:v>
                </c:pt>
                <c:pt idx="8">
                  <c:v>67.71547691666666</c:v>
                </c:pt>
                <c:pt idx="9">
                  <c:v>65.491790999999992</c:v>
                </c:pt>
                <c:pt idx="10">
                  <c:v>66.643460999999988</c:v>
                </c:pt>
                <c:pt idx="11">
                  <c:v>66.084545916666656</c:v>
                </c:pt>
                <c:pt idx="12">
                  <c:v>66.443194833333322</c:v>
                </c:pt>
                <c:pt idx="13">
                  <c:v>66.974917083333324</c:v>
                </c:pt>
                <c:pt idx="14">
                  <c:v>68.140818083333343</c:v>
                </c:pt>
                <c:pt idx="15">
                  <c:v>68.807649250000011</c:v>
                </c:pt>
                <c:pt idx="16">
                  <c:v>68.375397500000005</c:v>
                </c:pt>
                <c:pt idx="17">
                  <c:v>70.443335833333336</c:v>
                </c:pt>
                <c:pt idx="18">
                  <c:v>67.92056633333334</c:v>
                </c:pt>
                <c:pt idx="19">
                  <c:v>69.221765500000004</c:v>
                </c:pt>
                <c:pt idx="20">
                  <c:v>71.200023583333333</c:v>
                </c:pt>
                <c:pt idx="21">
                  <c:v>71.182866666666669</c:v>
                </c:pt>
                <c:pt idx="22">
                  <c:v>73.466434499999991</c:v>
                </c:pt>
                <c:pt idx="23">
                  <c:v>72.873920499999983</c:v>
                </c:pt>
                <c:pt idx="24">
                  <c:v>71.823009583333331</c:v>
                </c:pt>
                <c:pt idx="25">
                  <c:v>71.844481333333334</c:v>
                </c:pt>
                <c:pt idx="26">
                  <c:v>70.364076833333328</c:v>
                </c:pt>
                <c:pt idx="27">
                  <c:v>72.110494583333335</c:v>
                </c:pt>
                <c:pt idx="28">
                  <c:v>71.642156666666679</c:v>
                </c:pt>
                <c:pt idx="29">
                  <c:v>69.347065416666666</c:v>
                </c:pt>
                <c:pt idx="30">
                  <c:v>70.936669583333341</c:v>
                </c:pt>
                <c:pt idx="31">
                  <c:v>71.285456583333328</c:v>
                </c:pt>
                <c:pt idx="32">
                  <c:v>70.769099416666663</c:v>
                </c:pt>
                <c:pt idx="33">
                  <c:v>72.91918541666665</c:v>
                </c:pt>
                <c:pt idx="34">
                  <c:v>70.596082499999994</c:v>
                </c:pt>
                <c:pt idx="35">
                  <c:v>70.252139416666665</c:v>
                </c:pt>
                <c:pt idx="36">
                  <c:v>70.932378083333333</c:v>
                </c:pt>
                <c:pt idx="37">
                  <c:v>69.866592416666663</c:v>
                </c:pt>
                <c:pt idx="38">
                  <c:v>69.884265583333331</c:v>
                </c:pt>
                <c:pt idx="39">
                  <c:v>68.005900166666663</c:v>
                </c:pt>
                <c:pt idx="40">
                  <c:v>66.348394499999998</c:v>
                </c:pt>
                <c:pt idx="41">
                  <c:v>65.394819666666663</c:v>
                </c:pt>
                <c:pt idx="42">
                  <c:v>63.666190749999998</c:v>
                </c:pt>
                <c:pt idx="43">
                  <c:v>61.942554916666673</c:v>
                </c:pt>
                <c:pt idx="44">
                  <c:v>59.307318333333342</c:v>
                </c:pt>
                <c:pt idx="45">
                  <c:v>55.700179083333325</c:v>
                </c:pt>
                <c:pt idx="46">
                  <c:v>56.658117666666669</c:v>
                </c:pt>
                <c:pt idx="47">
                  <c:v>55.084026166666668</c:v>
                </c:pt>
                <c:pt idx="48">
                  <c:v>53.348367666666661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71360"/>
        <c:axId val="158771920"/>
      </c:lineChart>
      <c:dateAx>
        <c:axId val="158771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71920"/>
        <c:crossesAt val="-10"/>
        <c:auto val="1"/>
        <c:lblOffset val="100"/>
        <c:baseTimeUnit val="months"/>
        <c:majorUnit val="12"/>
        <c:minorUnit val="12"/>
      </c:dateAx>
      <c:valAx>
        <c:axId val="158771920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71360"/>
        <c:crosses val="autoZero"/>
        <c:crossBetween val="midCat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manufacturas'!$F$75:$F$123</c:f>
              <c:numCache>
                <c:formatCode>0.0</c:formatCode>
                <c:ptCount val="49"/>
                <c:pt idx="0">
                  <c:v>154.44710750000002</c:v>
                </c:pt>
                <c:pt idx="1">
                  <c:v>151.55292299999999</c:v>
                </c:pt>
                <c:pt idx="2">
                  <c:v>150.33153291666667</c:v>
                </c:pt>
                <c:pt idx="3">
                  <c:v>149.75653775000001</c:v>
                </c:pt>
                <c:pt idx="4">
                  <c:v>146.74367383333336</c:v>
                </c:pt>
                <c:pt idx="5">
                  <c:v>143.03456775000004</c:v>
                </c:pt>
                <c:pt idx="6">
                  <c:v>140.49874391666665</c:v>
                </c:pt>
                <c:pt idx="7">
                  <c:v>138.83868683333333</c:v>
                </c:pt>
                <c:pt idx="8">
                  <c:v>137.75194391666665</c:v>
                </c:pt>
                <c:pt idx="9">
                  <c:v>134.22663616666668</c:v>
                </c:pt>
                <c:pt idx="10">
                  <c:v>135.76579899999999</c:v>
                </c:pt>
                <c:pt idx="11">
                  <c:v>133.54658491666666</c:v>
                </c:pt>
                <c:pt idx="12">
                  <c:v>133.09489691666667</c:v>
                </c:pt>
                <c:pt idx="13">
                  <c:v>133.37574183333331</c:v>
                </c:pt>
                <c:pt idx="14">
                  <c:v>130.3748425833333</c:v>
                </c:pt>
                <c:pt idx="15">
                  <c:v>129.95002883333333</c:v>
                </c:pt>
                <c:pt idx="16">
                  <c:v>128.14179066666665</c:v>
                </c:pt>
                <c:pt idx="17">
                  <c:v>128.43407033333332</c:v>
                </c:pt>
                <c:pt idx="18">
                  <c:v>126.85630258333335</c:v>
                </c:pt>
                <c:pt idx="19">
                  <c:v>127.54765400000001</c:v>
                </c:pt>
                <c:pt idx="20">
                  <c:v>128.18036366666666</c:v>
                </c:pt>
                <c:pt idx="21">
                  <c:v>131.19508508333334</c:v>
                </c:pt>
                <c:pt idx="22">
                  <c:v>128.74930791666668</c:v>
                </c:pt>
                <c:pt idx="23">
                  <c:v>129.31292566666667</c:v>
                </c:pt>
                <c:pt idx="24">
                  <c:v>130.21966958333334</c:v>
                </c:pt>
                <c:pt idx="25">
                  <c:v>129.97630483333333</c:v>
                </c:pt>
                <c:pt idx="26">
                  <c:v>131.15296083333334</c:v>
                </c:pt>
                <c:pt idx="27">
                  <c:v>132.04936258333333</c:v>
                </c:pt>
                <c:pt idx="28">
                  <c:v>133.19599483333334</c:v>
                </c:pt>
                <c:pt idx="29">
                  <c:v>133.693556</c:v>
                </c:pt>
                <c:pt idx="30">
                  <c:v>136.30508816666665</c:v>
                </c:pt>
                <c:pt idx="31">
                  <c:v>136.90955808333334</c:v>
                </c:pt>
                <c:pt idx="32">
                  <c:v>137.03960933333332</c:v>
                </c:pt>
                <c:pt idx="33">
                  <c:v>136.75823499999998</c:v>
                </c:pt>
                <c:pt idx="34">
                  <c:v>138.96206016666667</c:v>
                </c:pt>
                <c:pt idx="35">
                  <c:v>139.67231566666666</c:v>
                </c:pt>
                <c:pt idx="36">
                  <c:v>141.40930833333331</c:v>
                </c:pt>
                <c:pt idx="37">
                  <c:v>142.51271716666668</c:v>
                </c:pt>
                <c:pt idx="38">
                  <c:v>140.65818458333334</c:v>
                </c:pt>
                <c:pt idx="39">
                  <c:v>141.68297600000002</c:v>
                </c:pt>
                <c:pt idx="40">
                  <c:v>143.40230391666668</c:v>
                </c:pt>
                <c:pt idx="41">
                  <c:v>142.69565575000001</c:v>
                </c:pt>
                <c:pt idx="42">
                  <c:v>144.35300666666669</c:v>
                </c:pt>
                <c:pt idx="43">
                  <c:v>143.676434</c:v>
                </c:pt>
                <c:pt idx="44">
                  <c:v>143.53441666666669</c:v>
                </c:pt>
                <c:pt idx="45">
                  <c:v>146.90391116666669</c:v>
                </c:pt>
                <c:pt idx="46">
                  <c:v>144.56403058333333</c:v>
                </c:pt>
                <c:pt idx="47">
                  <c:v>144.66572174999999</c:v>
                </c:pt>
                <c:pt idx="48">
                  <c:v>144.04736675000001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74160"/>
        <c:axId val="158774720"/>
      </c:lineChart>
      <c:dateAx>
        <c:axId val="1587741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74720"/>
        <c:crosses val="autoZero"/>
        <c:auto val="1"/>
        <c:lblOffset val="100"/>
        <c:baseTimeUnit val="months"/>
        <c:majorUnit val="12"/>
        <c:minorUnit val="12"/>
      </c:dateAx>
      <c:valAx>
        <c:axId val="158774720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7416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basadas rescursos nat'!$F$75:$F$123</c:f>
              <c:numCache>
                <c:formatCode>0.0</c:formatCode>
                <c:ptCount val="49"/>
                <c:pt idx="0">
                  <c:v>22.209916500000002</c:v>
                </c:pt>
                <c:pt idx="1">
                  <c:v>21.225666</c:v>
                </c:pt>
                <c:pt idx="2">
                  <c:v>20.335938583333334</c:v>
                </c:pt>
                <c:pt idx="3">
                  <c:v>19.467051166666668</c:v>
                </c:pt>
                <c:pt idx="4">
                  <c:v>18.99479941666667</c:v>
                </c:pt>
                <c:pt idx="5">
                  <c:v>18.542315750000004</c:v>
                </c:pt>
                <c:pt idx="6">
                  <c:v>18.035892916666668</c:v>
                </c:pt>
                <c:pt idx="7">
                  <c:v>17.694752999999999</c:v>
                </c:pt>
                <c:pt idx="8">
                  <c:v>17.5403445</c:v>
                </c:pt>
                <c:pt idx="9">
                  <c:v>17.014426166666667</c:v>
                </c:pt>
                <c:pt idx="10">
                  <c:v>17.567230749999997</c:v>
                </c:pt>
                <c:pt idx="11">
                  <c:v>17.52977508333333</c:v>
                </c:pt>
                <c:pt idx="12">
                  <c:v>17.88801458333333</c:v>
                </c:pt>
                <c:pt idx="13">
                  <c:v>18.207892749999999</c:v>
                </c:pt>
                <c:pt idx="14">
                  <c:v>18.396100999999998</c:v>
                </c:pt>
                <c:pt idx="15">
                  <c:v>18.370911083333336</c:v>
                </c:pt>
                <c:pt idx="16">
                  <c:v>18.311246499999999</c:v>
                </c:pt>
                <c:pt idx="17">
                  <c:v>18.440285166666666</c:v>
                </c:pt>
                <c:pt idx="18">
                  <c:v>18.425822333333333</c:v>
                </c:pt>
                <c:pt idx="19">
                  <c:v>18.628059333333333</c:v>
                </c:pt>
                <c:pt idx="20">
                  <c:v>18.731342250000001</c:v>
                </c:pt>
                <c:pt idx="21">
                  <c:v>19.338222833333333</c:v>
                </c:pt>
                <c:pt idx="22">
                  <c:v>18.90087175</c:v>
                </c:pt>
                <c:pt idx="23">
                  <c:v>18.697256249999999</c:v>
                </c:pt>
                <c:pt idx="24">
                  <c:v>18.984749249999997</c:v>
                </c:pt>
                <c:pt idx="25">
                  <c:v>19.241106666666667</c:v>
                </c:pt>
                <c:pt idx="26">
                  <c:v>19.720773500000004</c:v>
                </c:pt>
                <c:pt idx="27">
                  <c:v>20.403602416666669</c:v>
                </c:pt>
                <c:pt idx="28">
                  <c:v>20.774712749999999</c:v>
                </c:pt>
                <c:pt idx="29">
                  <c:v>21.215547999999998</c:v>
                </c:pt>
                <c:pt idx="30">
                  <c:v>21.695732000000003</c:v>
                </c:pt>
                <c:pt idx="31">
                  <c:v>22.021269666666665</c:v>
                </c:pt>
                <c:pt idx="32">
                  <c:v>22.1872905</c:v>
                </c:pt>
                <c:pt idx="33">
                  <c:v>22.138575333333332</c:v>
                </c:pt>
                <c:pt idx="34">
                  <c:v>22.85616383333333</c:v>
                </c:pt>
                <c:pt idx="35">
                  <c:v>22.915710749999999</c:v>
                </c:pt>
                <c:pt idx="36">
                  <c:v>22.842759000000001</c:v>
                </c:pt>
                <c:pt idx="37">
                  <c:v>22.694056166666666</c:v>
                </c:pt>
                <c:pt idx="38">
                  <c:v>22.216253166666664</c:v>
                </c:pt>
                <c:pt idx="39">
                  <c:v>21.980510916666663</c:v>
                </c:pt>
                <c:pt idx="40">
                  <c:v>22.020388833333339</c:v>
                </c:pt>
                <c:pt idx="41">
                  <c:v>22.172554166666668</c:v>
                </c:pt>
                <c:pt idx="42">
                  <c:v>22.706212500000003</c:v>
                </c:pt>
                <c:pt idx="43">
                  <c:v>23.257024000000001</c:v>
                </c:pt>
                <c:pt idx="44">
                  <c:v>23.383367416666669</c:v>
                </c:pt>
                <c:pt idx="45">
                  <c:v>23.704265583333338</c:v>
                </c:pt>
                <c:pt idx="46">
                  <c:v>22.939803916666666</c:v>
                </c:pt>
                <c:pt idx="47">
                  <c:v>23.06955975</c:v>
                </c:pt>
                <c:pt idx="48">
                  <c:v>23.182140083333334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76960"/>
        <c:axId val="158777520"/>
      </c:lineChart>
      <c:dateAx>
        <c:axId val="158776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77520"/>
        <c:crosses val="autoZero"/>
        <c:auto val="1"/>
        <c:lblOffset val="100"/>
        <c:baseTimeUnit val="months"/>
        <c:majorUnit val="12"/>
        <c:minorUnit val="12"/>
      </c:dateAx>
      <c:valAx>
        <c:axId val="158777520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7696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manufacturas baja tek'!$F$75:$F$123</c:f>
              <c:numCache>
                <c:formatCode>0.0</c:formatCode>
                <c:ptCount val="49"/>
                <c:pt idx="0">
                  <c:v>46.282162499999998</c:v>
                </c:pt>
                <c:pt idx="1">
                  <c:v>45.812822666666669</c:v>
                </c:pt>
                <c:pt idx="2">
                  <c:v>44.618834499999998</c:v>
                </c:pt>
                <c:pt idx="3">
                  <c:v>44.178334750000005</c:v>
                </c:pt>
                <c:pt idx="4">
                  <c:v>43.713703333333335</c:v>
                </c:pt>
                <c:pt idx="5">
                  <c:v>43.106434833333338</c:v>
                </c:pt>
                <c:pt idx="6">
                  <c:v>42.257486833333338</c:v>
                </c:pt>
                <c:pt idx="7">
                  <c:v>41.481980166666666</c:v>
                </c:pt>
                <c:pt idx="8">
                  <c:v>40.777751583333334</c:v>
                </c:pt>
                <c:pt idx="9">
                  <c:v>39.13320508333333</c:v>
                </c:pt>
                <c:pt idx="10">
                  <c:v>39.409600749999996</c:v>
                </c:pt>
                <c:pt idx="11">
                  <c:v>38.502629666666664</c:v>
                </c:pt>
                <c:pt idx="12">
                  <c:v>38.110444749999999</c:v>
                </c:pt>
                <c:pt idx="13">
                  <c:v>37.507601000000001</c:v>
                </c:pt>
                <c:pt idx="14">
                  <c:v>37.133180166666669</c:v>
                </c:pt>
                <c:pt idx="15">
                  <c:v>37.028610416666666</c:v>
                </c:pt>
                <c:pt idx="16">
                  <c:v>36.510498500000004</c:v>
                </c:pt>
                <c:pt idx="17">
                  <c:v>36.38777425</c:v>
                </c:pt>
                <c:pt idx="18">
                  <c:v>35.924205916666665</c:v>
                </c:pt>
                <c:pt idx="19">
                  <c:v>35.534946166666664</c:v>
                </c:pt>
                <c:pt idx="20">
                  <c:v>35.486111999999999</c:v>
                </c:pt>
                <c:pt idx="21">
                  <c:v>36.01604008333333</c:v>
                </c:pt>
                <c:pt idx="22">
                  <c:v>35.435772916666664</c:v>
                </c:pt>
                <c:pt idx="23">
                  <c:v>34.853304416666667</c:v>
                </c:pt>
                <c:pt idx="24">
                  <c:v>35.164173083333331</c:v>
                </c:pt>
                <c:pt idx="25">
                  <c:v>35.662397166666658</c:v>
                </c:pt>
                <c:pt idx="26">
                  <c:v>36.033719833333329</c:v>
                </c:pt>
                <c:pt idx="27">
                  <c:v>36.555197</c:v>
                </c:pt>
                <c:pt idx="28">
                  <c:v>36.526639249999995</c:v>
                </c:pt>
                <c:pt idx="29">
                  <c:v>36.448114499999996</c:v>
                </c:pt>
                <c:pt idx="30">
                  <c:v>37.143062083333326</c:v>
                </c:pt>
                <c:pt idx="31">
                  <c:v>37.909631916666662</c:v>
                </c:pt>
                <c:pt idx="32">
                  <c:v>38.307291333333332</c:v>
                </c:pt>
                <c:pt idx="33">
                  <c:v>38.660618166666666</c:v>
                </c:pt>
                <c:pt idx="34">
                  <c:v>38.674419749999998</c:v>
                </c:pt>
                <c:pt idx="35">
                  <c:v>38.909895833333337</c:v>
                </c:pt>
                <c:pt idx="36">
                  <c:v>39.34318583333333</c:v>
                </c:pt>
                <c:pt idx="37">
                  <c:v>39.416836666666669</c:v>
                </c:pt>
                <c:pt idx="38">
                  <c:v>39.214444416666673</c:v>
                </c:pt>
                <c:pt idx="39">
                  <c:v>39.264175083333335</c:v>
                </c:pt>
                <c:pt idx="40">
                  <c:v>39.772980749999995</c:v>
                </c:pt>
                <c:pt idx="41">
                  <c:v>39.693742250000007</c:v>
                </c:pt>
                <c:pt idx="42">
                  <c:v>39.759327500000005</c:v>
                </c:pt>
                <c:pt idx="43">
                  <c:v>39.656155833333337</c:v>
                </c:pt>
                <c:pt idx="44">
                  <c:v>39.098300416666667</c:v>
                </c:pt>
                <c:pt idx="45">
                  <c:v>39.068611583333343</c:v>
                </c:pt>
                <c:pt idx="46">
                  <c:v>39.005021583333338</c:v>
                </c:pt>
                <c:pt idx="47">
                  <c:v>39.355447250000005</c:v>
                </c:pt>
                <c:pt idx="48">
                  <c:v>38.909754750000005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79760"/>
        <c:axId val="159898240"/>
      </c:lineChart>
      <c:dateAx>
        <c:axId val="158779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898240"/>
        <c:crosses val="autoZero"/>
        <c:auto val="1"/>
        <c:lblOffset val="100"/>
        <c:baseTimeUnit val="months"/>
        <c:majorUnit val="12"/>
        <c:minorUnit val="12"/>
      </c:dateAx>
      <c:valAx>
        <c:axId val="159898240"/>
        <c:scaling>
          <c:orientation val="minMax"/>
          <c:min val="3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8779760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manufacturas medi tek'!$F$75:$F$123</c:f>
              <c:numCache>
                <c:formatCode>0.0</c:formatCode>
                <c:ptCount val="49"/>
                <c:pt idx="0">
                  <c:v>53.970863166666653</c:v>
                </c:pt>
                <c:pt idx="1">
                  <c:v>52.639572666666659</c:v>
                </c:pt>
                <c:pt idx="2">
                  <c:v>51.394926166666664</c:v>
                </c:pt>
                <c:pt idx="3">
                  <c:v>51.826173000000004</c:v>
                </c:pt>
                <c:pt idx="4">
                  <c:v>50.168206499999997</c:v>
                </c:pt>
                <c:pt idx="5">
                  <c:v>48.486570916666665</c:v>
                </c:pt>
                <c:pt idx="6">
                  <c:v>47.759767833333335</c:v>
                </c:pt>
                <c:pt idx="7">
                  <c:v>47.431185333333332</c:v>
                </c:pt>
                <c:pt idx="8">
                  <c:v>46.905267583333334</c:v>
                </c:pt>
                <c:pt idx="9">
                  <c:v>45.941377666666675</c:v>
                </c:pt>
                <c:pt idx="10">
                  <c:v>46.267924916666665</c:v>
                </c:pt>
                <c:pt idx="11">
                  <c:v>45.593793166666671</c:v>
                </c:pt>
                <c:pt idx="12">
                  <c:v>45.755879083333333</c:v>
                </c:pt>
                <c:pt idx="13">
                  <c:v>46.977369583333342</c:v>
                </c:pt>
                <c:pt idx="14">
                  <c:v>46.700212916666665</c:v>
                </c:pt>
                <c:pt idx="15">
                  <c:v>46.535424749999997</c:v>
                </c:pt>
                <c:pt idx="16">
                  <c:v>45.961455166666674</c:v>
                </c:pt>
                <c:pt idx="17">
                  <c:v>46.202418166666661</c:v>
                </c:pt>
                <c:pt idx="18">
                  <c:v>45.502519666666672</c:v>
                </c:pt>
                <c:pt idx="19">
                  <c:v>46.622005833333333</c:v>
                </c:pt>
                <c:pt idx="20">
                  <c:v>47.119637166666671</c:v>
                </c:pt>
                <c:pt idx="21">
                  <c:v>47.75784758333333</c:v>
                </c:pt>
                <c:pt idx="22">
                  <c:v>47.132683499999992</c:v>
                </c:pt>
                <c:pt idx="23">
                  <c:v>48.085117500000003</c:v>
                </c:pt>
                <c:pt idx="24">
                  <c:v>47.808165750000001</c:v>
                </c:pt>
                <c:pt idx="25">
                  <c:v>47.150376999999992</c:v>
                </c:pt>
                <c:pt idx="26">
                  <c:v>47.386237666666666</c:v>
                </c:pt>
                <c:pt idx="27">
                  <c:v>47.251554416666671</c:v>
                </c:pt>
                <c:pt idx="28">
                  <c:v>47.531917833333331</c:v>
                </c:pt>
                <c:pt idx="29">
                  <c:v>47.919576666666664</c:v>
                </c:pt>
                <c:pt idx="30">
                  <c:v>49.254503916666664</c:v>
                </c:pt>
                <c:pt idx="31">
                  <c:v>49.000115000000001</c:v>
                </c:pt>
                <c:pt idx="32">
                  <c:v>49.187531666666679</c:v>
                </c:pt>
                <c:pt idx="33">
                  <c:v>49.378196583333342</c:v>
                </c:pt>
                <c:pt idx="34">
                  <c:v>49.37680575000001</c:v>
                </c:pt>
                <c:pt idx="35">
                  <c:v>49.91621725000001</c:v>
                </c:pt>
                <c:pt idx="36">
                  <c:v>51.374515666666667</c:v>
                </c:pt>
                <c:pt idx="37">
                  <c:v>52.110503416666667</c:v>
                </c:pt>
                <c:pt idx="38">
                  <c:v>51.243542499999997</c:v>
                </c:pt>
                <c:pt idx="39">
                  <c:v>52.694912999999993</c:v>
                </c:pt>
                <c:pt idx="40">
                  <c:v>53.694088499999999</c:v>
                </c:pt>
                <c:pt idx="41">
                  <c:v>52.976843166666669</c:v>
                </c:pt>
                <c:pt idx="42">
                  <c:v>54.059623249999994</c:v>
                </c:pt>
                <c:pt idx="43">
                  <c:v>52.98973491666667</c:v>
                </c:pt>
                <c:pt idx="44">
                  <c:v>53.179188916666675</c:v>
                </c:pt>
                <c:pt idx="45">
                  <c:v>53.587368083333331</c:v>
                </c:pt>
                <c:pt idx="46">
                  <c:v>53.532744083333341</c:v>
                </c:pt>
                <c:pt idx="47">
                  <c:v>53.308636500000006</c:v>
                </c:pt>
                <c:pt idx="48">
                  <c:v>53.030580666666673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900480"/>
        <c:axId val="159901040"/>
      </c:lineChart>
      <c:dateAx>
        <c:axId val="159900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1040"/>
        <c:crosses val="autoZero"/>
        <c:auto val="1"/>
        <c:lblOffset val="100"/>
        <c:baseTimeUnit val="months"/>
        <c:majorUnit val="12"/>
        <c:minorUnit val="12"/>
      </c:dateAx>
      <c:valAx>
        <c:axId val="159901040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048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manufacturas alta tek'!$F$75:$F$123</c:f>
              <c:numCache>
                <c:formatCode>0.0</c:formatCode>
                <c:ptCount val="49"/>
                <c:pt idx="0">
                  <c:v>31.984165333333333</c:v>
                </c:pt>
                <c:pt idx="1">
                  <c:v>31.874861666666664</c:v>
                </c:pt>
                <c:pt idx="2">
                  <c:v>33.981833666666667</c:v>
                </c:pt>
                <c:pt idx="3">
                  <c:v>34.284978833333334</c:v>
                </c:pt>
                <c:pt idx="4">
                  <c:v>33.866964583333335</c:v>
                </c:pt>
                <c:pt idx="5">
                  <c:v>32.899246249999997</c:v>
                </c:pt>
                <c:pt idx="6">
                  <c:v>32.445596333333334</c:v>
                </c:pt>
                <c:pt idx="7">
                  <c:v>32.230768333333337</c:v>
                </c:pt>
                <c:pt idx="8">
                  <c:v>32.528580249999997</c:v>
                </c:pt>
                <c:pt idx="9">
                  <c:v>32.137627250000001</c:v>
                </c:pt>
                <c:pt idx="10">
                  <c:v>32.521042583333333</c:v>
                </c:pt>
                <c:pt idx="11">
                  <c:v>31.920387000000002</c:v>
                </c:pt>
                <c:pt idx="12">
                  <c:v>31.3405585</c:v>
                </c:pt>
                <c:pt idx="13">
                  <c:v>30.682878500000001</c:v>
                </c:pt>
                <c:pt idx="14">
                  <c:v>28.145348500000001</c:v>
                </c:pt>
                <c:pt idx="15">
                  <c:v>28.015082583333335</c:v>
                </c:pt>
                <c:pt idx="16">
                  <c:v>27.358590500000002</c:v>
                </c:pt>
                <c:pt idx="17">
                  <c:v>27.403592750000001</c:v>
                </c:pt>
                <c:pt idx="18">
                  <c:v>27.003754666666669</c:v>
                </c:pt>
                <c:pt idx="19">
                  <c:v>26.762642666666665</c:v>
                </c:pt>
                <c:pt idx="20">
                  <c:v>26.843272249999998</c:v>
                </c:pt>
                <c:pt idx="21">
                  <c:v>28.082974583333336</c:v>
                </c:pt>
                <c:pt idx="22">
                  <c:v>27.279979749999999</c:v>
                </c:pt>
                <c:pt idx="23">
                  <c:v>27.677247499999996</c:v>
                </c:pt>
                <c:pt idx="24">
                  <c:v>28.262581499999996</c:v>
                </c:pt>
                <c:pt idx="25">
                  <c:v>27.922424000000003</c:v>
                </c:pt>
                <c:pt idx="26">
                  <c:v>28.012229833333336</c:v>
                </c:pt>
                <c:pt idx="27">
                  <c:v>27.839008750000001</c:v>
                </c:pt>
                <c:pt idx="28">
                  <c:v>28.362725000000001</c:v>
                </c:pt>
                <c:pt idx="29">
                  <c:v>28.110316833333329</c:v>
                </c:pt>
                <c:pt idx="30">
                  <c:v>28.21179016666667</c:v>
                </c:pt>
                <c:pt idx="31">
                  <c:v>27.978541500000002</c:v>
                </c:pt>
                <c:pt idx="32">
                  <c:v>27.357495833333335</c:v>
                </c:pt>
                <c:pt idx="33">
                  <c:v>26.580844916666667</c:v>
                </c:pt>
                <c:pt idx="34">
                  <c:v>28.054670833333333</c:v>
                </c:pt>
                <c:pt idx="35">
                  <c:v>27.930491833333335</c:v>
                </c:pt>
                <c:pt idx="36">
                  <c:v>27.848847833333338</c:v>
                </c:pt>
                <c:pt idx="37">
                  <c:v>28.291320916666667</c:v>
                </c:pt>
                <c:pt idx="38">
                  <c:v>27.983944500000003</c:v>
                </c:pt>
                <c:pt idx="39">
                  <c:v>27.743376999999999</c:v>
                </c:pt>
                <c:pt idx="40">
                  <c:v>27.914845833333334</c:v>
                </c:pt>
                <c:pt idx="41">
                  <c:v>27.852516166666664</c:v>
                </c:pt>
                <c:pt idx="42">
                  <c:v>27.827843416666664</c:v>
                </c:pt>
                <c:pt idx="43">
                  <c:v>27.773519250000003</c:v>
                </c:pt>
                <c:pt idx="44">
                  <c:v>27.873559916666661</c:v>
                </c:pt>
                <c:pt idx="45">
                  <c:v>30.543665916666665</c:v>
                </c:pt>
                <c:pt idx="46">
                  <c:v>29.086461</c:v>
                </c:pt>
                <c:pt idx="47">
                  <c:v>28.932078250000004</c:v>
                </c:pt>
                <c:pt idx="48">
                  <c:v>28.924891250000002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903280"/>
        <c:axId val="159903840"/>
      </c:lineChart>
      <c:dateAx>
        <c:axId val="15990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38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59903840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328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exportaciones EEUU'!$F$75:$F$123</c:f>
              <c:numCache>
                <c:formatCode>0.0</c:formatCode>
                <c:ptCount val="49"/>
                <c:pt idx="0">
                  <c:v>69.211926250000005</c:v>
                </c:pt>
                <c:pt idx="1">
                  <c:v>69.26564925000001</c:v>
                </c:pt>
                <c:pt idx="2">
                  <c:v>70.628429750000009</c:v>
                </c:pt>
                <c:pt idx="3">
                  <c:v>69.439637500000018</c:v>
                </c:pt>
                <c:pt idx="4">
                  <c:v>71.086213000000015</c:v>
                </c:pt>
                <c:pt idx="5">
                  <c:v>69.938316333333347</c:v>
                </c:pt>
                <c:pt idx="6">
                  <c:v>70.130130083333327</c:v>
                </c:pt>
                <c:pt idx="7">
                  <c:v>69.671821083333327</c:v>
                </c:pt>
                <c:pt idx="8">
                  <c:v>71.26459016666665</c:v>
                </c:pt>
                <c:pt idx="9">
                  <c:v>69.910094833333332</c:v>
                </c:pt>
                <c:pt idx="10">
                  <c:v>71.256908833333313</c:v>
                </c:pt>
                <c:pt idx="11">
                  <c:v>70.663684750000002</c:v>
                </c:pt>
                <c:pt idx="12">
                  <c:v>70.447169166666654</c:v>
                </c:pt>
                <c:pt idx="13">
                  <c:v>70.160583333333321</c:v>
                </c:pt>
                <c:pt idx="14">
                  <c:v>68.499831083333319</c:v>
                </c:pt>
                <c:pt idx="15">
                  <c:v>68.868251999999998</c:v>
                </c:pt>
                <c:pt idx="16">
                  <c:v>68.405856083333333</c:v>
                </c:pt>
                <c:pt idx="17">
                  <c:v>70.143613500000001</c:v>
                </c:pt>
                <c:pt idx="18">
                  <c:v>67.694656999999992</c:v>
                </c:pt>
                <c:pt idx="19">
                  <c:v>71.009091416666664</c:v>
                </c:pt>
                <c:pt idx="20">
                  <c:v>73.195283666666654</c:v>
                </c:pt>
                <c:pt idx="21">
                  <c:v>73.746166833333319</c:v>
                </c:pt>
                <c:pt idx="22">
                  <c:v>75.072699916666664</c:v>
                </c:pt>
                <c:pt idx="23">
                  <c:v>74.376831749999994</c:v>
                </c:pt>
                <c:pt idx="24">
                  <c:v>74.334301166666663</c:v>
                </c:pt>
                <c:pt idx="25">
                  <c:v>74.762418749999995</c:v>
                </c:pt>
                <c:pt idx="26">
                  <c:v>74.161927750000004</c:v>
                </c:pt>
                <c:pt idx="27">
                  <c:v>75.751476499999995</c:v>
                </c:pt>
                <c:pt idx="28">
                  <c:v>75.144678250000013</c:v>
                </c:pt>
                <c:pt idx="29">
                  <c:v>73.117199000000014</c:v>
                </c:pt>
                <c:pt idx="30">
                  <c:v>75.004923916666669</c:v>
                </c:pt>
                <c:pt idx="31">
                  <c:v>73.922834249999994</c:v>
                </c:pt>
                <c:pt idx="32">
                  <c:v>73.440748833333316</c:v>
                </c:pt>
                <c:pt idx="33">
                  <c:v>74.940098666666657</c:v>
                </c:pt>
                <c:pt idx="34">
                  <c:v>72.670230333333322</c:v>
                </c:pt>
                <c:pt idx="35">
                  <c:v>73.320198416666656</c:v>
                </c:pt>
                <c:pt idx="36">
                  <c:v>74.905653416666667</c:v>
                </c:pt>
                <c:pt idx="37">
                  <c:v>74.56207599999999</c:v>
                </c:pt>
                <c:pt idx="38">
                  <c:v>74.573572999999996</c:v>
                </c:pt>
                <c:pt idx="39">
                  <c:v>72.722849249999996</c:v>
                </c:pt>
                <c:pt idx="40">
                  <c:v>71.168202833333325</c:v>
                </c:pt>
                <c:pt idx="41">
                  <c:v>70.395150999999998</c:v>
                </c:pt>
                <c:pt idx="42">
                  <c:v>69.635294666666667</c:v>
                </c:pt>
                <c:pt idx="43">
                  <c:v>68.490020416666667</c:v>
                </c:pt>
                <c:pt idx="44">
                  <c:v>66.188617916666672</c:v>
                </c:pt>
                <c:pt idx="45">
                  <c:v>66.392163416666662</c:v>
                </c:pt>
                <c:pt idx="46">
                  <c:v>67.837109583333344</c:v>
                </c:pt>
                <c:pt idx="47">
                  <c:v>66.219761083333324</c:v>
                </c:pt>
                <c:pt idx="48">
                  <c:v>64.573154583333334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906080"/>
        <c:axId val="159906640"/>
      </c:lineChart>
      <c:dateAx>
        <c:axId val="159906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6640"/>
        <c:crosses val="autoZero"/>
        <c:auto val="1"/>
        <c:lblOffset val="100"/>
        <c:baseTimeUnit val="months"/>
        <c:majorUnit val="12"/>
      </c:dateAx>
      <c:valAx>
        <c:axId val="159906640"/>
        <c:scaling>
          <c:orientation val="minMax"/>
          <c:min val="6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608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Ecuador'!$F$75:$F$123</c:f>
              <c:numCache>
                <c:formatCode>0.0</c:formatCode>
                <c:ptCount val="49"/>
                <c:pt idx="0">
                  <c:v>31.693184249999998</c:v>
                </c:pt>
                <c:pt idx="1">
                  <c:v>30.619182166666665</c:v>
                </c:pt>
                <c:pt idx="2">
                  <c:v>28.675326916666663</c:v>
                </c:pt>
                <c:pt idx="3">
                  <c:v>28.606032333333328</c:v>
                </c:pt>
                <c:pt idx="4">
                  <c:v>27.644895916666666</c:v>
                </c:pt>
                <c:pt idx="5">
                  <c:v>26.312449749999995</c:v>
                </c:pt>
                <c:pt idx="6">
                  <c:v>24.968599583333333</c:v>
                </c:pt>
                <c:pt idx="7">
                  <c:v>24.589907416666666</c:v>
                </c:pt>
                <c:pt idx="8">
                  <c:v>23.576783833333334</c:v>
                </c:pt>
                <c:pt idx="9">
                  <c:v>22.479444749999999</c:v>
                </c:pt>
                <c:pt idx="10">
                  <c:v>23.205148833333336</c:v>
                </c:pt>
                <c:pt idx="11">
                  <c:v>22.556330583333335</c:v>
                </c:pt>
                <c:pt idx="12">
                  <c:v>23.496861916666663</c:v>
                </c:pt>
                <c:pt idx="13">
                  <c:v>23.363114333333328</c:v>
                </c:pt>
                <c:pt idx="14">
                  <c:v>23.608087916666666</c:v>
                </c:pt>
                <c:pt idx="15">
                  <c:v>23.452416750000001</c:v>
                </c:pt>
                <c:pt idx="16">
                  <c:v>23.209845000000001</c:v>
                </c:pt>
                <c:pt idx="17">
                  <c:v>23.620233416666665</c:v>
                </c:pt>
                <c:pt idx="18">
                  <c:v>23.747172333333335</c:v>
                </c:pt>
                <c:pt idx="19">
                  <c:v>23.725176583333333</c:v>
                </c:pt>
                <c:pt idx="20">
                  <c:v>25.089298416666665</c:v>
                </c:pt>
                <c:pt idx="21">
                  <c:v>26.233766416666668</c:v>
                </c:pt>
                <c:pt idx="22">
                  <c:v>25.959207750000001</c:v>
                </c:pt>
                <c:pt idx="23">
                  <c:v>27.075491416666665</c:v>
                </c:pt>
                <c:pt idx="24">
                  <c:v>27.146351000000006</c:v>
                </c:pt>
                <c:pt idx="25">
                  <c:v>27.913259750000005</c:v>
                </c:pt>
                <c:pt idx="26">
                  <c:v>28.671267</c:v>
                </c:pt>
                <c:pt idx="27">
                  <c:v>29.162856416666667</c:v>
                </c:pt>
                <c:pt idx="28">
                  <c:v>29.774791416666663</c:v>
                </c:pt>
                <c:pt idx="29">
                  <c:v>30.570869916666666</c:v>
                </c:pt>
                <c:pt idx="30">
                  <c:v>31.661738833333334</c:v>
                </c:pt>
                <c:pt idx="31">
                  <c:v>33.046818416666667</c:v>
                </c:pt>
                <c:pt idx="32">
                  <c:v>33.139847083333336</c:v>
                </c:pt>
                <c:pt idx="33">
                  <c:v>33.806183166666663</c:v>
                </c:pt>
                <c:pt idx="34">
                  <c:v>34.041620499999993</c:v>
                </c:pt>
                <c:pt idx="35">
                  <c:v>35.045883583333328</c:v>
                </c:pt>
                <c:pt idx="36">
                  <c:v>35.884422916666658</c:v>
                </c:pt>
                <c:pt idx="37">
                  <c:v>36.815991499999996</c:v>
                </c:pt>
                <c:pt idx="38">
                  <c:v>35.600570749999996</c:v>
                </c:pt>
                <c:pt idx="39">
                  <c:v>37.047618083333333</c:v>
                </c:pt>
                <c:pt idx="40">
                  <c:v>37.949432749999993</c:v>
                </c:pt>
                <c:pt idx="41">
                  <c:v>37.255172833333333</c:v>
                </c:pt>
                <c:pt idx="42">
                  <c:v>37.610124083333332</c:v>
                </c:pt>
                <c:pt idx="43">
                  <c:v>36.815161000000003</c:v>
                </c:pt>
                <c:pt idx="44">
                  <c:v>37.435068749999999</c:v>
                </c:pt>
                <c:pt idx="45">
                  <c:v>37.631938416666671</c:v>
                </c:pt>
                <c:pt idx="46">
                  <c:v>37.830790166666674</c:v>
                </c:pt>
                <c:pt idx="47">
                  <c:v>37.390006083333333</c:v>
                </c:pt>
                <c:pt idx="48">
                  <c:v>36.831432749999998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908880"/>
        <c:axId val="159909440"/>
      </c:lineChart>
      <c:dateAx>
        <c:axId val="15990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9440"/>
        <c:crosses val="autoZero"/>
        <c:auto val="1"/>
        <c:lblOffset val="100"/>
        <c:baseTimeUnit val="months"/>
        <c:majorUnit val="12"/>
        <c:minorUnit val="12"/>
      </c:dateAx>
      <c:valAx>
        <c:axId val="159909440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0888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Perú'!$F$75:$F$123</c:f>
              <c:numCache>
                <c:formatCode>0.0</c:formatCode>
                <c:ptCount val="49"/>
                <c:pt idx="0">
                  <c:v>13.868872583333335</c:v>
                </c:pt>
                <c:pt idx="1">
                  <c:v>13.706379499999999</c:v>
                </c:pt>
                <c:pt idx="2">
                  <c:v>13.623089999999999</c:v>
                </c:pt>
                <c:pt idx="3">
                  <c:v>13.091468166666665</c:v>
                </c:pt>
                <c:pt idx="4">
                  <c:v>12.97683825</c:v>
                </c:pt>
                <c:pt idx="5">
                  <c:v>12.827437083333331</c:v>
                </c:pt>
                <c:pt idx="6">
                  <c:v>12.684890166666667</c:v>
                </c:pt>
                <c:pt idx="7">
                  <c:v>12.671116333333332</c:v>
                </c:pt>
                <c:pt idx="8">
                  <c:v>12.728552833333334</c:v>
                </c:pt>
                <c:pt idx="9">
                  <c:v>12.307974666666667</c:v>
                </c:pt>
                <c:pt idx="10">
                  <c:v>12.533460666666665</c:v>
                </c:pt>
                <c:pt idx="11">
                  <c:v>12.539524333333333</c:v>
                </c:pt>
                <c:pt idx="12">
                  <c:v>12.418948416666668</c:v>
                </c:pt>
                <c:pt idx="13">
                  <c:v>13.0220875</c:v>
                </c:pt>
                <c:pt idx="14">
                  <c:v>12.956579166666666</c:v>
                </c:pt>
                <c:pt idx="15">
                  <c:v>13.127793333333331</c:v>
                </c:pt>
                <c:pt idx="16">
                  <c:v>12.852549666666668</c:v>
                </c:pt>
                <c:pt idx="17">
                  <c:v>12.771985250000002</c:v>
                </c:pt>
                <c:pt idx="18">
                  <c:v>12.506497333333336</c:v>
                </c:pt>
                <c:pt idx="19">
                  <c:v>12.361137000000001</c:v>
                </c:pt>
                <c:pt idx="20">
                  <c:v>12.189992666666667</c:v>
                </c:pt>
                <c:pt idx="21">
                  <c:v>12.572690833333333</c:v>
                </c:pt>
                <c:pt idx="22">
                  <c:v>12.257199083333335</c:v>
                </c:pt>
                <c:pt idx="23">
                  <c:v>12.124531916666667</c:v>
                </c:pt>
                <c:pt idx="24">
                  <c:v>12.280861583333333</c:v>
                </c:pt>
                <c:pt idx="25">
                  <c:v>12.06723316666667</c:v>
                </c:pt>
                <c:pt idx="26">
                  <c:v>12.44379</c:v>
                </c:pt>
                <c:pt idx="27">
                  <c:v>12.895683333333336</c:v>
                </c:pt>
                <c:pt idx="28">
                  <c:v>13.267122833333332</c:v>
                </c:pt>
                <c:pt idx="29">
                  <c:v>13.612685083333334</c:v>
                </c:pt>
                <c:pt idx="30">
                  <c:v>13.870508583333333</c:v>
                </c:pt>
                <c:pt idx="31">
                  <c:v>14.189568833333333</c:v>
                </c:pt>
                <c:pt idx="32">
                  <c:v>14.326164749999998</c:v>
                </c:pt>
                <c:pt idx="33">
                  <c:v>14.2039755</c:v>
                </c:pt>
                <c:pt idx="34">
                  <c:v>14.232144583333337</c:v>
                </c:pt>
                <c:pt idx="35">
                  <c:v>14.259079166666666</c:v>
                </c:pt>
                <c:pt idx="36">
                  <c:v>14.187016250000001</c:v>
                </c:pt>
                <c:pt idx="37">
                  <c:v>14.032681916666668</c:v>
                </c:pt>
                <c:pt idx="38">
                  <c:v>13.579525000000002</c:v>
                </c:pt>
                <c:pt idx="39">
                  <c:v>13.243684166666666</c:v>
                </c:pt>
                <c:pt idx="40">
                  <c:v>13.198342416666668</c:v>
                </c:pt>
                <c:pt idx="41">
                  <c:v>13.20991225</c:v>
                </c:pt>
                <c:pt idx="42">
                  <c:v>13.418894000000002</c:v>
                </c:pt>
                <c:pt idx="43">
                  <c:v>13.396762000000003</c:v>
                </c:pt>
                <c:pt idx="44">
                  <c:v>13.231286500000001</c:v>
                </c:pt>
                <c:pt idx="45">
                  <c:v>13.433252749999999</c:v>
                </c:pt>
                <c:pt idx="46">
                  <c:v>13.679480833333335</c:v>
                </c:pt>
                <c:pt idx="47">
                  <c:v>13.919905999999999</c:v>
                </c:pt>
                <c:pt idx="48">
                  <c:v>13.901036166666666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911680"/>
        <c:axId val="159912240"/>
      </c:lineChart>
      <c:dateAx>
        <c:axId val="159911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12240"/>
        <c:crosses val="autoZero"/>
        <c:auto val="1"/>
        <c:lblOffset val="100"/>
        <c:baseTimeUnit val="months"/>
        <c:majorUnit val="12"/>
        <c:minorUnit val="12"/>
      </c:dateAx>
      <c:valAx>
        <c:axId val="159912240"/>
        <c:scaling>
          <c:orientation val="minMax"/>
          <c:max val="1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9911680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México'!$F$75:$F$123</c:f>
              <c:numCache>
                <c:formatCode>0.0</c:formatCode>
                <c:ptCount val="49"/>
                <c:pt idx="0">
                  <c:v>12.960075249999997</c:v>
                </c:pt>
                <c:pt idx="1">
                  <c:v>12.990102583333332</c:v>
                </c:pt>
                <c:pt idx="2">
                  <c:v>12.895463749999999</c:v>
                </c:pt>
                <c:pt idx="3">
                  <c:v>12.897436166666667</c:v>
                </c:pt>
                <c:pt idx="4">
                  <c:v>12.912721333333332</c:v>
                </c:pt>
                <c:pt idx="5">
                  <c:v>13.134182749999999</c:v>
                </c:pt>
                <c:pt idx="6">
                  <c:v>12.865404249999999</c:v>
                </c:pt>
                <c:pt idx="7">
                  <c:v>13.031907833333333</c:v>
                </c:pt>
                <c:pt idx="8">
                  <c:v>12.923994916666665</c:v>
                </c:pt>
                <c:pt idx="9">
                  <c:v>12.582381166666664</c:v>
                </c:pt>
                <c:pt idx="10">
                  <c:v>12.821317000000001</c:v>
                </c:pt>
                <c:pt idx="11">
                  <c:v>12.449445500000001</c:v>
                </c:pt>
                <c:pt idx="12">
                  <c:v>12.3857245</c:v>
                </c:pt>
                <c:pt idx="13">
                  <c:v>12.301991416666667</c:v>
                </c:pt>
                <c:pt idx="14">
                  <c:v>12.448009666666669</c:v>
                </c:pt>
                <c:pt idx="15">
                  <c:v>12.479377333333334</c:v>
                </c:pt>
                <c:pt idx="16">
                  <c:v>12.247549666666666</c:v>
                </c:pt>
                <c:pt idx="17">
                  <c:v>11.885224083333334</c:v>
                </c:pt>
                <c:pt idx="18">
                  <c:v>11.809768916666668</c:v>
                </c:pt>
                <c:pt idx="19">
                  <c:v>11.739833333333335</c:v>
                </c:pt>
                <c:pt idx="20">
                  <c:v>11.517083</c:v>
                </c:pt>
                <c:pt idx="21">
                  <c:v>11.724269</c:v>
                </c:pt>
                <c:pt idx="22">
                  <c:v>11.337372500000001</c:v>
                </c:pt>
                <c:pt idx="23">
                  <c:v>11.095632833333333</c:v>
                </c:pt>
                <c:pt idx="24">
                  <c:v>11.050121333333331</c:v>
                </c:pt>
                <c:pt idx="25">
                  <c:v>11.113540833333333</c:v>
                </c:pt>
                <c:pt idx="26">
                  <c:v>11.029559916666669</c:v>
                </c:pt>
                <c:pt idx="27">
                  <c:v>11.242269833333333</c:v>
                </c:pt>
                <c:pt idx="28">
                  <c:v>11.393445083333335</c:v>
                </c:pt>
                <c:pt idx="29">
                  <c:v>11.521279666666667</c:v>
                </c:pt>
                <c:pt idx="30">
                  <c:v>11.953365583333335</c:v>
                </c:pt>
                <c:pt idx="31">
                  <c:v>11.954190916666668</c:v>
                </c:pt>
                <c:pt idx="32">
                  <c:v>12.351894916666666</c:v>
                </c:pt>
                <c:pt idx="33">
                  <c:v>12.363876166666666</c:v>
                </c:pt>
                <c:pt idx="34">
                  <c:v>12.741403</c:v>
                </c:pt>
                <c:pt idx="35">
                  <c:v>13.07944125</c:v>
                </c:pt>
                <c:pt idx="36">
                  <c:v>13.336940833333331</c:v>
                </c:pt>
                <c:pt idx="37">
                  <c:v>13.464748</c:v>
                </c:pt>
                <c:pt idx="38">
                  <c:v>13.6237165</c:v>
                </c:pt>
                <c:pt idx="39">
                  <c:v>13.48873525</c:v>
                </c:pt>
                <c:pt idx="40">
                  <c:v>13.521410416666667</c:v>
                </c:pt>
                <c:pt idx="41">
                  <c:v>13.611421250000001</c:v>
                </c:pt>
                <c:pt idx="42">
                  <c:v>13.584587666666669</c:v>
                </c:pt>
                <c:pt idx="43">
                  <c:v>13.902546249999999</c:v>
                </c:pt>
                <c:pt idx="44">
                  <c:v>13.581918833333331</c:v>
                </c:pt>
                <c:pt idx="45">
                  <c:v>13.458982083333334</c:v>
                </c:pt>
                <c:pt idx="46">
                  <c:v>13.314969249999999</c:v>
                </c:pt>
                <c:pt idx="47">
                  <c:v>13.416990916666665</c:v>
                </c:pt>
                <c:pt idx="48">
                  <c:v>13.303716916666666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181536"/>
        <c:axId val="247182096"/>
      </c:lineChart>
      <c:dateAx>
        <c:axId val="247181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2096"/>
        <c:crosses val="autoZero"/>
        <c:auto val="1"/>
        <c:lblOffset val="100"/>
        <c:baseTimeUnit val="months"/>
        <c:majorUnit val="12"/>
        <c:minorUnit val="12"/>
      </c:dateAx>
      <c:valAx>
        <c:axId val="247182096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153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expo Panamá'!$F$75:$F$123</c:f>
              <c:numCache>
                <c:formatCode>0.0</c:formatCode>
                <c:ptCount val="49"/>
                <c:pt idx="0">
                  <c:v>9.0411035000000002</c:v>
                </c:pt>
                <c:pt idx="1">
                  <c:v>9.0407387500000009</c:v>
                </c:pt>
                <c:pt idx="2">
                  <c:v>8.8484034166666667</c:v>
                </c:pt>
                <c:pt idx="3">
                  <c:v>9.0823326666666659</c:v>
                </c:pt>
                <c:pt idx="4">
                  <c:v>8.8490669166666667</c:v>
                </c:pt>
                <c:pt idx="5">
                  <c:v>8.815218333333334</c:v>
                </c:pt>
                <c:pt idx="6">
                  <c:v>8.855765749999998</c:v>
                </c:pt>
                <c:pt idx="7">
                  <c:v>8.9325354999999984</c:v>
                </c:pt>
                <c:pt idx="8">
                  <c:v>8.9397813333333342</c:v>
                </c:pt>
                <c:pt idx="9">
                  <c:v>8.644730916666667</c:v>
                </c:pt>
                <c:pt idx="10">
                  <c:v>8.703871666666668</c:v>
                </c:pt>
                <c:pt idx="11">
                  <c:v>9.1612832500000021</c:v>
                </c:pt>
                <c:pt idx="12">
                  <c:v>9.2113147500000014</c:v>
                </c:pt>
                <c:pt idx="13">
                  <c:v>9.1710453333333337</c:v>
                </c:pt>
                <c:pt idx="14">
                  <c:v>9.294924</c:v>
                </c:pt>
                <c:pt idx="15">
                  <c:v>9.2311125000000001</c:v>
                </c:pt>
                <c:pt idx="16">
                  <c:v>9.3450927499999992</c:v>
                </c:pt>
                <c:pt idx="17">
                  <c:v>9.4837563333333321</c:v>
                </c:pt>
                <c:pt idx="18">
                  <c:v>9.4112835833333328</c:v>
                </c:pt>
                <c:pt idx="19">
                  <c:v>9.108099666666666</c:v>
                </c:pt>
                <c:pt idx="20">
                  <c:v>9.0612645000000001</c:v>
                </c:pt>
                <c:pt idx="21">
                  <c:v>9.170787916666665</c:v>
                </c:pt>
                <c:pt idx="22">
                  <c:v>9.0428163333333345</c:v>
                </c:pt>
                <c:pt idx="23">
                  <c:v>8.446484083333333</c:v>
                </c:pt>
                <c:pt idx="24">
                  <c:v>8.427862499999998</c:v>
                </c:pt>
                <c:pt idx="25">
                  <c:v>8.3315657500000011</c:v>
                </c:pt>
                <c:pt idx="26">
                  <c:v>8.2003414166666655</c:v>
                </c:pt>
                <c:pt idx="27">
                  <c:v>8.1566013333333327</c:v>
                </c:pt>
                <c:pt idx="28">
                  <c:v>8.0542508333333345</c:v>
                </c:pt>
                <c:pt idx="29">
                  <c:v>7.792739916666668</c:v>
                </c:pt>
                <c:pt idx="30">
                  <c:v>7.9357711666666662</c:v>
                </c:pt>
                <c:pt idx="31">
                  <c:v>7.887927750000002</c:v>
                </c:pt>
                <c:pt idx="32">
                  <c:v>7.7401661666666657</c:v>
                </c:pt>
                <c:pt idx="33">
                  <c:v>7.7365270833333346</c:v>
                </c:pt>
                <c:pt idx="34">
                  <c:v>7.6765595833333338</c:v>
                </c:pt>
                <c:pt idx="35">
                  <c:v>7.6696817500000014</c:v>
                </c:pt>
                <c:pt idx="36">
                  <c:v>7.5780207500000003</c:v>
                </c:pt>
                <c:pt idx="37">
                  <c:v>7.6327555000000009</c:v>
                </c:pt>
                <c:pt idx="38">
                  <c:v>7.4989251666666661</c:v>
                </c:pt>
                <c:pt idx="39">
                  <c:v>7.4289672499999995</c:v>
                </c:pt>
                <c:pt idx="40">
                  <c:v>7.2304536666666666</c:v>
                </c:pt>
                <c:pt idx="41">
                  <c:v>7.2986270833333338</c:v>
                </c:pt>
                <c:pt idx="42">
                  <c:v>7.1425210833333344</c:v>
                </c:pt>
                <c:pt idx="43">
                  <c:v>7.1023242499999997</c:v>
                </c:pt>
                <c:pt idx="44">
                  <c:v>7.207741583333334</c:v>
                </c:pt>
                <c:pt idx="45">
                  <c:v>7.2954872500000008</c:v>
                </c:pt>
                <c:pt idx="46">
                  <c:v>7.2722680833333344</c:v>
                </c:pt>
                <c:pt idx="47">
                  <c:v>7.3342175000000012</c:v>
                </c:pt>
                <c:pt idx="48">
                  <c:v>7.3682441666666678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184336"/>
        <c:axId val="247184896"/>
      </c:lineChart>
      <c:dateAx>
        <c:axId val="24718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4896"/>
        <c:crosses val="autoZero"/>
        <c:auto val="1"/>
        <c:lblOffset val="100"/>
        <c:baseTimeUnit val="months"/>
        <c:majorUnit val="12"/>
        <c:minorUnit val="12"/>
      </c:dateAx>
      <c:valAx>
        <c:axId val="24718489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433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agricultura'!$F$75:$F$123</c:f>
              <c:numCache>
                <c:formatCode>0.0</c:formatCode>
                <c:ptCount val="49"/>
                <c:pt idx="0">
                  <c:v>50.738798749999994</c:v>
                </c:pt>
                <c:pt idx="1">
                  <c:v>50.826450000000001</c:v>
                </c:pt>
                <c:pt idx="2">
                  <c:v>50.139718916666673</c:v>
                </c:pt>
                <c:pt idx="3">
                  <c:v>48.595041500000015</c:v>
                </c:pt>
                <c:pt idx="4">
                  <c:v>50.227393583333338</c:v>
                </c:pt>
                <c:pt idx="5">
                  <c:v>49.257806999999993</c:v>
                </c:pt>
                <c:pt idx="6">
                  <c:v>48.896442166666667</c:v>
                </c:pt>
                <c:pt idx="7">
                  <c:v>48.967012833333321</c:v>
                </c:pt>
                <c:pt idx="8">
                  <c:v>49.761207333333324</c:v>
                </c:pt>
                <c:pt idx="9">
                  <c:v>48.156171416666659</c:v>
                </c:pt>
                <c:pt idx="10">
                  <c:v>48.977170666666666</c:v>
                </c:pt>
                <c:pt idx="11">
                  <c:v>48.21173266666667</c:v>
                </c:pt>
                <c:pt idx="12">
                  <c:v>48.329810083333335</c:v>
                </c:pt>
                <c:pt idx="13">
                  <c:v>48.550902083333334</c:v>
                </c:pt>
                <c:pt idx="14">
                  <c:v>48.715293750000001</c:v>
                </c:pt>
                <c:pt idx="15">
                  <c:v>49.132117749999999</c:v>
                </c:pt>
                <c:pt idx="16">
                  <c:v>48.971824000000005</c:v>
                </c:pt>
                <c:pt idx="17">
                  <c:v>51.022413166666666</c:v>
                </c:pt>
                <c:pt idx="18">
                  <c:v>49.232812166666669</c:v>
                </c:pt>
                <c:pt idx="19">
                  <c:v>50.741248666666671</c:v>
                </c:pt>
                <c:pt idx="20">
                  <c:v>53.113121749999998</c:v>
                </c:pt>
                <c:pt idx="21">
                  <c:v>52.850999000000002</c:v>
                </c:pt>
                <c:pt idx="22">
                  <c:v>55.405821666666675</c:v>
                </c:pt>
                <c:pt idx="23">
                  <c:v>55.397284416666672</c:v>
                </c:pt>
                <c:pt idx="24">
                  <c:v>55.220591499999991</c:v>
                </c:pt>
                <c:pt idx="25">
                  <c:v>55.849887083333329</c:v>
                </c:pt>
                <c:pt idx="26">
                  <c:v>55.935557333333328</c:v>
                </c:pt>
                <c:pt idx="27">
                  <c:v>57.583050166666659</c:v>
                </c:pt>
                <c:pt idx="28">
                  <c:v>57.366716749999995</c:v>
                </c:pt>
                <c:pt idx="29">
                  <c:v>55.881598916666661</c:v>
                </c:pt>
                <c:pt idx="30">
                  <c:v>57.549342249999995</c:v>
                </c:pt>
                <c:pt idx="31">
                  <c:v>58.287310999999995</c:v>
                </c:pt>
                <c:pt idx="32">
                  <c:v>58.162821666666666</c:v>
                </c:pt>
                <c:pt idx="33">
                  <c:v>61.088669083333322</c:v>
                </c:pt>
                <c:pt idx="34">
                  <c:v>59.202239833333323</c:v>
                </c:pt>
                <c:pt idx="35">
                  <c:v>59.361617416666661</c:v>
                </c:pt>
                <c:pt idx="36">
                  <c:v>60.124414583333333</c:v>
                </c:pt>
                <c:pt idx="37">
                  <c:v>59.318619666666656</c:v>
                </c:pt>
                <c:pt idx="38">
                  <c:v>59.490140916666661</c:v>
                </c:pt>
                <c:pt idx="39">
                  <c:v>58.375811666666657</c:v>
                </c:pt>
                <c:pt idx="40">
                  <c:v>57.102480333333325</c:v>
                </c:pt>
                <c:pt idx="41">
                  <c:v>56.216740833333319</c:v>
                </c:pt>
                <c:pt idx="42">
                  <c:v>54.855088333333335</c:v>
                </c:pt>
                <c:pt idx="43">
                  <c:v>53.425568500000004</c:v>
                </c:pt>
                <c:pt idx="44">
                  <c:v>51.167253583333341</c:v>
                </c:pt>
                <c:pt idx="45">
                  <c:v>47.704691500000003</c:v>
                </c:pt>
                <c:pt idx="46">
                  <c:v>48.939122500000003</c:v>
                </c:pt>
                <c:pt idx="47">
                  <c:v>47.514316916666672</c:v>
                </c:pt>
                <c:pt idx="48">
                  <c:v>45.988247666666673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187136"/>
        <c:axId val="247187696"/>
      </c:lineChart>
      <c:dateAx>
        <c:axId val="247187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7696"/>
        <c:crosses val="autoZero"/>
        <c:auto val="1"/>
        <c:lblOffset val="100"/>
        <c:baseTimeUnit val="months"/>
        <c:majorUnit val="12"/>
        <c:minorUnit val="12"/>
      </c:dateAx>
      <c:valAx>
        <c:axId val="247187696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713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caucho y plástico'!$F$75:$F$123</c:f>
              <c:numCache>
                <c:formatCode>0.0</c:formatCode>
                <c:ptCount val="49"/>
                <c:pt idx="0">
                  <c:v>18.898799</c:v>
                </c:pt>
                <c:pt idx="1">
                  <c:v>18.727710083333335</c:v>
                </c:pt>
                <c:pt idx="2">
                  <c:v>18.383095166666667</c:v>
                </c:pt>
                <c:pt idx="3">
                  <c:v>17.93608466666667</c:v>
                </c:pt>
                <c:pt idx="4">
                  <c:v>17.929097083333335</c:v>
                </c:pt>
                <c:pt idx="5">
                  <c:v>17.829575833333333</c:v>
                </c:pt>
                <c:pt idx="6">
                  <c:v>17.972148499999999</c:v>
                </c:pt>
                <c:pt idx="7">
                  <c:v>17.828108333333336</c:v>
                </c:pt>
                <c:pt idx="8">
                  <c:v>17.756685083333334</c:v>
                </c:pt>
                <c:pt idx="9">
                  <c:v>17.330657083333332</c:v>
                </c:pt>
                <c:pt idx="10">
                  <c:v>17.519997916666664</c:v>
                </c:pt>
                <c:pt idx="11">
                  <c:v>17.449252833333333</c:v>
                </c:pt>
                <c:pt idx="12">
                  <c:v>17.350522166666668</c:v>
                </c:pt>
                <c:pt idx="13">
                  <c:v>17.417729333333334</c:v>
                </c:pt>
                <c:pt idx="14">
                  <c:v>17.359270083333332</c:v>
                </c:pt>
                <c:pt idx="15">
                  <c:v>17.58496375</c:v>
                </c:pt>
                <c:pt idx="16">
                  <c:v>17.555056083333334</c:v>
                </c:pt>
                <c:pt idx="17">
                  <c:v>17.410598666666665</c:v>
                </c:pt>
                <c:pt idx="18">
                  <c:v>17.146272166666666</c:v>
                </c:pt>
                <c:pt idx="19">
                  <c:v>17.057761416666668</c:v>
                </c:pt>
                <c:pt idx="20">
                  <c:v>16.944969833333335</c:v>
                </c:pt>
                <c:pt idx="21">
                  <c:v>17.240715083333331</c:v>
                </c:pt>
                <c:pt idx="22">
                  <c:v>17.003490166666669</c:v>
                </c:pt>
                <c:pt idx="23">
                  <c:v>16.949148166666664</c:v>
                </c:pt>
                <c:pt idx="24">
                  <c:v>17.00782208333333</c:v>
                </c:pt>
                <c:pt idx="25">
                  <c:v>17.106346416666664</c:v>
                </c:pt>
                <c:pt idx="26">
                  <c:v>17.034013000000002</c:v>
                </c:pt>
                <c:pt idx="27">
                  <c:v>17.072182916666666</c:v>
                </c:pt>
                <c:pt idx="28">
                  <c:v>17.011587416666668</c:v>
                </c:pt>
                <c:pt idx="29">
                  <c:v>17.176694333333334</c:v>
                </c:pt>
                <c:pt idx="30">
                  <c:v>17.543964916666663</c:v>
                </c:pt>
                <c:pt idx="31">
                  <c:v>17.873489083333329</c:v>
                </c:pt>
                <c:pt idx="32">
                  <c:v>17.785448666666664</c:v>
                </c:pt>
                <c:pt idx="33">
                  <c:v>17.577840416666664</c:v>
                </c:pt>
                <c:pt idx="34">
                  <c:v>17.483711666666665</c:v>
                </c:pt>
                <c:pt idx="35">
                  <c:v>17.296649333333331</c:v>
                </c:pt>
                <c:pt idx="36">
                  <c:v>17.373941083333332</c:v>
                </c:pt>
                <c:pt idx="37">
                  <c:v>17.181494083333334</c:v>
                </c:pt>
                <c:pt idx="38">
                  <c:v>17.243283416666667</c:v>
                </c:pt>
                <c:pt idx="39">
                  <c:v>17.243845083333337</c:v>
                </c:pt>
                <c:pt idx="40">
                  <c:v>17.236336250000004</c:v>
                </c:pt>
                <c:pt idx="41">
                  <c:v>16.761299833333336</c:v>
                </c:pt>
                <c:pt idx="42">
                  <c:v>16.587799416666673</c:v>
                </c:pt>
                <c:pt idx="43">
                  <c:v>16.116286416666668</c:v>
                </c:pt>
                <c:pt idx="44">
                  <c:v>16.118773999999998</c:v>
                </c:pt>
                <c:pt idx="45">
                  <c:v>16.092313916666665</c:v>
                </c:pt>
                <c:pt idx="46">
                  <c:v>15.752721749999997</c:v>
                </c:pt>
                <c:pt idx="47">
                  <c:v>15.835153083333333</c:v>
                </c:pt>
                <c:pt idx="48">
                  <c:v>15.497636416666671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189936"/>
        <c:axId val="247190496"/>
      </c:lineChart>
      <c:dateAx>
        <c:axId val="24718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90496"/>
        <c:crosses val="autoZero"/>
        <c:auto val="1"/>
        <c:lblOffset val="100"/>
        <c:baseTimeUnit val="months"/>
        <c:majorUnit val="12"/>
        <c:minorUnit val="12"/>
      </c:dateAx>
      <c:valAx>
        <c:axId val="247190496"/>
        <c:scaling>
          <c:orientation val="minMax"/>
          <c:min val="14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8993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alimentos'!$F$75:$F$123</c:f>
              <c:numCache>
                <c:formatCode>0.0</c:formatCode>
                <c:ptCount val="49"/>
                <c:pt idx="0">
                  <c:v>28.342457166666662</c:v>
                </c:pt>
                <c:pt idx="1">
                  <c:v>26.818661166666661</c:v>
                </c:pt>
                <c:pt idx="2">
                  <c:v>25.818163166666665</c:v>
                </c:pt>
                <c:pt idx="3">
                  <c:v>24.209101666666665</c:v>
                </c:pt>
                <c:pt idx="4">
                  <c:v>23.487217416666667</c:v>
                </c:pt>
                <c:pt idx="5">
                  <c:v>23.227153000000001</c:v>
                </c:pt>
                <c:pt idx="6">
                  <c:v>22.889698416666665</c:v>
                </c:pt>
                <c:pt idx="7">
                  <c:v>22.510522833333336</c:v>
                </c:pt>
                <c:pt idx="8">
                  <c:v>22.974261916666666</c:v>
                </c:pt>
                <c:pt idx="9">
                  <c:v>22.333792250000002</c:v>
                </c:pt>
                <c:pt idx="10">
                  <c:v>22.87648891666667</c:v>
                </c:pt>
                <c:pt idx="11">
                  <c:v>23.101904833333336</c:v>
                </c:pt>
                <c:pt idx="12">
                  <c:v>23.498227749999995</c:v>
                </c:pt>
                <c:pt idx="13">
                  <c:v>23.905875749999996</c:v>
                </c:pt>
                <c:pt idx="14">
                  <c:v>24.924366749999994</c:v>
                </c:pt>
                <c:pt idx="15">
                  <c:v>25.207570916666668</c:v>
                </c:pt>
                <c:pt idx="16">
                  <c:v>24.941515166666665</c:v>
                </c:pt>
                <c:pt idx="17">
                  <c:v>24.973654499999999</c:v>
                </c:pt>
                <c:pt idx="18">
                  <c:v>24.156056000000003</c:v>
                </c:pt>
                <c:pt idx="19">
                  <c:v>23.951039666666674</c:v>
                </c:pt>
                <c:pt idx="20">
                  <c:v>23.632550750000004</c:v>
                </c:pt>
                <c:pt idx="21">
                  <c:v>23.893404833333332</c:v>
                </c:pt>
                <c:pt idx="22">
                  <c:v>23.51620733333333</c:v>
                </c:pt>
                <c:pt idx="23">
                  <c:v>22.805666916666667</c:v>
                </c:pt>
                <c:pt idx="24">
                  <c:v>22.163117500000002</c:v>
                </c:pt>
                <c:pt idx="25">
                  <c:v>21.584882500000003</c:v>
                </c:pt>
                <c:pt idx="26">
                  <c:v>20.299636749999998</c:v>
                </c:pt>
                <c:pt idx="27">
                  <c:v>20.439176083333333</c:v>
                </c:pt>
                <c:pt idx="28">
                  <c:v>20.485459666666667</c:v>
                </c:pt>
                <c:pt idx="29">
                  <c:v>19.871879833333331</c:v>
                </c:pt>
                <c:pt idx="30">
                  <c:v>19.903861916666663</c:v>
                </c:pt>
                <c:pt idx="31">
                  <c:v>19.593189916666667</c:v>
                </c:pt>
                <c:pt idx="32">
                  <c:v>19.040845583333333</c:v>
                </c:pt>
                <c:pt idx="33">
                  <c:v>18.326548999999996</c:v>
                </c:pt>
                <c:pt idx="34">
                  <c:v>18.169732166666666</c:v>
                </c:pt>
                <c:pt idx="35">
                  <c:v>17.706656416666664</c:v>
                </c:pt>
                <c:pt idx="36">
                  <c:v>17.660431416666665</c:v>
                </c:pt>
                <c:pt idx="37">
                  <c:v>17.509139916666665</c:v>
                </c:pt>
                <c:pt idx="38">
                  <c:v>17.169003333333333</c:v>
                </c:pt>
                <c:pt idx="39">
                  <c:v>16.47063708333333</c:v>
                </c:pt>
                <c:pt idx="40">
                  <c:v>15.858885833333332</c:v>
                </c:pt>
                <c:pt idx="41">
                  <c:v>15.761668833333333</c:v>
                </c:pt>
                <c:pt idx="42">
                  <c:v>15.485721083333331</c:v>
                </c:pt>
                <c:pt idx="43">
                  <c:v>15.318762166666668</c:v>
                </c:pt>
                <c:pt idx="44">
                  <c:v>15.270027416666663</c:v>
                </c:pt>
                <c:pt idx="45">
                  <c:v>15.316951000000001</c:v>
                </c:pt>
                <c:pt idx="46">
                  <c:v>14.743687250000001</c:v>
                </c:pt>
                <c:pt idx="47">
                  <c:v>15.055436</c:v>
                </c:pt>
                <c:pt idx="48">
                  <c:v>15.115277499999998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192736"/>
        <c:axId val="247193296"/>
      </c:lineChart>
      <c:dateAx>
        <c:axId val="24719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93296"/>
        <c:crosses val="autoZero"/>
        <c:auto val="1"/>
        <c:lblOffset val="100"/>
        <c:baseTimeUnit val="months"/>
        <c:majorUnit val="12"/>
        <c:minorUnit val="12"/>
      </c:dateAx>
      <c:valAx>
        <c:axId val="247193296"/>
        <c:scaling>
          <c:orientation val="minMax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9273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químicos'!$F$75:$F$123</c:f>
              <c:numCache>
                <c:formatCode>0.0</c:formatCode>
                <c:ptCount val="49"/>
                <c:pt idx="0">
                  <c:v>21.631375583333337</c:v>
                </c:pt>
                <c:pt idx="1">
                  <c:v>21.503634083333335</c:v>
                </c:pt>
                <c:pt idx="2">
                  <c:v>20.876814833333331</c:v>
                </c:pt>
                <c:pt idx="3">
                  <c:v>20.621018416666665</c:v>
                </c:pt>
                <c:pt idx="4">
                  <c:v>20.506937000000001</c:v>
                </c:pt>
                <c:pt idx="5">
                  <c:v>20.508899333333336</c:v>
                </c:pt>
                <c:pt idx="6">
                  <c:v>20.281777166666668</c:v>
                </c:pt>
                <c:pt idx="7">
                  <c:v>20.281086333333334</c:v>
                </c:pt>
                <c:pt idx="8">
                  <c:v>20.130344000000004</c:v>
                </c:pt>
                <c:pt idx="9">
                  <c:v>19.106349166666671</c:v>
                </c:pt>
                <c:pt idx="10">
                  <c:v>19.403814166666667</c:v>
                </c:pt>
                <c:pt idx="11">
                  <c:v>19.409339333333335</c:v>
                </c:pt>
                <c:pt idx="12">
                  <c:v>19.450487166666665</c:v>
                </c:pt>
                <c:pt idx="13">
                  <c:v>19.263322500000001</c:v>
                </c:pt>
                <c:pt idx="14">
                  <c:v>19.597531083333333</c:v>
                </c:pt>
                <c:pt idx="15">
                  <c:v>19.508236166666666</c:v>
                </c:pt>
                <c:pt idx="16">
                  <c:v>19.108255249999999</c:v>
                </c:pt>
                <c:pt idx="17">
                  <c:v>19.209812083333336</c:v>
                </c:pt>
                <c:pt idx="18">
                  <c:v>19.038968916666665</c:v>
                </c:pt>
                <c:pt idx="19">
                  <c:v>19.000028166666667</c:v>
                </c:pt>
                <c:pt idx="20">
                  <c:v>19.0230335</c:v>
                </c:pt>
                <c:pt idx="21">
                  <c:v>19.820825750000001</c:v>
                </c:pt>
                <c:pt idx="22">
                  <c:v>19.156626333333332</c:v>
                </c:pt>
                <c:pt idx="23">
                  <c:v>18.735436916666668</c:v>
                </c:pt>
                <c:pt idx="24">
                  <c:v>18.809014999999999</c:v>
                </c:pt>
                <c:pt idx="25">
                  <c:v>18.807700666666666</c:v>
                </c:pt>
                <c:pt idx="26">
                  <c:v>18.379839</c:v>
                </c:pt>
                <c:pt idx="27">
                  <c:v>18.590187500000003</c:v>
                </c:pt>
                <c:pt idx="28">
                  <c:v>18.567627000000002</c:v>
                </c:pt>
                <c:pt idx="29">
                  <c:v>18.711270333333335</c:v>
                </c:pt>
                <c:pt idx="30">
                  <c:v>18.751569916666664</c:v>
                </c:pt>
                <c:pt idx="31">
                  <c:v>18.399978666666669</c:v>
                </c:pt>
                <c:pt idx="32">
                  <c:v>18.198942583333334</c:v>
                </c:pt>
                <c:pt idx="33">
                  <c:v>17.858546916666668</c:v>
                </c:pt>
                <c:pt idx="34">
                  <c:v>17.843116750000004</c:v>
                </c:pt>
                <c:pt idx="35">
                  <c:v>17.701986999999999</c:v>
                </c:pt>
                <c:pt idx="36">
                  <c:v>17.401242666666665</c:v>
                </c:pt>
                <c:pt idx="37">
                  <c:v>17.333432750000004</c:v>
                </c:pt>
                <c:pt idx="38">
                  <c:v>17.188435083333335</c:v>
                </c:pt>
                <c:pt idx="39">
                  <c:v>17.038657000000001</c:v>
                </c:pt>
                <c:pt idx="40">
                  <c:v>16.999064749999999</c:v>
                </c:pt>
                <c:pt idx="41">
                  <c:v>16.543093583333331</c:v>
                </c:pt>
                <c:pt idx="42">
                  <c:v>16.872857166666666</c:v>
                </c:pt>
                <c:pt idx="43">
                  <c:v>17.041176083333337</c:v>
                </c:pt>
                <c:pt idx="44">
                  <c:v>16.948527916666666</c:v>
                </c:pt>
                <c:pt idx="45">
                  <c:v>16.914211333333334</c:v>
                </c:pt>
                <c:pt idx="46">
                  <c:v>16.690072666666669</c:v>
                </c:pt>
                <c:pt idx="47">
                  <c:v>17.033092833333331</c:v>
                </c:pt>
                <c:pt idx="48">
                  <c:v>17.11152075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7195536"/>
        <c:axId val="247196096"/>
      </c:lineChart>
      <c:dateAx>
        <c:axId val="24719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96096"/>
        <c:crosses val="autoZero"/>
        <c:auto val="1"/>
        <c:lblOffset val="100"/>
        <c:baseTimeUnit val="months"/>
        <c:majorUnit val="12"/>
        <c:minorUnit val="12"/>
      </c:dateAx>
      <c:valAx>
        <c:axId val="247196096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719553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automotores'!$E$75:$E$123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Vehículos automotores'!$F$75:$F$123</c:f>
              <c:numCache>
                <c:formatCode>0.0</c:formatCode>
                <c:ptCount val="49"/>
                <c:pt idx="0">
                  <c:v>6.9218479999999998</c:v>
                </c:pt>
                <c:pt idx="1">
                  <c:v>6.4460516666666665</c:v>
                </c:pt>
                <c:pt idx="2">
                  <c:v>5.8325264999999993</c:v>
                </c:pt>
                <c:pt idx="3">
                  <c:v>5.8844854166666671</c:v>
                </c:pt>
                <c:pt idx="4">
                  <c:v>5.0502411666666669</c:v>
                </c:pt>
                <c:pt idx="5">
                  <c:v>4.2906311666666666</c:v>
                </c:pt>
                <c:pt idx="6">
                  <c:v>3.986818</c:v>
                </c:pt>
                <c:pt idx="7">
                  <c:v>4.2942789166666673</c:v>
                </c:pt>
                <c:pt idx="8">
                  <c:v>3.9360687500000004</c:v>
                </c:pt>
                <c:pt idx="9">
                  <c:v>3.9796524999999998</c:v>
                </c:pt>
                <c:pt idx="10">
                  <c:v>4.0614074999999996</c:v>
                </c:pt>
                <c:pt idx="11">
                  <c:v>3.8428806666666664</c:v>
                </c:pt>
                <c:pt idx="12">
                  <c:v>5.0431949166666667</c:v>
                </c:pt>
                <c:pt idx="13">
                  <c:v>4.9887595833333327</c:v>
                </c:pt>
                <c:pt idx="14">
                  <c:v>4.965501999999999</c:v>
                </c:pt>
                <c:pt idx="15">
                  <c:v>4.8359698333333325</c:v>
                </c:pt>
                <c:pt idx="16">
                  <c:v>4.6469915833333326</c:v>
                </c:pt>
                <c:pt idx="17">
                  <c:v>4.7589190833333328</c:v>
                </c:pt>
                <c:pt idx="18">
                  <c:v>4.7519905833333329</c:v>
                </c:pt>
                <c:pt idx="19">
                  <c:v>4.6994494999999992</c:v>
                </c:pt>
                <c:pt idx="20">
                  <c:v>5.5621331666666665</c:v>
                </c:pt>
                <c:pt idx="21">
                  <c:v>5.6613564166666661</c:v>
                </c:pt>
                <c:pt idx="22">
                  <c:v>5.9302431666666662</c:v>
                </c:pt>
                <c:pt idx="23">
                  <c:v>6.6307761666666662</c:v>
                </c:pt>
                <c:pt idx="24">
                  <c:v>6.0897211666666671</c:v>
                </c:pt>
                <c:pt idx="25">
                  <c:v>6.5244594999999999</c:v>
                </c:pt>
                <c:pt idx="26">
                  <c:v>7.101914166666667</c:v>
                </c:pt>
                <c:pt idx="27">
                  <c:v>7.2422688333333332</c:v>
                </c:pt>
                <c:pt idx="28">
                  <c:v>7.7590520833333345</c:v>
                </c:pt>
                <c:pt idx="29">
                  <c:v>8.3332567500000021</c:v>
                </c:pt>
                <c:pt idx="30">
                  <c:v>9.2478414999999998</c:v>
                </c:pt>
                <c:pt idx="31">
                  <c:v>10.111424250000001</c:v>
                </c:pt>
                <c:pt idx="32">
                  <c:v>10.051493500000001</c:v>
                </c:pt>
                <c:pt idx="33">
                  <c:v>10.317135583333334</c:v>
                </c:pt>
                <c:pt idx="34">
                  <c:v>10.4720005</c:v>
                </c:pt>
                <c:pt idx="35">
                  <c:v>11.679977666666666</c:v>
                </c:pt>
                <c:pt idx="36">
                  <c:v>12.466865666666665</c:v>
                </c:pt>
                <c:pt idx="37">
                  <c:v>13.55965775</c:v>
                </c:pt>
                <c:pt idx="38">
                  <c:v>12.791060500000002</c:v>
                </c:pt>
                <c:pt idx="39">
                  <c:v>14.23805625</c:v>
                </c:pt>
                <c:pt idx="40">
                  <c:v>15.03059425</c:v>
                </c:pt>
                <c:pt idx="41">
                  <c:v>14.829302583333332</c:v>
                </c:pt>
                <c:pt idx="42">
                  <c:v>15.09919075</c:v>
                </c:pt>
                <c:pt idx="43">
                  <c:v>14.377864166666667</c:v>
                </c:pt>
                <c:pt idx="44">
                  <c:v>15.173234166666669</c:v>
                </c:pt>
                <c:pt idx="45">
                  <c:v>15.829671833333334</c:v>
                </c:pt>
                <c:pt idx="46">
                  <c:v>16.384855250000001</c:v>
                </c:pt>
                <c:pt idx="47">
                  <c:v>15.734525333333332</c:v>
                </c:pt>
                <c:pt idx="48">
                  <c:v>15.184718500000001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48122816"/>
        <c:axId val="248123376"/>
      </c:lineChart>
      <c:dateAx>
        <c:axId val="24812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123376"/>
        <c:crosses val="autoZero"/>
        <c:auto val="1"/>
        <c:lblOffset val="100"/>
        <c:baseTimeUnit val="months"/>
        <c:majorUnit val="12"/>
        <c:minorUnit val="12"/>
      </c:dateAx>
      <c:valAx>
        <c:axId val="248123376"/>
        <c:scaling>
          <c:orientation val="minMax"/>
          <c:max val="18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4812281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h&#237;culos automotor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Veh&#237;culos automotor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103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6" name="50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7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8" name="52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9" name="53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10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282190" y="38481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11" name="55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12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58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15" name="59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2028825" y="3545205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16" name="60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17" name="61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18" name="62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2324099" y="52101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19" name="21 Imagen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67700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962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9620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4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620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9620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xmlns="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xmlns="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xmlns="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620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xmlns="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xmlns="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9620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xmlns="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9620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9620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9620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9620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mosquera\Downloads\Cuadros_informe\Paises3.csv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Comex\Exportaciones\Informe\Informe%20Exportaciones%20-%20no%20102%20Noviembre%202019\Cuadros_informe\historico2_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Comex\Exportaciones\Informe\Informe%20Exportaciones%20-%20no%20102%20Noviembre%202019\Cuadros_informe\historico2_1.csv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is3"/>
    </sheetNames>
    <sheetDataSet>
      <sheetData sheetId="0">
        <row r="2">
          <cell r="B2" t="str">
            <v>Preparaciones capilares</v>
          </cell>
          <cell r="C2">
            <v>5.3016990000000002</v>
          </cell>
          <cell r="D2">
            <v>0.48580309999999999</v>
          </cell>
          <cell r="E2">
            <v>8.0169169999999994</v>
          </cell>
          <cell r="F2">
            <v>1.2970828000000001</v>
          </cell>
        </row>
        <row r="3">
          <cell r="B3" t="str">
            <v>Tarjetas inteligentes</v>
          </cell>
          <cell r="C3">
            <v>2.2327648999999998</v>
          </cell>
          <cell r="D3">
            <v>0.1136194</v>
          </cell>
          <cell r="E3">
            <v>7.7369349999999999</v>
          </cell>
          <cell r="F3">
            <v>0.92959800000000004</v>
          </cell>
        </row>
        <row r="4">
          <cell r="B4" t="str">
            <v>Libros</v>
          </cell>
          <cell r="C4">
            <v>4.6010337000000003</v>
          </cell>
          <cell r="D4">
            <v>0.26674019999999998</v>
          </cell>
          <cell r="E4">
            <v>6.3478192</v>
          </cell>
          <cell r="F4">
            <v>0.44869900000000001</v>
          </cell>
        </row>
        <row r="5">
          <cell r="B5" t="str">
            <v>Mezclas odoriferas</v>
          </cell>
          <cell r="C5">
            <v>5.6742182999999997</v>
          </cell>
          <cell r="D5">
            <v>0.63566719999999999</v>
          </cell>
          <cell r="E5">
            <v>6.0662577000000004</v>
          </cell>
          <cell r="F5">
            <v>0.73674379999999995</v>
          </cell>
        </row>
        <row r="6">
          <cell r="B6" t="str">
            <v>Medicamentos</v>
          </cell>
          <cell r="C6">
            <v>4.1009359999999999</v>
          </cell>
          <cell r="D6">
            <v>0.3077472</v>
          </cell>
          <cell r="E6">
            <v>4.4869605999999997</v>
          </cell>
          <cell r="F6">
            <v>0.44740380000000002</v>
          </cell>
        </row>
        <row r="7">
          <cell r="B7" t="str">
            <v>Chasís de vehículos</v>
          </cell>
          <cell r="C7">
            <v>2.6867519999999998</v>
          </cell>
          <cell r="D7">
            <v>0</v>
          </cell>
          <cell r="E7">
            <v>4.2700519999999997</v>
          </cell>
          <cell r="F7">
            <v>0.63437399999999999</v>
          </cell>
        </row>
        <row r="8">
          <cell r="B8" t="str">
            <v>Champúes para el cabello</v>
          </cell>
          <cell r="C8">
            <v>2.3256808000000002</v>
          </cell>
          <cell r="D8">
            <v>5.9065800000000002E-2</v>
          </cell>
          <cell r="E8">
            <v>3.8282657000000002</v>
          </cell>
          <cell r="F8">
            <v>1.2761414</v>
          </cell>
        </row>
        <row r="9">
          <cell r="B9" t="str">
            <v>Clavijas y enchufes</v>
          </cell>
          <cell r="C9">
            <v>3.3277741999999999</v>
          </cell>
          <cell r="D9">
            <v>0.47559289999999999</v>
          </cell>
          <cell r="E9">
            <v>2.7920720000000001</v>
          </cell>
          <cell r="F9">
            <v>0.29036509999999999</v>
          </cell>
        </row>
        <row r="10">
          <cell r="B10" t="str">
            <v>Recipientes</v>
          </cell>
          <cell r="C10">
            <v>2.6202996999999999</v>
          </cell>
          <cell r="D10">
            <v>0.33166319999999999</v>
          </cell>
          <cell r="E10">
            <v>2.4273687000000002</v>
          </cell>
          <cell r="F10">
            <v>0.3336054</v>
          </cell>
        </row>
        <row r="11">
          <cell r="B11" t="str">
            <v>Otros antibióticos humanos</v>
          </cell>
          <cell r="C11">
            <v>2.8430259000000002</v>
          </cell>
          <cell r="D11">
            <v>0.45044499999999998</v>
          </cell>
          <cell r="E11">
            <v>1.8966858</v>
          </cell>
          <cell r="F11">
            <v>3.93675E-2</v>
          </cell>
        </row>
        <row r="12">
          <cell r="B12" t="str">
            <v>Bolsas, multipliegos de papel, cartón</v>
          </cell>
          <cell r="C12">
            <v>0.14953060000000001</v>
          </cell>
          <cell r="D12">
            <v>7.7999999999999999E-4</v>
          </cell>
          <cell r="E12">
            <v>1.7539326</v>
          </cell>
          <cell r="F12">
            <v>0</v>
          </cell>
        </row>
        <row r="13">
          <cell r="B13" t="str">
            <v>Productos a base de cereales</v>
          </cell>
          <cell r="C13">
            <v>1.2200831999999999</v>
          </cell>
          <cell r="D13">
            <v>0.1264854</v>
          </cell>
          <cell r="E13">
            <v>1.7523481000000001</v>
          </cell>
          <cell r="F13">
            <v>0.193136</v>
          </cell>
        </row>
        <row r="14">
          <cell r="B14" t="str">
            <v>Guantes de caucho</v>
          </cell>
          <cell r="C14">
            <v>2.3354716999999998</v>
          </cell>
          <cell r="D14">
            <v>0.48410560000000002</v>
          </cell>
          <cell r="E14">
            <v>1.6492517</v>
          </cell>
          <cell r="F14">
            <v>0.2396914</v>
          </cell>
        </row>
        <row r="15">
          <cell r="B15" t="str">
            <v>Partes para máquinas y aparatos de la partida 84.79.</v>
          </cell>
          <cell r="C15">
            <v>0.14875060000000001</v>
          </cell>
          <cell r="D15">
            <v>2.3247899999999998E-2</v>
          </cell>
          <cell r="E15">
            <v>1.7539326</v>
          </cell>
          <cell r="F15">
            <v>0</v>
          </cell>
        </row>
        <row r="16">
          <cell r="B16" t="str">
            <v>Otros aceites lubricantes</v>
          </cell>
          <cell r="C16">
            <v>2.3675978</v>
          </cell>
          <cell r="D16">
            <v>0</v>
          </cell>
          <cell r="E16">
            <v>1.4440432999999999</v>
          </cell>
          <cell r="F16">
            <v>0.1212747</v>
          </cell>
        </row>
        <row r="17">
          <cell r="B17" t="str">
            <v>Preparaciones  tensoactivas</v>
          </cell>
          <cell r="C17">
            <v>1.2077277</v>
          </cell>
          <cell r="D17">
            <v>0.1094185</v>
          </cell>
          <cell r="E17">
            <v>1.3965137000000001</v>
          </cell>
          <cell r="F17">
            <v>0.38258760000000003</v>
          </cell>
        </row>
        <row r="18">
          <cell r="B18" t="str">
            <v>Preparaciones de belleza</v>
          </cell>
          <cell r="C18">
            <v>0.59847530000000004</v>
          </cell>
          <cell r="D18">
            <v>5.24197E-2</v>
          </cell>
          <cell r="E18">
            <v>1.2937841000000001</v>
          </cell>
          <cell r="F18">
            <v>0.13288349999999999</v>
          </cell>
        </row>
        <row r="19">
          <cell r="B19" t="str">
            <v>Preparaciones manicuras</v>
          </cell>
          <cell r="C19">
            <v>0.68036830000000004</v>
          </cell>
          <cell r="D19">
            <v>0.1108251</v>
          </cell>
          <cell r="E19">
            <v>1.2177327</v>
          </cell>
          <cell r="F19">
            <v>0.1192143</v>
          </cell>
        </row>
        <row r="20">
          <cell r="B20" t="str">
            <v>Tejido de punto</v>
          </cell>
          <cell r="C20">
            <v>0.88831490000000002</v>
          </cell>
          <cell r="D20">
            <v>9.7544500000000006E-2</v>
          </cell>
          <cell r="E20">
            <v>1.1786135</v>
          </cell>
          <cell r="F20">
            <v>0.2074165</v>
          </cell>
        </row>
        <row r="21">
          <cell r="B21" t="str">
            <v>Demás placas de plástico</v>
          </cell>
          <cell r="C21">
            <v>0.3997888</v>
          </cell>
          <cell r="D21">
            <v>7.0307999999999995E-2</v>
          </cell>
          <cell r="E21">
            <v>1.1475408</v>
          </cell>
          <cell r="F21">
            <v>0.1058259</v>
          </cell>
        </row>
        <row r="22">
          <cell r="B22" t="str">
            <v>Láminas de polímeros</v>
          </cell>
          <cell r="C22">
            <v>0.96459980000000001</v>
          </cell>
          <cell r="D22">
            <v>0.24178230000000001</v>
          </cell>
          <cell r="E22">
            <v>1.0535600000000001</v>
          </cell>
          <cell r="F22">
            <v>1.7165900000000001E-2</v>
          </cell>
        </row>
        <row r="23">
          <cell r="B23" t="str">
            <v>Aparatos extracción de grasas</v>
          </cell>
          <cell r="C23">
            <v>1.2378256999999999</v>
          </cell>
          <cell r="D23">
            <v>0.27322580000000002</v>
          </cell>
          <cell r="E23">
            <v>1.0530999999999999</v>
          </cell>
          <cell r="F23">
            <v>0</v>
          </cell>
        </row>
        <row r="24">
          <cell r="B24" t="str">
            <v>Válvulas reductoras de presión para tuberías</v>
          </cell>
          <cell r="C24">
            <v>0.92627939999999998</v>
          </cell>
          <cell r="D24">
            <v>0.18890999999999999</v>
          </cell>
          <cell r="E24">
            <v>0.99889309999999998</v>
          </cell>
          <cell r="F24">
            <v>9.3585299999999996E-2</v>
          </cell>
        </row>
        <row r="25">
          <cell r="B25" t="str">
            <v>Mezclas odoriferas</v>
          </cell>
          <cell r="C25">
            <v>0.80120259999999999</v>
          </cell>
          <cell r="D25">
            <v>0.116243</v>
          </cell>
          <cell r="E25">
            <v>1.0530999999999999</v>
          </cell>
          <cell r="F25">
            <v>0</v>
          </cell>
        </row>
        <row r="26">
          <cell r="B26" t="str">
            <v>Demás interruptores</v>
          </cell>
          <cell r="C26">
            <v>1.0887252000000001</v>
          </cell>
          <cell r="D26">
            <v>0.139207</v>
          </cell>
          <cell r="E26">
            <v>0.89203909999999997</v>
          </cell>
          <cell r="F26">
            <v>0.1139309</v>
          </cell>
        </row>
        <row r="27">
          <cell r="B27" t="str">
            <v xml:space="preserve">Demás productos y artículos textiles para usos técnicos </v>
          </cell>
          <cell r="C27">
            <v>0.1503129</v>
          </cell>
          <cell r="D27">
            <v>1.2139499999999999E-2</v>
          </cell>
          <cell r="E27">
            <v>0.88696070000000005</v>
          </cell>
          <cell r="F27">
            <v>4.1579199999999997E-2</v>
          </cell>
        </row>
        <row r="28">
          <cell r="B28" t="str">
            <v>Artículos de construcción</v>
          </cell>
          <cell r="C28">
            <v>0.69351790000000002</v>
          </cell>
          <cell r="D28">
            <v>3.1784800000000002E-2</v>
          </cell>
          <cell r="E28">
            <v>0.87919720000000001</v>
          </cell>
          <cell r="F28">
            <v>9.6089499999999994E-2</v>
          </cell>
        </row>
        <row r="29">
          <cell r="B29" t="str">
            <v>Tilapias</v>
          </cell>
          <cell r="C29">
            <v>0.54934039999999995</v>
          </cell>
          <cell r="D29">
            <v>5.2125999999999999E-2</v>
          </cell>
          <cell r="E29">
            <v>0.87692389999999998</v>
          </cell>
          <cell r="F29">
            <v>0</v>
          </cell>
        </row>
        <row r="30">
          <cell r="B30" t="str">
            <v>Placas de polímeros etileno</v>
          </cell>
          <cell r="C30">
            <v>0.99361540000000004</v>
          </cell>
          <cell r="D30">
            <v>6.1618800000000001E-2</v>
          </cell>
          <cell r="E30">
            <v>0.87642909999999996</v>
          </cell>
          <cell r="F30">
            <v>8.9658100000000004E-2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</sheetNames>
    <sheetDataSet>
      <sheetData sheetId="0">
        <row r="38">
          <cell r="A38">
            <v>2012</v>
          </cell>
        </row>
        <row r="39">
          <cell r="A39">
            <v>2012</v>
          </cell>
        </row>
        <row r="40">
          <cell r="A40">
            <v>2012</v>
          </cell>
        </row>
        <row r="41">
          <cell r="A41">
            <v>2012</v>
          </cell>
        </row>
        <row r="42">
          <cell r="A42">
            <v>2012</v>
          </cell>
        </row>
        <row r="43">
          <cell r="A43">
            <v>2012</v>
          </cell>
        </row>
        <row r="44">
          <cell r="A44">
            <v>2012</v>
          </cell>
        </row>
        <row r="45">
          <cell r="A45">
            <v>2012</v>
          </cell>
        </row>
        <row r="46">
          <cell r="A46">
            <v>2012</v>
          </cell>
        </row>
        <row r="47">
          <cell r="A47">
            <v>2012</v>
          </cell>
        </row>
        <row r="48">
          <cell r="A48">
            <v>2012</v>
          </cell>
        </row>
        <row r="49">
          <cell r="A49">
            <v>2012</v>
          </cell>
        </row>
        <row r="50">
          <cell r="A50">
            <v>2013</v>
          </cell>
        </row>
        <row r="51">
          <cell r="A51">
            <v>2013</v>
          </cell>
        </row>
        <row r="52">
          <cell r="A52">
            <v>2013</v>
          </cell>
        </row>
        <row r="53">
          <cell r="A53">
            <v>2013</v>
          </cell>
        </row>
        <row r="54">
          <cell r="A54">
            <v>2013</v>
          </cell>
        </row>
        <row r="55">
          <cell r="A55">
            <v>2013</v>
          </cell>
        </row>
        <row r="56">
          <cell r="A56">
            <v>2013</v>
          </cell>
        </row>
        <row r="57">
          <cell r="A57">
            <v>2013</v>
          </cell>
        </row>
        <row r="58">
          <cell r="A58">
            <v>2013</v>
          </cell>
        </row>
        <row r="59">
          <cell r="A59">
            <v>2013</v>
          </cell>
        </row>
        <row r="60">
          <cell r="A60">
            <v>2013</v>
          </cell>
        </row>
        <row r="61">
          <cell r="A61">
            <v>2013</v>
          </cell>
        </row>
        <row r="62">
          <cell r="A62">
            <v>2014</v>
          </cell>
        </row>
        <row r="63">
          <cell r="A63">
            <v>2014</v>
          </cell>
        </row>
        <row r="64">
          <cell r="A64">
            <v>2014</v>
          </cell>
        </row>
        <row r="65">
          <cell r="A65">
            <v>2014</v>
          </cell>
        </row>
        <row r="66">
          <cell r="A66">
            <v>2014</v>
          </cell>
        </row>
        <row r="67">
          <cell r="A67">
            <v>2014</v>
          </cell>
        </row>
        <row r="68">
          <cell r="A68">
            <v>2014</v>
          </cell>
        </row>
        <row r="69">
          <cell r="A69">
            <v>2014</v>
          </cell>
        </row>
        <row r="70">
          <cell r="A70">
            <v>2014</v>
          </cell>
        </row>
        <row r="71">
          <cell r="A71">
            <v>2014</v>
          </cell>
        </row>
        <row r="72">
          <cell r="A72">
            <v>2014</v>
          </cell>
        </row>
        <row r="73">
          <cell r="A73">
            <v>2014</v>
          </cell>
        </row>
        <row r="74">
          <cell r="A74">
            <v>2015</v>
          </cell>
        </row>
        <row r="75">
          <cell r="A75">
            <v>2015</v>
          </cell>
        </row>
        <row r="76">
          <cell r="A76">
            <v>2015</v>
          </cell>
        </row>
        <row r="77">
          <cell r="A77">
            <v>2015</v>
          </cell>
        </row>
        <row r="78">
          <cell r="A78">
            <v>2015</v>
          </cell>
        </row>
        <row r="79">
          <cell r="A79">
            <v>2015</v>
          </cell>
        </row>
        <row r="80">
          <cell r="A80">
            <v>2015</v>
          </cell>
        </row>
        <row r="81">
          <cell r="A81">
            <v>2015</v>
          </cell>
        </row>
        <row r="82">
          <cell r="A82">
            <v>2015</v>
          </cell>
        </row>
        <row r="83">
          <cell r="A83">
            <v>2015</v>
          </cell>
        </row>
        <row r="84">
          <cell r="A84">
            <v>2015</v>
          </cell>
        </row>
        <row r="85">
          <cell r="A85">
            <v>2015</v>
          </cell>
        </row>
        <row r="86">
          <cell r="A86">
            <v>2016</v>
          </cell>
        </row>
        <row r="87">
          <cell r="A87">
            <v>2016</v>
          </cell>
        </row>
        <row r="88">
          <cell r="A88">
            <v>2016</v>
          </cell>
        </row>
        <row r="89">
          <cell r="A89">
            <v>2016</v>
          </cell>
        </row>
        <row r="90">
          <cell r="A90">
            <v>2016</v>
          </cell>
        </row>
        <row r="91">
          <cell r="A91">
            <v>2016</v>
          </cell>
        </row>
        <row r="92">
          <cell r="A92">
            <v>2016</v>
          </cell>
        </row>
        <row r="93">
          <cell r="A93">
            <v>2016</v>
          </cell>
        </row>
        <row r="94">
          <cell r="A94">
            <v>2016</v>
          </cell>
        </row>
        <row r="95">
          <cell r="A95">
            <v>2016</v>
          </cell>
        </row>
        <row r="96">
          <cell r="A96">
            <v>2016</v>
          </cell>
        </row>
        <row r="97">
          <cell r="A97">
            <v>2016</v>
          </cell>
        </row>
        <row r="98">
          <cell r="A98">
            <v>2017</v>
          </cell>
        </row>
        <row r="99">
          <cell r="A99">
            <v>2017</v>
          </cell>
        </row>
        <row r="100">
          <cell r="A100">
            <v>2017</v>
          </cell>
        </row>
        <row r="101">
          <cell r="A101">
            <v>2017</v>
          </cell>
        </row>
        <row r="102">
          <cell r="A102">
            <v>2017</v>
          </cell>
        </row>
        <row r="103">
          <cell r="A103">
            <v>2017</v>
          </cell>
        </row>
        <row r="104">
          <cell r="A104">
            <v>2017</v>
          </cell>
        </row>
        <row r="105">
          <cell r="A105">
            <v>2017</v>
          </cell>
        </row>
        <row r="106">
          <cell r="A106">
            <v>2017</v>
          </cell>
        </row>
        <row r="107">
          <cell r="A107">
            <v>2017</v>
          </cell>
        </row>
        <row r="108">
          <cell r="A108">
            <v>2017</v>
          </cell>
        </row>
        <row r="109">
          <cell r="A109">
            <v>2017</v>
          </cell>
        </row>
        <row r="110">
          <cell r="A110">
            <v>2018</v>
          </cell>
        </row>
        <row r="111">
          <cell r="A111">
            <v>2018</v>
          </cell>
        </row>
        <row r="112">
          <cell r="A112">
            <v>2018</v>
          </cell>
        </row>
        <row r="113">
          <cell r="A113">
            <v>2018</v>
          </cell>
        </row>
        <row r="114">
          <cell r="A114">
            <v>2018</v>
          </cell>
        </row>
        <row r="115">
          <cell r="A115">
            <v>2018</v>
          </cell>
        </row>
        <row r="116">
          <cell r="A116">
            <v>2018</v>
          </cell>
        </row>
        <row r="117">
          <cell r="A117">
            <v>2018</v>
          </cell>
        </row>
        <row r="118">
          <cell r="A118">
            <v>2018</v>
          </cell>
        </row>
        <row r="119">
          <cell r="A119">
            <v>2018</v>
          </cell>
        </row>
        <row r="120">
          <cell r="A120">
            <v>2018</v>
          </cell>
        </row>
        <row r="121">
          <cell r="A121">
            <v>2018</v>
          </cell>
        </row>
        <row r="122">
          <cell r="A122">
            <v>2019</v>
          </cell>
        </row>
        <row r="123">
          <cell r="A123">
            <v>2019</v>
          </cell>
        </row>
        <row r="124">
          <cell r="A124">
            <v>2019</v>
          </cell>
        </row>
        <row r="125">
          <cell r="A125">
            <v>2019</v>
          </cell>
        </row>
        <row r="126">
          <cell r="A126">
            <v>2019</v>
          </cell>
        </row>
        <row r="127">
          <cell r="A127">
            <v>2019</v>
          </cell>
        </row>
        <row r="128">
          <cell r="A128">
            <v>2019</v>
          </cell>
        </row>
        <row r="129">
          <cell r="A129">
            <v>2019</v>
          </cell>
        </row>
        <row r="130">
          <cell r="A130">
            <v>2019</v>
          </cell>
        </row>
        <row r="131">
          <cell r="A131">
            <v>2019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</sheetNames>
    <sheetDataSet>
      <sheetData sheetId="0">
        <row r="38">
          <cell r="B38">
            <v>1</v>
          </cell>
          <cell r="D38">
            <v>256.6583723</v>
          </cell>
        </row>
        <row r="39">
          <cell r="B39">
            <v>2</v>
          </cell>
          <cell r="D39">
            <v>275.8502719</v>
          </cell>
        </row>
        <row r="40">
          <cell r="B40">
            <v>3</v>
          </cell>
          <cell r="D40">
            <v>322.71263119999998</v>
          </cell>
        </row>
        <row r="41">
          <cell r="B41">
            <v>4</v>
          </cell>
          <cell r="D41">
            <v>230.51126009999999</v>
          </cell>
        </row>
        <row r="42">
          <cell r="B42">
            <v>5</v>
          </cell>
          <cell r="D42">
            <v>306.66912050000002</v>
          </cell>
        </row>
        <row r="43">
          <cell r="B43">
            <v>6</v>
          </cell>
          <cell r="D43">
            <v>253.80930739999999</v>
          </cell>
        </row>
        <row r="44">
          <cell r="B44">
            <v>7</v>
          </cell>
          <cell r="D44">
            <v>320.12071300000002</v>
          </cell>
        </row>
        <row r="45">
          <cell r="B45">
            <v>8</v>
          </cell>
          <cell r="D45">
            <v>271.30448030000002</v>
          </cell>
        </row>
        <row r="46">
          <cell r="B46">
            <v>9</v>
          </cell>
          <cell r="D46">
            <v>256.87543749999998</v>
          </cell>
        </row>
        <row r="47">
          <cell r="B47">
            <v>10</v>
          </cell>
          <cell r="D47">
            <v>268.69307099999997</v>
          </cell>
        </row>
        <row r="48">
          <cell r="B48">
            <v>11</v>
          </cell>
          <cell r="D48">
            <v>271.36029070000001</v>
          </cell>
        </row>
        <row r="49">
          <cell r="B49">
            <v>12</v>
          </cell>
          <cell r="D49">
            <v>255.23755120000001</v>
          </cell>
        </row>
        <row r="50">
          <cell r="B50">
            <v>1</v>
          </cell>
          <cell r="D50">
            <v>205.43519180000001</v>
          </cell>
        </row>
        <row r="51">
          <cell r="B51">
            <v>2</v>
          </cell>
          <cell r="D51">
            <v>238.2669339</v>
          </cell>
        </row>
        <row r="52">
          <cell r="B52">
            <v>3</v>
          </cell>
          <cell r="D52">
            <v>270.6314648</v>
          </cell>
        </row>
        <row r="53">
          <cell r="B53">
            <v>4</v>
          </cell>
          <cell r="D53">
            <v>326.8351917</v>
          </cell>
        </row>
        <row r="54">
          <cell r="B54">
            <v>5</v>
          </cell>
          <cell r="D54">
            <v>323.48553370000002</v>
          </cell>
        </row>
        <row r="55">
          <cell r="B55">
            <v>6</v>
          </cell>
          <cell r="D55">
            <v>283.09079270000001</v>
          </cell>
        </row>
        <row r="56">
          <cell r="B56">
            <v>7</v>
          </cell>
          <cell r="D56">
            <v>279.70673449999998</v>
          </cell>
        </row>
        <row r="57">
          <cell r="B57">
            <v>8</v>
          </cell>
          <cell r="D57">
            <v>245.679866</v>
          </cell>
        </row>
        <row r="58">
          <cell r="B58">
            <v>9</v>
          </cell>
          <cell r="D58">
            <v>238.10544780000001</v>
          </cell>
        </row>
        <row r="59">
          <cell r="B59">
            <v>10</v>
          </cell>
          <cell r="D59">
            <v>295.30072799999999</v>
          </cell>
        </row>
        <row r="60">
          <cell r="B60">
            <v>11</v>
          </cell>
          <cell r="D60">
            <v>262.97737549999999</v>
          </cell>
        </row>
        <row r="61">
          <cell r="B61">
            <v>12</v>
          </cell>
          <cell r="D61">
            <v>262.3544948</v>
          </cell>
        </row>
        <row r="62">
          <cell r="B62">
            <v>1</v>
          </cell>
          <cell r="D62">
            <v>207.38939780000001</v>
          </cell>
        </row>
        <row r="63">
          <cell r="B63">
            <v>2</v>
          </cell>
          <cell r="D63">
            <v>248.39957999999999</v>
          </cell>
        </row>
        <row r="64">
          <cell r="B64">
            <v>3</v>
          </cell>
          <cell r="D64">
            <v>253.67763350000001</v>
          </cell>
        </row>
        <row r="65">
          <cell r="B65">
            <v>4</v>
          </cell>
          <cell r="D65">
            <v>260.05585330000002</v>
          </cell>
        </row>
        <row r="66">
          <cell r="B66">
            <v>5</v>
          </cell>
          <cell r="D66">
            <v>300.58079470000001</v>
          </cell>
        </row>
        <row r="67">
          <cell r="B67">
            <v>6</v>
          </cell>
          <cell r="D67">
            <v>243.18483879999999</v>
          </cell>
        </row>
        <row r="68">
          <cell r="B68">
            <v>7</v>
          </cell>
          <cell r="D68">
            <v>308.8351988</v>
          </cell>
        </row>
        <row r="69">
          <cell r="B69">
            <v>8</v>
          </cell>
          <cell r="D69">
            <v>255.93218200000001</v>
          </cell>
        </row>
        <row r="70">
          <cell r="B70">
            <v>9</v>
          </cell>
          <cell r="D70">
            <v>261.63993840000001</v>
          </cell>
        </row>
        <row r="71">
          <cell r="B71">
            <v>10</v>
          </cell>
          <cell r="D71">
            <v>243.98875369999999</v>
          </cell>
        </row>
        <row r="72">
          <cell r="B72">
            <v>11</v>
          </cell>
          <cell r="D72">
            <v>250.59718950000001</v>
          </cell>
        </row>
        <row r="73">
          <cell r="B73">
            <v>12</v>
          </cell>
          <cell r="D73">
            <v>270.20340449999998</v>
          </cell>
        </row>
        <row r="74">
          <cell r="B74">
            <v>1</v>
          </cell>
          <cell r="D74">
            <v>197.2309214</v>
          </cell>
        </row>
        <row r="75">
          <cell r="B75">
            <v>2</v>
          </cell>
          <cell r="D75">
            <v>252.6395344</v>
          </cell>
        </row>
        <row r="76">
          <cell r="B76">
            <v>3</v>
          </cell>
          <cell r="D76">
            <v>262.1933057</v>
          </cell>
        </row>
        <row r="77">
          <cell r="B77">
            <v>4</v>
          </cell>
          <cell r="D77">
            <v>252.01318599999999</v>
          </cell>
        </row>
        <row r="78">
          <cell r="B78">
            <v>5</v>
          </cell>
          <cell r="D78">
            <v>243.69692620000001</v>
          </cell>
        </row>
        <row r="79">
          <cell r="B79">
            <v>6</v>
          </cell>
          <cell r="D79">
            <v>204.56506450000001</v>
          </cell>
        </row>
        <row r="80">
          <cell r="B80">
            <v>7</v>
          </cell>
          <cell r="D80">
            <v>234.92500459999999</v>
          </cell>
        </row>
        <row r="81">
          <cell r="B81">
            <v>8</v>
          </cell>
          <cell r="D81">
            <v>197.05151359999999</v>
          </cell>
        </row>
        <row r="82">
          <cell r="B82">
            <v>9</v>
          </cell>
          <cell r="D82">
            <v>234.68030529999999</v>
          </cell>
        </row>
        <row r="83">
          <cell r="B83">
            <v>10</v>
          </cell>
          <cell r="D83">
            <v>201.21196860000001</v>
          </cell>
        </row>
        <row r="84">
          <cell r="B84">
            <v>11</v>
          </cell>
          <cell r="D84">
            <v>199.24248059999999</v>
          </cell>
        </row>
        <row r="85">
          <cell r="B85">
            <v>12</v>
          </cell>
          <cell r="D85">
            <v>234.5404078</v>
          </cell>
        </row>
        <row r="86">
          <cell r="B86">
            <v>1</v>
          </cell>
          <cell r="D86">
            <v>152.909548</v>
          </cell>
        </row>
        <row r="87">
          <cell r="B87">
            <v>2</v>
          </cell>
          <cell r="D87">
            <v>230.3142029</v>
          </cell>
        </row>
        <row r="88">
          <cell r="B88">
            <v>3</v>
          </cell>
          <cell r="D88">
            <v>203.54677559999999</v>
          </cell>
        </row>
        <row r="89">
          <cell r="B89">
            <v>4</v>
          </cell>
          <cell r="D89">
            <v>212.88634759999999</v>
          </cell>
        </row>
        <row r="90">
          <cell r="B90">
            <v>5</v>
          </cell>
          <cell r="D90">
            <v>221.5736819</v>
          </cell>
        </row>
        <row r="91">
          <cell r="B91">
            <v>6</v>
          </cell>
          <cell r="D91">
            <v>206.76173940000001</v>
          </cell>
        </row>
        <row r="92">
          <cell r="B92">
            <v>7</v>
          </cell>
          <cell r="D92">
            <v>163.17712879999999</v>
          </cell>
        </row>
        <row r="93">
          <cell r="B93">
            <v>8</v>
          </cell>
          <cell r="D93">
            <v>230.86526029999999</v>
          </cell>
        </row>
        <row r="94">
          <cell r="B94">
            <v>9</v>
          </cell>
          <cell r="D94">
            <v>200.338379</v>
          </cell>
        </row>
        <row r="95">
          <cell r="B95">
            <v>10</v>
          </cell>
          <cell r="D95">
            <v>200.45106200000001</v>
          </cell>
        </row>
        <row r="96">
          <cell r="B96">
            <v>11</v>
          </cell>
          <cell r="D96">
            <v>209.87530430000001</v>
          </cell>
        </row>
        <row r="97">
          <cell r="B97">
            <v>12</v>
          </cell>
          <cell r="D97">
            <v>215.85360489999999</v>
          </cell>
        </row>
        <row r="98">
          <cell r="B98">
            <v>1</v>
          </cell>
          <cell r="D98">
            <v>157.86127070000001</v>
          </cell>
        </row>
        <row r="99">
          <cell r="B99">
            <v>2</v>
          </cell>
          <cell r="D99">
            <v>202.23198780000001</v>
          </cell>
        </row>
        <row r="100">
          <cell r="B100">
            <v>3</v>
          </cell>
          <cell r="D100">
            <v>230.59873150000001</v>
          </cell>
        </row>
        <row r="101">
          <cell r="B101">
            <v>4</v>
          </cell>
          <cell r="D101">
            <v>162.567566</v>
          </cell>
        </row>
        <row r="102">
          <cell r="B102">
            <v>5</v>
          </cell>
          <cell r="D102">
            <v>244.18925770000001</v>
          </cell>
        </row>
        <row r="103">
          <cell r="B103">
            <v>6</v>
          </cell>
          <cell r="D103">
            <v>237.2777682</v>
          </cell>
        </row>
        <row r="104">
          <cell r="B104">
            <v>7</v>
          </cell>
          <cell r="D104">
            <v>199.84558369999999</v>
          </cell>
        </row>
        <row r="105">
          <cell r="B105">
            <v>8</v>
          </cell>
          <cell r="D105">
            <v>227.2298466</v>
          </cell>
        </row>
        <row r="106">
          <cell r="B106">
            <v>9</v>
          </cell>
          <cell r="D106">
            <v>198.33229249999999</v>
          </cell>
        </row>
        <row r="107">
          <cell r="B107">
            <v>10</v>
          </cell>
          <cell r="D107">
            <v>198.68120490000001</v>
          </cell>
        </row>
        <row r="108">
          <cell r="B108">
            <v>11</v>
          </cell>
          <cell r="D108">
            <v>206.13325610000001</v>
          </cell>
        </row>
        <row r="109">
          <cell r="B109">
            <v>12</v>
          </cell>
          <cell r="D109">
            <v>207.33605879999999</v>
          </cell>
        </row>
        <row r="110">
          <cell r="B110">
            <v>1</v>
          </cell>
          <cell r="D110">
            <v>187.39013069999999</v>
          </cell>
        </row>
        <row r="111">
          <cell r="B111">
            <v>2</v>
          </cell>
          <cell r="D111">
            <v>209.51673940000001</v>
          </cell>
        </row>
        <row r="112">
          <cell r="B112">
            <v>3</v>
          </cell>
          <cell r="D112">
            <v>209.02270909999999</v>
          </cell>
        </row>
        <row r="113">
          <cell r="B113">
            <v>4</v>
          </cell>
          <cell r="D113">
            <v>214.24339699999999</v>
          </cell>
        </row>
        <row r="114">
          <cell r="B114">
            <v>5</v>
          </cell>
          <cell r="D114">
            <v>256.37649299999998</v>
          </cell>
        </row>
        <row r="115">
          <cell r="B115">
            <v>6</v>
          </cell>
          <cell r="D115">
            <v>234.31457130000001</v>
          </cell>
        </row>
        <row r="116">
          <cell r="B116">
            <v>7</v>
          </cell>
          <cell r="D116">
            <v>224.361535</v>
          </cell>
        </row>
        <row r="117">
          <cell r="B117">
            <v>8</v>
          </cell>
          <cell r="D117">
            <v>229.3204029</v>
          </cell>
        </row>
        <row r="118">
          <cell r="B118">
            <v>9</v>
          </cell>
          <cell r="D118">
            <v>206.65910210000001</v>
          </cell>
        </row>
        <row r="119">
          <cell r="B119">
            <v>10</v>
          </cell>
          <cell r="D119">
            <v>231.61283309999999</v>
          </cell>
        </row>
        <row r="120">
          <cell r="B120">
            <v>11</v>
          </cell>
          <cell r="D120">
            <v>208.62154090000001</v>
          </cell>
        </row>
        <row r="121">
          <cell r="B121">
            <v>12</v>
          </cell>
          <cell r="D121">
            <v>187.59114220000001</v>
          </cell>
        </row>
        <row r="122">
          <cell r="B122">
            <v>1</v>
          </cell>
          <cell r="D122">
            <v>180.04812989999999</v>
          </cell>
        </row>
        <row r="123">
          <cell r="B123">
            <v>2</v>
          </cell>
          <cell r="D123">
            <v>214.7655699</v>
          </cell>
        </row>
        <row r="124">
          <cell r="B124">
            <v>3</v>
          </cell>
          <cell r="D124">
            <v>192.0409654</v>
          </cell>
        </row>
        <row r="125">
          <cell r="B125">
            <v>4</v>
          </cell>
          <cell r="D125">
            <v>216.9275347</v>
          </cell>
        </row>
        <row r="126">
          <cell r="B126">
            <v>5</v>
          </cell>
          <cell r="D126">
            <v>230.2706225</v>
          </cell>
        </row>
        <row r="127">
          <cell r="B127">
            <v>6</v>
          </cell>
          <cell r="D127">
            <v>202.71634879999999</v>
          </cell>
        </row>
        <row r="128">
          <cell r="B128">
            <v>7</v>
          </cell>
          <cell r="D128">
            <v>223.06357120000001</v>
          </cell>
        </row>
        <row r="129">
          <cell r="B129">
            <v>8</v>
          </cell>
          <cell r="D129">
            <v>214.37573789999999</v>
          </cell>
        </row>
        <row r="130">
          <cell r="B130">
            <v>9</v>
          </cell>
          <cell r="D130">
            <v>188.63478739999999</v>
          </cell>
        </row>
        <row r="131">
          <cell r="B131">
            <v>10</v>
          </cell>
          <cell r="D131">
            <v>203.0911935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Normal="100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3"/>
      <c r="H1" s="12"/>
      <c r="I1" s="12"/>
      <c r="J1" s="12"/>
      <c r="K1" s="12"/>
      <c r="L1" s="12"/>
      <c r="M1" s="93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05"/>
      <c r="H2" s="8"/>
      <c r="I2" s="8"/>
      <c r="J2" s="8"/>
      <c r="K2" s="8"/>
      <c r="L2" s="8"/>
      <c r="M2" s="105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05"/>
      <c r="H3" s="8"/>
      <c r="I3" s="8"/>
      <c r="J3" s="8"/>
      <c r="K3" s="8"/>
      <c r="L3" s="8"/>
      <c r="M3" s="105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05"/>
      <c r="H4" s="8"/>
      <c r="I4" s="8"/>
      <c r="J4" s="8"/>
      <c r="K4" s="8"/>
      <c r="L4" s="8"/>
      <c r="M4" s="105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05"/>
      <c r="H5" s="8"/>
      <c r="I5" s="8"/>
      <c r="J5" s="8"/>
      <c r="K5" s="8"/>
      <c r="L5" s="8"/>
      <c r="M5" s="105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05"/>
      <c r="H6" s="8"/>
      <c r="I6" s="8"/>
      <c r="J6" s="8"/>
      <c r="K6" s="8"/>
      <c r="L6" s="8"/>
      <c r="M6" s="105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05"/>
      <c r="H7" s="8"/>
      <c r="I7" s="8"/>
      <c r="J7" s="8"/>
      <c r="K7" s="8"/>
      <c r="L7" s="8"/>
      <c r="M7" s="105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05"/>
      <c r="H8" s="8"/>
      <c r="I8" s="8"/>
      <c r="J8" s="8"/>
      <c r="K8" s="8"/>
      <c r="L8" s="8"/>
      <c r="M8" s="105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05"/>
      <c r="H9" s="8"/>
      <c r="I9" s="8"/>
      <c r="J9" s="8"/>
      <c r="K9" s="8"/>
      <c r="L9" s="8"/>
      <c r="M9" s="105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19"/>
      <c r="B10" s="217" t="s">
        <v>0</v>
      </c>
      <c r="C10" s="217"/>
      <c r="D10" s="217"/>
      <c r="E10" s="217"/>
      <c r="F10" s="217"/>
      <c r="G10" s="217"/>
      <c r="H10" s="217"/>
      <c r="I10" s="217"/>
      <c r="J10" s="217"/>
      <c r="K10" s="217"/>
      <c r="L10" s="217"/>
      <c r="M10" s="217"/>
      <c r="N10" s="217"/>
      <c r="O10" s="217"/>
      <c r="P10" s="217"/>
      <c r="Q10" s="217"/>
      <c r="R10" s="217"/>
      <c r="S10" s="217"/>
      <c r="T10" s="218"/>
      <c r="U10" s="9"/>
    </row>
    <row r="11" spans="1:21" x14ac:dyDescent="0.25">
      <c r="A11" s="14"/>
      <c r="B11" s="3"/>
      <c r="C11" s="3"/>
      <c r="D11" s="3"/>
      <c r="E11" s="3"/>
      <c r="F11" s="3"/>
      <c r="G11" s="104"/>
      <c r="H11" s="3"/>
      <c r="I11" s="3"/>
      <c r="J11" s="3"/>
      <c r="K11" s="3"/>
      <c r="L11" s="3"/>
      <c r="M11" s="104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124</v>
      </c>
      <c r="F12" s="3"/>
      <c r="G12" s="104"/>
      <c r="H12" s="3"/>
      <c r="I12" s="3"/>
      <c r="J12" s="3"/>
      <c r="K12" s="3"/>
      <c r="L12" s="3"/>
      <c r="M12" s="104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4"/>
      <c r="H13" s="3"/>
      <c r="I13" s="3"/>
      <c r="J13" s="3"/>
      <c r="K13" s="3"/>
      <c r="L13" s="3"/>
      <c r="M13" s="104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">
      <c r="A15" s="95"/>
      <c r="B15" s="27"/>
      <c r="C15" s="118"/>
      <c r="H15" s="27"/>
      <c r="I15" s="33"/>
      <c r="L15" s="86"/>
      <c r="M15" s="86"/>
      <c r="N15" s="31"/>
      <c r="O15" s="28"/>
      <c r="P15" s="28"/>
      <c r="R15" s="28"/>
      <c r="S15" s="28"/>
      <c r="T15" s="97"/>
      <c r="U15" s="110"/>
    </row>
    <row r="16" spans="1:21" ht="16.5" customHeight="1" x14ac:dyDescent="0.3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99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100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107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127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158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102</v>
      </c>
      <c r="E31" s="32"/>
      <c r="H31" s="86"/>
      <c r="I31" s="91"/>
      <c r="J31" s="86" t="s">
        <v>181</v>
      </c>
      <c r="L31" s="86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104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106</v>
      </c>
      <c r="E33" s="91"/>
      <c r="F33" s="91"/>
      <c r="H33" s="86"/>
      <c r="J33" s="86" t="s">
        <v>186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5"/>
      <c r="C34" s="7"/>
      <c r="D34" s="86" t="s">
        <v>126</v>
      </c>
      <c r="H34" s="86"/>
      <c r="I34" s="7"/>
      <c r="J34" s="86" t="s">
        <v>200</v>
      </c>
      <c r="L34" s="86"/>
      <c r="M34" s="86"/>
      <c r="N34" s="1"/>
      <c r="P34" s="25"/>
      <c r="R34" s="25"/>
      <c r="S34" s="25"/>
      <c r="T34" s="97"/>
      <c r="U34" s="110"/>
    </row>
    <row r="35" spans="1:21" s="91" customFormat="1" ht="16.5" customHeight="1" x14ac:dyDescent="0.25">
      <c r="A35" s="95"/>
      <c r="D35" s="86" t="s">
        <v>156</v>
      </c>
      <c r="L35" s="86"/>
      <c r="M35" s="86"/>
      <c r="N35" s="1"/>
      <c r="R35" s="25"/>
      <c r="S35" s="25"/>
      <c r="T35" s="97"/>
      <c r="U35" s="110"/>
    </row>
    <row r="36" spans="1:21" s="125" customFormat="1" ht="16.5" customHeight="1" x14ac:dyDescent="0.25">
      <c r="A36" s="110"/>
      <c r="F36" s="7"/>
      <c r="G36" s="7"/>
      <c r="H36" s="91"/>
      <c r="L36" s="86"/>
      <c r="M36" s="86"/>
      <c r="N36" s="1"/>
      <c r="P36" s="25"/>
      <c r="R36" s="25"/>
      <c r="S36" s="25"/>
      <c r="T36" s="97"/>
      <c r="U36" s="110"/>
    </row>
    <row r="37" spans="1:21" s="125" customFormat="1" ht="16.5" customHeight="1" x14ac:dyDescent="0.25">
      <c r="A37" s="110"/>
      <c r="D37" s="86"/>
      <c r="L37" s="86"/>
      <c r="M37" s="86"/>
      <c r="N37" s="1"/>
      <c r="P37" s="25"/>
      <c r="R37" s="25"/>
      <c r="S37" s="25"/>
      <c r="T37" s="97"/>
      <c r="U37" s="110"/>
    </row>
    <row r="38" spans="1:21" ht="16.5" customHeight="1" x14ac:dyDescent="0.3">
      <c r="B38" s="31" t="s">
        <v>121</v>
      </c>
      <c r="C38" s="86" t="s">
        <v>122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25" customFormat="1" x14ac:dyDescent="0.25">
      <c r="A40" s="95"/>
      <c r="B40" s="171" t="s">
        <v>182</v>
      </c>
      <c r="E40" s="29"/>
      <c r="I40" s="110"/>
      <c r="J40" s="107"/>
      <c r="L40" s="86"/>
      <c r="M40" s="86"/>
      <c r="N40" s="26"/>
      <c r="O40" s="26"/>
      <c r="P40" s="26"/>
      <c r="R40" s="26"/>
      <c r="S40" s="26"/>
      <c r="T40" s="97"/>
      <c r="U40" s="110"/>
    </row>
    <row r="41" spans="1:21" x14ac:dyDescent="0.25">
      <c r="A41" s="17"/>
      <c r="B41" s="146" t="s">
        <v>123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25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alimentos'!A1" display="Alimentos y bebida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químicos'!A1" display="Productos quimicos"/>
    <hyperlink ref="J31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4" location="'Productos hacia México'!A1" display="Principales productos hacia México"/>
    <hyperlink ref="J27" location="'Histórico expo Perú'!A1" display="Exportaciones a Perú"/>
    <hyperlink ref="D33" location="'Productos hacia Perú'!A1" display="Principales productos hacia Perú"/>
    <hyperlink ref="J28" location="'Histórico expo México'!A1" display="Exportaciones a México"/>
    <hyperlink ref="C38" location="'Glosario tek'!A1" display="Glosario manufacturas alta, media y baja tecnología"/>
    <hyperlink ref="J34" location="'Histórico Vehículos automotores'!A1" display="Vehículos automotor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6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125" customWidth="1"/>
    <col min="2" max="2" width="33.5703125" style="125" customWidth="1"/>
    <col min="3" max="9" width="10.42578125" style="125" customWidth="1"/>
    <col min="10" max="10" width="1.85546875" style="125" customWidth="1"/>
    <col min="11" max="11" width="10.85546875" style="125"/>
    <col min="12" max="12" width="11.42578125" style="125" customWidth="1"/>
    <col min="13" max="13" width="10.85546875" style="125" customWidth="1"/>
    <col min="14" max="16384" width="10.85546875" style="125"/>
  </cols>
  <sheetData>
    <row r="1" spans="1:13" x14ac:dyDescent="0.25">
      <c r="A1" s="92"/>
      <c r="B1" s="93"/>
      <c r="C1" s="93"/>
      <c r="D1" s="93"/>
      <c r="E1" s="93"/>
      <c r="F1" s="93"/>
      <c r="G1" s="101"/>
      <c r="H1" s="93"/>
      <c r="I1" s="93"/>
      <c r="J1" s="94"/>
      <c r="K1" s="123"/>
      <c r="L1" s="124"/>
      <c r="M1" s="124"/>
    </row>
    <row r="2" spans="1:13" x14ac:dyDescent="0.25">
      <c r="A2" s="95"/>
      <c r="B2" s="206"/>
      <c r="C2" s="206"/>
      <c r="D2" s="206"/>
      <c r="E2" s="206"/>
      <c r="F2" s="206"/>
      <c r="G2" s="110"/>
      <c r="H2" s="206"/>
      <c r="I2" s="206"/>
      <c r="J2" s="96"/>
      <c r="K2" s="123"/>
      <c r="L2" s="124"/>
      <c r="M2" s="124"/>
    </row>
    <row r="3" spans="1:13" x14ac:dyDescent="0.25">
      <c r="A3" s="95"/>
      <c r="B3" s="206"/>
      <c r="C3" s="206"/>
      <c r="D3" s="206"/>
      <c r="E3" s="206"/>
      <c r="F3" s="206"/>
      <c r="G3" s="110"/>
      <c r="H3" s="206"/>
      <c r="I3" s="206"/>
      <c r="J3" s="96"/>
      <c r="K3" s="123"/>
      <c r="L3" s="124"/>
      <c r="M3" s="124"/>
    </row>
    <row r="4" spans="1:13" x14ac:dyDescent="0.25">
      <c r="A4" s="95"/>
      <c r="B4" s="206"/>
      <c r="C4" s="206"/>
      <c r="D4" s="206"/>
      <c r="E4" s="206"/>
      <c r="F4" s="206"/>
      <c r="G4" s="110"/>
      <c r="H4" s="206"/>
      <c r="I4" s="206"/>
      <c r="J4" s="97"/>
      <c r="K4" s="124"/>
      <c r="L4" s="124"/>
      <c r="M4" s="124"/>
    </row>
    <row r="5" spans="1:13" x14ac:dyDescent="0.25">
      <c r="A5" s="95"/>
      <c r="B5" s="206"/>
      <c r="C5" s="206"/>
      <c r="D5" s="206"/>
      <c r="E5" s="206"/>
      <c r="F5" s="206"/>
      <c r="G5" s="206"/>
      <c r="H5" s="206"/>
      <c r="I5" s="206"/>
      <c r="J5" s="97"/>
      <c r="K5" s="124"/>
      <c r="L5" s="124"/>
      <c r="M5" s="124"/>
    </row>
    <row r="6" spans="1:13" x14ac:dyDescent="0.25">
      <c r="A6" s="95"/>
      <c r="B6" s="206"/>
      <c r="C6" s="206"/>
      <c r="D6" s="206"/>
      <c r="E6" s="206"/>
      <c r="F6" s="206"/>
      <c r="G6" s="206"/>
      <c r="H6" s="206"/>
      <c r="I6" s="206"/>
      <c r="J6" s="97"/>
      <c r="K6" s="124"/>
      <c r="L6" s="124"/>
      <c r="M6" s="124"/>
    </row>
    <row r="7" spans="1:13" x14ac:dyDescent="0.25">
      <c r="A7" s="95"/>
      <c r="B7" s="206"/>
      <c r="C7" s="219"/>
      <c r="D7" s="219"/>
      <c r="E7" s="219"/>
      <c r="F7" s="219"/>
      <c r="G7" s="219"/>
      <c r="H7" s="219"/>
      <c r="I7" s="219"/>
      <c r="J7" s="97"/>
      <c r="K7" s="124"/>
      <c r="L7" s="124"/>
      <c r="M7" s="124"/>
    </row>
    <row r="8" spans="1:13" x14ac:dyDescent="0.25">
      <c r="A8" s="95"/>
      <c r="B8" s="219" t="s">
        <v>194</v>
      </c>
      <c r="C8" s="219"/>
      <c r="D8" s="219"/>
      <c r="E8" s="219"/>
      <c r="F8" s="219"/>
      <c r="G8" s="219"/>
      <c r="H8" s="219"/>
      <c r="I8" s="219"/>
      <c r="J8" s="97"/>
      <c r="K8" s="124"/>
      <c r="L8" s="124"/>
      <c r="M8" s="124"/>
    </row>
    <row r="9" spans="1:13" ht="15.75" customHeight="1" x14ac:dyDescent="0.25">
      <c r="A9" s="95"/>
      <c r="B9" s="219" t="s">
        <v>128</v>
      </c>
      <c r="C9" s="219"/>
      <c r="D9" s="219"/>
      <c r="E9" s="219"/>
      <c r="F9" s="219"/>
      <c r="G9" s="219"/>
      <c r="H9" s="219"/>
      <c r="I9" s="219"/>
      <c r="J9" s="97"/>
      <c r="K9" s="124"/>
      <c r="L9" s="124"/>
      <c r="M9" s="124"/>
    </row>
    <row r="10" spans="1:13" x14ac:dyDescent="0.25">
      <c r="A10" s="95"/>
      <c r="B10" s="110"/>
      <c r="C10" s="205"/>
      <c r="D10" s="205"/>
      <c r="E10" s="205"/>
      <c r="F10" s="205"/>
      <c r="G10" s="205"/>
      <c r="H10" s="205"/>
      <c r="I10" s="205"/>
      <c r="J10" s="97"/>
      <c r="K10" s="124"/>
      <c r="L10" s="124"/>
      <c r="M10" s="126"/>
    </row>
    <row r="11" spans="1:13" ht="12" customHeight="1" x14ac:dyDescent="0.25">
      <c r="A11" s="95"/>
      <c r="B11" s="110"/>
      <c r="C11" s="205"/>
      <c r="D11" s="205"/>
      <c r="E11" s="205"/>
      <c r="F11" s="205"/>
      <c r="G11" s="205"/>
      <c r="H11" s="205"/>
      <c r="I11" s="205"/>
      <c r="J11" s="97"/>
      <c r="K11" s="124"/>
      <c r="L11" s="124"/>
      <c r="M11" s="124"/>
    </row>
    <row r="12" spans="1:13" x14ac:dyDescent="0.25">
      <c r="A12" s="95"/>
      <c r="B12" s="110"/>
      <c r="C12" s="109"/>
      <c r="D12" s="109"/>
      <c r="E12" s="109"/>
      <c r="F12" s="109"/>
      <c r="G12" s="109"/>
      <c r="H12" s="109"/>
      <c r="I12" s="112"/>
      <c r="J12" s="97"/>
      <c r="K12" s="124"/>
      <c r="L12" s="124"/>
      <c r="M12" s="124"/>
    </row>
    <row r="13" spans="1:13" x14ac:dyDescent="0.25">
      <c r="A13" s="95"/>
      <c r="B13" s="110"/>
      <c r="C13" s="109"/>
      <c r="D13" s="109"/>
      <c r="E13" s="109"/>
      <c r="F13" s="109"/>
      <c r="G13" s="109"/>
      <c r="H13" s="109"/>
      <c r="I13" s="112"/>
      <c r="J13" s="97"/>
      <c r="K13" s="124"/>
      <c r="L13" s="127"/>
      <c r="M13" s="128"/>
    </row>
    <row r="14" spans="1:13" x14ac:dyDescent="0.25">
      <c r="A14" s="95"/>
      <c r="B14" s="110"/>
      <c r="C14" s="109"/>
      <c r="D14" s="109"/>
      <c r="E14" s="109"/>
      <c r="F14" s="109"/>
      <c r="G14" s="109"/>
      <c r="H14" s="109"/>
      <c r="I14" s="112"/>
      <c r="J14" s="97"/>
      <c r="K14" s="124"/>
      <c r="L14" s="127"/>
      <c r="M14" s="128"/>
    </row>
    <row r="15" spans="1:13" x14ac:dyDescent="0.25">
      <c r="A15" s="95"/>
      <c r="B15" s="110"/>
      <c r="C15" s="109"/>
      <c r="D15" s="109"/>
      <c r="E15" s="109"/>
      <c r="F15" s="109"/>
      <c r="G15" s="109"/>
      <c r="H15" s="109"/>
      <c r="I15" s="112"/>
      <c r="J15" s="97"/>
      <c r="K15" s="124"/>
      <c r="L15" s="124"/>
      <c r="M15" s="124"/>
    </row>
    <row r="16" spans="1:13" x14ac:dyDescent="0.25">
      <c r="A16" s="95"/>
      <c r="B16" s="110"/>
      <c r="C16" s="109"/>
      <c r="D16" s="109"/>
      <c r="E16" s="109"/>
      <c r="F16" s="109"/>
      <c r="G16" s="109"/>
      <c r="H16" s="109"/>
      <c r="I16" s="112"/>
      <c r="J16" s="97"/>
      <c r="K16" s="124"/>
      <c r="L16" s="124"/>
      <c r="M16" s="124"/>
    </row>
    <row r="17" spans="1:13" x14ac:dyDescent="0.25">
      <c r="A17" s="95"/>
      <c r="B17" s="110"/>
      <c r="C17" s="109"/>
      <c r="D17" s="109"/>
      <c r="E17" s="109"/>
      <c r="F17" s="109"/>
      <c r="G17" s="109"/>
      <c r="H17" s="109"/>
      <c r="I17" s="112"/>
      <c r="J17" s="97"/>
      <c r="K17" s="124"/>
      <c r="L17" s="124"/>
    </row>
    <row r="18" spans="1:13" x14ac:dyDescent="0.25">
      <c r="A18" s="95"/>
      <c r="B18" s="110"/>
      <c r="C18" s="109"/>
      <c r="D18" s="109"/>
      <c r="E18" s="109"/>
      <c r="F18" s="109"/>
      <c r="G18" s="109"/>
      <c r="H18" s="109"/>
      <c r="I18" s="112"/>
      <c r="J18" s="97"/>
      <c r="K18" s="124"/>
      <c r="L18" s="124"/>
    </row>
    <row r="19" spans="1:13" x14ac:dyDescent="0.25">
      <c r="A19" s="95"/>
      <c r="B19" s="110"/>
      <c r="C19" s="109"/>
      <c r="D19" s="109"/>
      <c r="E19" s="109"/>
      <c r="F19" s="109"/>
      <c r="G19" s="109"/>
      <c r="H19" s="109"/>
      <c r="I19" s="112"/>
      <c r="J19" s="97"/>
      <c r="K19" s="124"/>
      <c r="L19" s="124"/>
    </row>
    <row r="20" spans="1:13" x14ac:dyDescent="0.25">
      <c r="A20" s="95"/>
      <c r="B20" s="110"/>
      <c r="C20" s="109"/>
      <c r="D20" s="109"/>
      <c r="E20" s="109"/>
      <c r="F20" s="109"/>
      <c r="G20" s="109"/>
      <c r="H20" s="109"/>
      <c r="I20" s="112"/>
      <c r="J20" s="97"/>
      <c r="K20" s="124"/>
      <c r="L20" s="124"/>
    </row>
    <row r="21" spans="1:13" x14ac:dyDescent="0.25">
      <c r="A21" s="95"/>
      <c r="B21" s="110"/>
      <c r="C21" s="109"/>
      <c r="D21" s="109"/>
      <c r="E21" s="109"/>
      <c r="F21" s="109"/>
      <c r="G21" s="109"/>
      <c r="H21" s="109"/>
      <c r="I21" s="112"/>
      <c r="J21" s="97"/>
      <c r="K21" s="124"/>
      <c r="L21" s="124"/>
    </row>
    <row r="22" spans="1:13" x14ac:dyDescent="0.25">
      <c r="A22" s="95"/>
      <c r="B22" s="110"/>
      <c r="C22" s="109"/>
      <c r="D22" s="109"/>
      <c r="E22" s="109"/>
      <c r="F22" s="109"/>
      <c r="G22" s="109"/>
      <c r="H22" s="109"/>
      <c r="I22" s="112"/>
      <c r="J22" s="97"/>
      <c r="K22" s="124"/>
      <c r="L22" s="124"/>
    </row>
    <row r="23" spans="1:13" x14ac:dyDescent="0.25">
      <c r="A23" s="95"/>
      <c r="B23" s="110"/>
      <c r="C23" s="109"/>
      <c r="D23" s="109"/>
      <c r="E23" s="109"/>
      <c r="F23" s="109"/>
      <c r="G23" s="109"/>
      <c r="H23" s="109"/>
      <c r="I23" s="112"/>
      <c r="J23" s="97"/>
      <c r="K23" s="124"/>
      <c r="L23" s="124"/>
    </row>
    <row r="24" spans="1:13" x14ac:dyDescent="0.25">
      <c r="A24" s="95"/>
      <c r="B24" s="110"/>
      <c r="C24" s="109"/>
      <c r="D24" s="109"/>
      <c r="E24" s="109"/>
      <c r="F24" s="109"/>
      <c r="G24" s="109"/>
      <c r="H24" s="109"/>
      <c r="I24" s="112"/>
      <c r="J24" s="97"/>
      <c r="K24" s="124"/>
      <c r="L24" s="124"/>
    </row>
    <row r="25" spans="1:13" x14ac:dyDescent="0.25">
      <c r="A25" s="95"/>
      <c r="B25" s="110"/>
      <c r="C25" s="109"/>
      <c r="D25" s="109"/>
      <c r="E25" s="109"/>
      <c r="F25" s="109"/>
      <c r="G25" s="109"/>
      <c r="H25" s="109"/>
      <c r="I25" s="112"/>
      <c r="J25" s="97"/>
      <c r="K25" s="124"/>
      <c r="L25" s="124"/>
    </row>
    <row r="26" spans="1:13" ht="14.25" customHeight="1" x14ac:dyDescent="0.25">
      <c r="A26" s="95"/>
      <c r="B26" s="111"/>
      <c r="C26" s="107"/>
      <c r="D26" s="107"/>
      <c r="E26" s="107"/>
      <c r="F26" s="107"/>
      <c r="G26" s="113"/>
      <c r="H26" s="113"/>
      <c r="I26" s="113"/>
      <c r="J26" s="97"/>
      <c r="K26" s="124"/>
      <c r="L26" s="124"/>
    </row>
    <row r="27" spans="1:13" x14ac:dyDescent="0.25">
      <c r="A27" s="95"/>
      <c r="B27" s="110"/>
      <c r="C27" s="107"/>
      <c r="D27" s="107"/>
      <c r="E27" s="107"/>
      <c r="F27" s="108"/>
      <c r="G27" s="109"/>
      <c r="H27" s="109"/>
      <c r="I27" s="109"/>
      <c r="J27" s="97"/>
      <c r="K27" s="124"/>
      <c r="L27" s="125" t="s">
        <v>97</v>
      </c>
      <c r="M27" s="125" t="s">
        <v>5</v>
      </c>
    </row>
    <row r="28" spans="1:13" x14ac:dyDescent="0.25">
      <c r="A28" s="95"/>
      <c r="B28" s="110"/>
      <c r="C28" s="107"/>
      <c r="D28" s="107"/>
      <c r="E28" s="107"/>
      <c r="F28" s="108"/>
      <c r="G28" s="109"/>
      <c r="H28" s="109"/>
      <c r="I28" s="109"/>
      <c r="J28" s="194"/>
      <c r="K28" s="124"/>
      <c r="L28" s="125" t="s">
        <v>97</v>
      </c>
    </row>
    <row r="29" spans="1:13" x14ac:dyDescent="0.25">
      <c r="A29" s="95"/>
      <c r="B29" s="110"/>
      <c r="C29" s="107"/>
      <c r="D29" s="107"/>
      <c r="E29" s="107"/>
      <c r="F29" s="108"/>
      <c r="G29" s="109"/>
      <c r="H29" s="109"/>
      <c r="I29" s="109"/>
      <c r="J29" s="194"/>
      <c r="K29" s="124"/>
      <c r="L29" s="125" t="s">
        <v>97</v>
      </c>
    </row>
    <row r="30" spans="1:13" x14ac:dyDescent="0.25">
      <c r="A30" s="95"/>
      <c r="B30" s="150"/>
      <c r="C30" s="107"/>
      <c r="D30" s="107"/>
      <c r="E30" s="107"/>
      <c r="F30" s="108"/>
      <c r="G30" s="109"/>
      <c r="H30" s="109"/>
      <c r="I30" s="109"/>
      <c r="J30" s="194"/>
      <c r="K30" s="124"/>
      <c r="L30" s="125" t="s">
        <v>97</v>
      </c>
    </row>
    <row r="31" spans="1:13" x14ac:dyDescent="0.25">
      <c r="A31" s="95"/>
      <c r="B31" s="150" t="s">
        <v>195</v>
      </c>
      <c r="C31" s="107"/>
      <c r="D31" s="107"/>
      <c r="E31" s="107"/>
      <c r="F31" s="108"/>
      <c r="G31" s="109"/>
      <c r="H31" s="109"/>
      <c r="I31" s="109"/>
      <c r="J31" s="194"/>
      <c r="K31" s="124"/>
      <c r="L31" s="124"/>
    </row>
    <row r="32" spans="1:13" x14ac:dyDescent="0.25">
      <c r="A32" s="95"/>
      <c r="B32" s="150" t="s">
        <v>148</v>
      </c>
      <c r="D32" s="107"/>
      <c r="E32" s="107"/>
      <c r="F32" s="108"/>
      <c r="G32" s="109"/>
      <c r="H32" s="109"/>
      <c r="I32" s="109"/>
      <c r="J32" s="194"/>
      <c r="K32" s="124"/>
      <c r="L32" s="124"/>
    </row>
    <row r="33" spans="1:12" x14ac:dyDescent="0.25">
      <c r="A33" s="110"/>
      <c r="B33" s="150" t="s">
        <v>188</v>
      </c>
      <c r="D33" s="107"/>
      <c r="E33" s="107"/>
      <c r="F33" s="108"/>
      <c r="G33" s="109"/>
      <c r="H33" s="109"/>
      <c r="I33" s="109"/>
      <c r="J33" s="194"/>
      <c r="K33" s="124"/>
      <c r="L33" s="124"/>
    </row>
    <row r="34" spans="1:12" x14ac:dyDescent="0.25">
      <c r="A34" s="110"/>
      <c r="B34" s="150" t="s">
        <v>189</v>
      </c>
      <c r="D34" s="107"/>
      <c r="E34" s="107"/>
      <c r="F34" s="108"/>
      <c r="G34" s="109"/>
      <c r="H34" s="109"/>
      <c r="I34" s="109"/>
      <c r="J34" s="194"/>
      <c r="K34" s="124"/>
      <c r="L34" s="124"/>
    </row>
    <row r="35" spans="1:12" x14ac:dyDescent="0.25">
      <c r="A35" s="110"/>
      <c r="B35" s="207" t="s">
        <v>187</v>
      </c>
      <c r="D35" s="107"/>
      <c r="E35" s="107"/>
      <c r="F35" s="108"/>
      <c r="G35" s="109"/>
      <c r="H35" s="109"/>
      <c r="I35" s="109"/>
      <c r="J35" s="194"/>
      <c r="K35" s="124"/>
      <c r="L35" s="124"/>
    </row>
    <row r="36" spans="1:12" x14ac:dyDescent="0.25">
      <c r="A36" s="195"/>
      <c r="B36" s="196" t="s">
        <v>196</v>
      </c>
      <c r="C36" s="195"/>
      <c r="D36" s="197"/>
      <c r="E36" s="197"/>
      <c r="F36" s="198"/>
      <c r="G36" s="199"/>
      <c r="H36" s="199"/>
      <c r="I36" s="199"/>
      <c r="J36" s="200"/>
      <c r="K36" s="124"/>
      <c r="L36" s="124"/>
    </row>
    <row r="37" spans="1:12" x14ac:dyDescent="0.25">
      <c r="A37" s="89"/>
      <c r="B37" s="127"/>
      <c r="C37" s="127"/>
      <c r="D37" s="127"/>
      <c r="E37" s="127"/>
      <c r="F37" s="103"/>
      <c r="G37" s="103"/>
      <c r="H37" s="129"/>
      <c r="I37" s="129"/>
      <c r="J37" s="129"/>
      <c r="K37" s="129"/>
      <c r="L37" s="129"/>
    </row>
    <row r="38" spans="1:12" x14ac:dyDescent="0.25">
      <c r="B38" s="127"/>
      <c r="C38" s="127"/>
      <c r="D38" s="127"/>
      <c r="E38" s="127"/>
      <c r="F38" s="103"/>
      <c r="G38" s="103"/>
      <c r="H38" s="129"/>
      <c r="I38" s="129"/>
      <c r="J38" s="129"/>
      <c r="K38" s="129"/>
      <c r="L38" s="129"/>
    </row>
    <row r="39" spans="1:12" x14ac:dyDescent="0.25">
      <c r="B39" s="103"/>
      <c r="C39" s="103"/>
      <c r="D39" s="103"/>
      <c r="E39" s="103"/>
      <c r="F39" s="103"/>
      <c r="G39" s="103"/>
      <c r="H39" s="129"/>
      <c r="I39" s="129"/>
      <c r="J39" s="129"/>
      <c r="K39" s="129"/>
      <c r="L39" s="129"/>
    </row>
    <row r="40" spans="1:12" x14ac:dyDescent="0.25">
      <c r="B40" s="103"/>
      <c r="C40" s="103"/>
      <c r="D40" s="103"/>
      <c r="E40" s="103"/>
      <c r="F40" s="103"/>
      <c r="G40" s="103"/>
      <c r="H40" s="129"/>
      <c r="I40" s="129"/>
      <c r="J40" s="129"/>
      <c r="K40" s="129"/>
      <c r="L40" s="129"/>
    </row>
    <row r="41" spans="1:12" x14ac:dyDescent="0.25">
      <c r="B41" s="103"/>
      <c r="C41" s="103"/>
      <c r="D41" s="103"/>
      <c r="E41" s="103"/>
      <c r="F41" s="103"/>
      <c r="G41" s="103"/>
      <c r="H41" s="129"/>
      <c r="I41" s="129"/>
      <c r="J41" s="129"/>
      <c r="K41" s="129"/>
      <c r="L41" s="129"/>
    </row>
    <row r="42" spans="1:12" x14ac:dyDescent="0.25">
      <c r="B42" s="129"/>
      <c r="C42" s="129"/>
      <c r="D42" s="129"/>
      <c r="E42" s="129"/>
      <c r="F42" s="129"/>
      <c r="G42" s="129"/>
      <c r="H42" s="129"/>
      <c r="I42" s="129"/>
      <c r="J42" s="129"/>
      <c r="K42" s="129"/>
      <c r="L42" s="129"/>
    </row>
    <row r="43" spans="1:12" x14ac:dyDescent="0.25">
      <c r="B43" s="129"/>
      <c r="C43" s="129"/>
      <c r="D43" s="129"/>
      <c r="E43" s="129"/>
      <c r="F43" s="129"/>
      <c r="G43" s="129"/>
      <c r="H43" s="129"/>
      <c r="I43" s="129"/>
      <c r="J43" s="129"/>
      <c r="K43" s="129"/>
      <c r="L43" s="129"/>
    </row>
    <row r="44" spans="1:12" x14ac:dyDescent="0.25">
      <c r="B44" s="129"/>
      <c r="C44" s="129"/>
      <c r="D44" s="129"/>
      <c r="E44" s="129"/>
      <c r="F44" s="129"/>
      <c r="G44" s="129"/>
      <c r="H44" s="129"/>
      <c r="I44" s="129"/>
      <c r="J44" s="129"/>
      <c r="K44" s="129"/>
      <c r="L44" s="129"/>
    </row>
    <row r="45" spans="1:12" x14ac:dyDescent="0.25">
      <c r="B45" s="129"/>
      <c r="C45" s="129"/>
      <c r="D45" s="129"/>
      <c r="E45" s="129"/>
      <c r="F45" s="129"/>
      <c r="G45" s="129"/>
      <c r="H45" s="129"/>
      <c r="I45" s="129"/>
      <c r="J45" s="129"/>
      <c r="K45" s="129"/>
      <c r="L45" s="129"/>
    </row>
    <row r="46" spans="1:12" x14ac:dyDescent="0.25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2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6"/>
  <sheetViews>
    <sheetView topLeftCell="A10"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23"/>
    </row>
    <row r="2" spans="1:14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23"/>
    </row>
    <row r="3" spans="1:14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23"/>
    </row>
    <row r="4" spans="1:14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25">
      <c r="A7" s="95"/>
      <c r="B7" s="105"/>
      <c r="C7" s="219" t="s">
        <v>54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25">
      <c r="A9" s="95"/>
      <c r="B9" s="105"/>
      <c r="C9" s="117"/>
      <c r="D9" s="117"/>
      <c r="E9" s="117"/>
      <c r="F9" s="117"/>
      <c r="G9" s="117"/>
      <c r="H9" s="117"/>
      <c r="I9" s="105"/>
      <c r="J9" s="105"/>
      <c r="K9" s="97"/>
    </row>
    <row r="10" spans="1:14" ht="15.75" customHeight="1" x14ac:dyDescent="0.25">
      <c r="A10" s="95"/>
      <c r="B10" s="110"/>
      <c r="C10" s="221" t="s">
        <v>201</v>
      </c>
      <c r="D10" s="221"/>
      <c r="E10" s="220" t="s">
        <v>191</v>
      </c>
      <c r="F10" s="220" t="s">
        <v>192</v>
      </c>
      <c r="G10" s="221" t="s">
        <v>202</v>
      </c>
      <c r="H10" s="221"/>
      <c r="I10" s="220" t="s">
        <v>191</v>
      </c>
      <c r="J10" s="220" t="s">
        <v>192</v>
      </c>
      <c r="K10" s="97"/>
    </row>
    <row r="11" spans="1:14" x14ac:dyDescent="0.25">
      <c r="A11" s="95"/>
      <c r="B11" s="110"/>
      <c r="C11" s="201">
        <v>2018</v>
      </c>
      <c r="D11" s="117">
        <v>2019</v>
      </c>
      <c r="E11" s="220"/>
      <c r="F11" s="220"/>
      <c r="G11" s="117">
        <f>+C11</f>
        <v>2018</v>
      </c>
      <c r="H11" s="117">
        <f>+D11</f>
        <v>2019</v>
      </c>
      <c r="I11" s="220"/>
      <c r="J11" s="220"/>
      <c r="K11" s="97"/>
      <c r="N11" s="2"/>
    </row>
    <row r="12" spans="1:14" x14ac:dyDescent="0.25">
      <c r="A12" s="95"/>
      <c r="B12" s="110"/>
      <c r="C12" s="117"/>
      <c r="D12" s="117"/>
      <c r="E12" s="117"/>
      <c r="F12" s="117"/>
      <c r="G12" s="117"/>
      <c r="H12" s="117"/>
      <c r="I12" s="117"/>
      <c r="J12" s="117"/>
      <c r="K12" s="97"/>
    </row>
    <row r="13" spans="1:14" x14ac:dyDescent="0.25">
      <c r="A13" s="95"/>
      <c r="B13" s="111" t="s">
        <v>24</v>
      </c>
      <c r="C13" s="24">
        <v>2202.8179138</v>
      </c>
      <c r="D13" s="24">
        <v>2065.9344610000003</v>
      </c>
      <c r="E13" s="24">
        <v>-6.2140157814436492</v>
      </c>
      <c r="F13" s="22">
        <v>100</v>
      </c>
      <c r="G13" s="24">
        <v>231.61283320000001</v>
      </c>
      <c r="H13" s="24">
        <v>203.0911935</v>
      </c>
      <c r="I13" s="24">
        <v>-12.314360696659366</v>
      </c>
      <c r="J13" s="22">
        <v>100</v>
      </c>
      <c r="K13" s="97"/>
    </row>
    <row r="14" spans="1:14" ht="15.6" customHeight="1" x14ac:dyDescent="0.25">
      <c r="A14" s="95"/>
      <c r="B14" s="110" t="s">
        <v>22</v>
      </c>
      <c r="C14" s="21">
        <v>41.697386600000002</v>
      </c>
      <c r="D14" s="24">
        <v>29.724290599999996</v>
      </c>
      <c r="E14" s="21">
        <v>-28.714259996332736</v>
      </c>
      <c r="F14" s="21">
        <v>1.4387818762465567</v>
      </c>
      <c r="G14" s="21">
        <v>2.6349003</v>
      </c>
      <c r="H14" s="24">
        <v>2.6420520000000001</v>
      </c>
      <c r="I14" s="21">
        <v>0.27142203445040813</v>
      </c>
      <c r="J14" s="21">
        <v>1.3009190376341946</v>
      </c>
      <c r="K14" s="97"/>
      <c r="L14" s="123"/>
    </row>
    <row r="15" spans="1:14" x14ac:dyDescent="0.25">
      <c r="A15" s="95"/>
      <c r="B15" s="110" t="s">
        <v>23</v>
      </c>
      <c r="C15" s="21">
        <v>2161.1205272000002</v>
      </c>
      <c r="D15" s="24">
        <v>2036.2101704000004</v>
      </c>
      <c r="E15" s="21">
        <v>-5.7798884989462724</v>
      </c>
      <c r="F15" s="21">
        <v>98.561218123753449</v>
      </c>
      <c r="G15" s="21">
        <v>228.97793290000001</v>
      </c>
      <c r="H15" s="24">
        <v>200.4491415</v>
      </c>
      <c r="I15" s="21">
        <v>-12.459188114192299</v>
      </c>
      <c r="J15" s="21">
        <v>98.699080962365798</v>
      </c>
      <c r="K15" s="97"/>
    </row>
    <row r="16" spans="1:14" x14ac:dyDescent="0.25">
      <c r="A16" s="95" t="s">
        <v>61</v>
      </c>
      <c r="B16" s="151" t="s">
        <v>98</v>
      </c>
      <c r="C16" s="21">
        <v>622.27216487999397</v>
      </c>
      <c r="D16" s="24">
        <v>460.24944602000215</v>
      </c>
      <c r="E16" s="21">
        <v>-26.037275649512313</v>
      </c>
      <c r="F16" s="21">
        <v>22.278027435450291</v>
      </c>
      <c r="G16" s="21">
        <v>48.601488580000101</v>
      </c>
      <c r="H16" s="24">
        <v>30.288658329999997</v>
      </c>
      <c r="I16" s="21">
        <v>-37.67956658334942</v>
      </c>
      <c r="J16" s="21">
        <v>14.913821622698769</v>
      </c>
      <c r="K16" s="97"/>
    </row>
    <row r="17" spans="1:13" x14ac:dyDescent="0.25">
      <c r="A17" s="95" t="s">
        <v>61</v>
      </c>
      <c r="B17" s="151" t="s">
        <v>200</v>
      </c>
      <c r="C17" s="21">
        <v>130.0324760799999</v>
      </c>
      <c r="D17" s="24">
        <v>158.75637208999979</v>
      </c>
      <c r="E17" s="21">
        <v>22.089786241037256</v>
      </c>
      <c r="F17" s="21">
        <v>7.6844824986923799</v>
      </c>
      <c r="G17" s="21">
        <v>19.92039007</v>
      </c>
      <c r="H17" s="24">
        <v>13.322708109999999</v>
      </c>
      <c r="I17" s="21">
        <v>-33.120244818579501</v>
      </c>
      <c r="J17" s="21">
        <v>6.5599634727637763</v>
      </c>
      <c r="K17" s="97"/>
    </row>
    <row r="18" spans="1:13" ht="15.75" customHeight="1" x14ac:dyDescent="0.25">
      <c r="A18" s="95" t="s">
        <v>61</v>
      </c>
      <c r="B18" s="151" t="s">
        <v>186</v>
      </c>
      <c r="C18" s="21">
        <v>171.41705226000028</v>
      </c>
      <c r="D18" s="24">
        <v>170.49408184999999</v>
      </c>
      <c r="E18" s="21">
        <v>-0.53843558609347753</v>
      </c>
      <c r="F18" s="21">
        <v>8.252637490129942</v>
      </c>
      <c r="G18" s="21">
        <v>17.543887739999999</v>
      </c>
      <c r="H18" s="24">
        <v>18.48502307</v>
      </c>
      <c r="I18" s="21">
        <v>5.3644627915294674</v>
      </c>
      <c r="J18" s="21">
        <v>9.1018338862635115</v>
      </c>
      <c r="K18" s="97"/>
    </row>
    <row r="19" spans="1:13" x14ac:dyDescent="0.25">
      <c r="A19" s="95" t="s">
        <v>61</v>
      </c>
      <c r="B19" s="137" t="s">
        <v>205</v>
      </c>
      <c r="C19" s="21">
        <v>173.43387373999988</v>
      </c>
      <c r="D19" s="24">
        <v>152.4861083899996</v>
      </c>
      <c r="E19" s="21">
        <v>-12.078243366347063</v>
      </c>
      <c r="F19" s="21">
        <v>7.3809751116785103</v>
      </c>
      <c r="G19" s="21">
        <v>18.170556749999999</v>
      </c>
      <c r="H19" s="24">
        <v>14.120356800000001</v>
      </c>
      <c r="I19" s="21">
        <v>-22.289905618879825</v>
      </c>
      <c r="J19" s="21">
        <v>6.9527174254357806</v>
      </c>
      <c r="K19" s="97"/>
    </row>
    <row r="20" spans="1:13" x14ac:dyDescent="0.25">
      <c r="A20" s="95" t="s">
        <v>61</v>
      </c>
      <c r="B20" s="137" t="s">
        <v>178</v>
      </c>
      <c r="C20" s="21">
        <v>171.88251401000019</v>
      </c>
      <c r="D20" s="24">
        <v>147.23780359999989</v>
      </c>
      <c r="E20" s="21">
        <v>-14.338113770296879</v>
      </c>
      <c r="F20" s="21">
        <v>7.1269348752104413</v>
      </c>
      <c r="G20" s="21">
        <v>19.172340210000002</v>
      </c>
      <c r="H20" s="24">
        <v>19.890437670000001</v>
      </c>
      <c r="I20" s="21">
        <v>3.7454867383661883</v>
      </c>
      <c r="J20" s="21">
        <v>9.7938454775982198</v>
      </c>
      <c r="K20" s="97"/>
    </row>
    <row r="21" spans="1:13" x14ac:dyDescent="0.25">
      <c r="A21" s="95" t="s">
        <v>61</v>
      </c>
      <c r="B21" s="110" t="s">
        <v>62</v>
      </c>
      <c r="C21" s="21">
        <v>892.0824462300061</v>
      </c>
      <c r="D21" s="24">
        <v>946.9863584499991</v>
      </c>
      <c r="E21" s="21">
        <v>6.1545782513735325</v>
      </c>
      <c r="F21" s="21">
        <v>45.838160712591886</v>
      </c>
      <c r="G21" s="21">
        <v>105.5692695499999</v>
      </c>
      <c r="H21" s="24">
        <v>104.34195751999998</v>
      </c>
      <c r="I21" s="21">
        <v>-1.16256561708864</v>
      </c>
      <c r="J21" s="21">
        <v>51.376899077605728</v>
      </c>
      <c r="K21" s="97"/>
    </row>
    <row r="22" spans="1:13" x14ac:dyDescent="0.25">
      <c r="A22" s="95"/>
      <c r="B22" s="110"/>
      <c r="C22" s="107"/>
      <c r="D22" s="107"/>
      <c r="E22" s="107"/>
      <c r="F22" s="108"/>
      <c r="G22" s="108"/>
      <c r="H22" s="108"/>
      <c r="I22" s="109"/>
      <c r="J22" s="109"/>
      <c r="K22" s="97"/>
      <c r="M22" s="7" t="str">
        <f>IF(F22="","",1)</f>
        <v/>
      </c>
    </row>
    <row r="23" spans="1:13" x14ac:dyDescent="0.25">
      <c r="A23" s="95"/>
      <c r="B23" s="111" t="s">
        <v>24</v>
      </c>
      <c r="C23" s="24">
        <v>2202.8179138</v>
      </c>
      <c r="D23" s="24">
        <v>2065.9344610000003</v>
      </c>
      <c r="E23" s="24">
        <v>-6.2140157814436492</v>
      </c>
      <c r="F23" s="22">
        <v>100</v>
      </c>
      <c r="G23" s="24">
        <v>231.61283320000001</v>
      </c>
      <c r="H23" s="24">
        <v>203.0911935</v>
      </c>
      <c r="I23" s="24">
        <v>-12.314360696659366</v>
      </c>
      <c r="J23" s="22">
        <v>100</v>
      </c>
      <c r="K23" s="97"/>
    </row>
    <row r="24" spans="1:13" x14ac:dyDescent="0.25">
      <c r="A24" s="95"/>
      <c r="B24" s="110" t="s">
        <v>38</v>
      </c>
      <c r="C24" s="21">
        <v>728.16976809999642</v>
      </c>
      <c r="D24" s="24">
        <v>529.7389916600016</v>
      </c>
      <c r="E24" s="21">
        <v>-27.250619997278601</v>
      </c>
      <c r="F24" s="21">
        <v>25.641616501405633</v>
      </c>
      <c r="G24" s="21">
        <v>58.6157229599999</v>
      </c>
      <c r="H24" s="24">
        <v>37.787820579999995</v>
      </c>
      <c r="I24" s="21">
        <v>-35.532961683698971</v>
      </c>
      <c r="J24" s="21">
        <v>18.606331436030484</v>
      </c>
      <c r="K24" s="97"/>
      <c r="L24" s="123"/>
      <c r="M24" s="123"/>
    </row>
    <row r="25" spans="1:13" x14ac:dyDescent="0.25">
      <c r="A25" s="95"/>
      <c r="B25" s="110" t="s">
        <v>39</v>
      </c>
      <c r="C25" s="21">
        <v>1413.7576611900008</v>
      </c>
      <c r="D25" s="24">
        <v>1454.4278460999922</v>
      </c>
      <c r="E25" s="21">
        <v>2.8767437324271006</v>
      </c>
      <c r="F25" s="21">
        <v>70.400483343309304</v>
      </c>
      <c r="G25" s="21">
        <v>164.31435934000012</v>
      </c>
      <c r="H25" s="24">
        <v>156.89409848999992</v>
      </c>
      <c r="I25" s="21">
        <v>-4.515893120847803</v>
      </c>
      <c r="J25" s="21">
        <v>77.253028940420265</v>
      </c>
      <c r="K25" s="97"/>
      <c r="L25" s="123"/>
    </row>
    <row r="26" spans="1:13" x14ac:dyDescent="0.25">
      <c r="A26" s="95"/>
      <c r="B26" s="110" t="s">
        <v>57</v>
      </c>
      <c r="C26" s="21">
        <v>224.95341178000021</v>
      </c>
      <c r="D26" s="24">
        <v>236.54405354999972</v>
      </c>
      <c r="E26" s="21">
        <v>5.15246320484124</v>
      </c>
      <c r="F26" s="21">
        <v>11.449736572742115</v>
      </c>
      <c r="G26" s="21">
        <v>23.622644409999999</v>
      </c>
      <c r="H26" s="24">
        <v>24.973608370000001</v>
      </c>
      <c r="I26" s="21">
        <v>5.7189361891597068</v>
      </c>
      <c r="J26" s="21">
        <v>12.296746077273903</v>
      </c>
      <c r="K26" s="97"/>
      <c r="M26" s="123"/>
    </row>
    <row r="27" spans="1:13" x14ac:dyDescent="0.25">
      <c r="A27" s="95"/>
      <c r="B27" s="110" t="s">
        <v>58</v>
      </c>
      <c r="C27" s="21">
        <v>385.73015422000066</v>
      </c>
      <c r="D27" s="24">
        <v>382.07387682999587</v>
      </c>
      <c r="E27" s="21">
        <v>-0.94788477125887782</v>
      </c>
      <c r="F27" s="21">
        <v>18.493997948272561</v>
      </c>
      <c r="G27" s="21">
        <v>44.457970909999901</v>
      </c>
      <c r="H27" s="24">
        <v>39.109660700000006</v>
      </c>
      <c r="I27" s="21">
        <v>-12.03003668527054</v>
      </c>
      <c r="J27" s="21">
        <v>19.257191819102687</v>
      </c>
      <c r="K27" s="97"/>
      <c r="L27" s="123"/>
      <c r="M27" s="123"/>
    </row>
    <row r="28" spans="1:13" x14ac:dyDescent="0.25">
      <c r="A28" s="95"/>
      <c r="B28" s="110" t="s">
        <v>59</v>
      </c>
      <c r="C28" s="21">
        <v>516.45038530000033</v>
      </c>
      <c r="D28" s="24">
        <v>537.89484512999775</v>
      </c>
      <c r="E28" s="21">
        <v>4.1522787939330508</v>
      </c>
      <c r="F28" s="21">
        <v>26.036394439620015</v>
      </c>
      <c r="G28" s="21">
        <v>65.738610550000203</v>
      </c>
      <c r="H28" s="24">
        <v>62.401940679999903</v>
      </c>
      <c r="I28" s="21">
        <v>-5.0756622966079519</v>
      </c>
      <c r="J28" s="21">
        <v>30.726069212843495</v>
      </c>
      <c r="K28" s="97"/>
      <c r="L28" s="125"/>
    </row>
    <row r="29" spans="1:13" x14ac:dyDescent="0.25">
      <c r="A29" s="95"/>
      <c r="B29" s="110" t="s">
        <v>60</v>
      </c>
      <c r="C29" s="21">
        <v>286.62370988999965</v>
      </c>
      <c r="D29" s="24">
        <v>297.91507058999889</v>
      </c>
      <c r="E29" s="21">
        <v>3.9394370773906395</v>
      </c>
      <c r="F29" s="21">
        <v>14.420354382674622</v>
      </c>
      <c r="G29" s="21">
        <v>30.495133469999999</v>
      </c>
      <c r="H29" s="24">
        <v>30.408888739999998</v>
      </c>
      <c r="I29" s="21">
        <v>-0.28281473201239304</v>
      </c>
      <c r="J29" s="21">
        <v>14.973021831200178</v>
      </c>
      <c r="K29" s="97"/>
      <c r="L29" s="123"/>
      <c r="M29" s="123"/>
    </row>
    <row r="30" spans="1:13" x14ac:dyDescent="0.25">
      <c r="A30" s="95"/>
      <c r="B30" s="110" t="s">
        <v>92</v>
      </c>
      <c r="C30" s="21">
        <v>50.036896939999899</v>
      </c>
      <c r="D30" s="24">
        <v>58.369877270000103</v>
      </c>
      <c r="E30" s="21">
        <v>16.653671269808012</v>
      </c>
      <c r="F30" s="21">
        <v>2.8253499020364177</v>
      </c>
      <c r="G30" s="21">
        <v>5.9411223</v>
      </c>
      <c r="H30" s="24">
        <v>6.2523276900000004</v>
      </c>
      <c r="I30" s="21">
        <v>5.238158285346195</v>
      </c>
      <c r="J30" s="21">
        <v>3.0785813910734641</v>
      </c>
      <c r="K30" s="97"/>
    </row>
    <row r="31" spans="1:13" s="125" customFormat="1" x14ac:dyDescent="0.25">
      <c r="A31" s="95"/>
      <c r="B31" s="110" t="s">
        <v>183</v>
      </c>
      <c r="C31" s="21">
        <v>10.853587390000001</v>
      </c>
      <c r="D31" s="24">
        <v>23.397746120000001</v>
      </c>
      <c r="E31" s="21">
        <v>115.57615265122033</v>
      </c>
      <c r="F31" s="21">
        <v>1.1325502605089659</v>
      </c>
      <c r="G31" s="21">
        <v>2.7416285400000002</v>
      </c>
      <c r="H31" s="24">
        <v>2.1569467499999999</v>
      </c>
      <c r="I31" s="21">
        <v>-21.326076143050376</v>
      </c>
      <c r="J31" s="21">
        <v>1.0620582373996439</v>
      </c>
      <c r="K31" s="97"/>
    </row>
    <row r="32" spans="1:13" x14ac:dyDescent="0.25">
      <c r="A32" s="95"/>
      <c r="B32" s="110"/>
      <c r="C32" s="109"/>
      <c r="D32" s="109"/>
      <c r="E32" s="109"/>
      <c r="F32" s="109"/>
      <c r="G32" s="109"/>
      <c r="H32" s="109"/>
      <c r="I32" s="109"/>
      <c r="J32" s="109"/>
      <c r="K32" s="97"/>
      <c r="M32" s="7" t="str">
        <f>IF(F32="","",1)</f>
        <v/>
      </c>
    </row>
    <row r="33" spans="1:11" x14ac:dyDescent="0.25">
      <c r="A33" s="95"/>
      <c r="B33" s="222" t="s">
        <v>145</v>
      </c>
      <c r="C33" s="222"/>
      <c r="D33" s="222"/>
      <c r="E33" s="222"/>
      <c r="F33" s="223" t="s">
        <v>146</v>
      </c>
      <c r="G33" s="223"/>
      <c r="H33" s="223"/>
      <c r="I33" s="223"/>
      <c r="J33" s="223"/>
      <c r="K33" s="97"/>
    </row>
    <row r="34" spans="1:11" x14ac:dyDescent="0.25">
      <c r="A34" s="95"/>
      <c r="B34" s="222" t="s">
        <v>203</v>
      </c>
      <c r="C34" s="222"/>
      <c r="D34" s="222"/>
      <c r="E34" s="222"/>
      <c r="F34" s="223"/>
      <c r="G34" s="223"/>
      <c r="H34" s="223"/>
      <c r="I34" s="223"/>
      <c r="J34" s="223"/>
      <c r="K34" s="97"/>
    </row>
    <row r="35" spans="1:11" x14ac:dyDescent="0.25">
      <c r="A35" s="95"/>
      <c r="B35" s="110"/>
      <c r="C35" s="107"/>
      <c r="D35" s="107"/>
      <c r="E35" s="107"/>
      <c r="F35" s="222" t="str">
        <f>+B34</f>
        <v>Porcentaje, Año corrido octubre 2019</v>
      </c>
      <c r="G35" s="222"/>
      <c r="H35" s="222"/>
      <c r="I35" s="222"/>
      <c r="J35" s="222"/>
      <c r="K35" s="97"/>
    </row>
    <row r="36" spans="1:11" x14ac:dyDescent="0.25">
      <c r="A36" s="95"/>
      <c r="B36" s="110"/>
      <c r="C36" s="107"/>
      <c r="D36" s="107"/>
      <c r="E36" s="107"/>
      <c r="F36" s="108"/>
      <c r="G36" s="108"/>
      <c r="H36" s="108"/>
      <c r="I36" s="109"/>
      <c r="J36" s="109"/>
      <c r="K36" s="97"/>
    </row>
    <row r="37" spans="1:11" x14ac:dyDescent="0.25">
      <c r="A37" s="95"/>
      <c r="B37" s="110"/>
      <c r="C37" s="107"/>
      <c r="D37" s="107"/>
      <c r="E37" s="107"/>
      <c r="F37" s="108"/>
      <c r="G37" s="108"/>
      <c r="H37" s="108"/>
      <c r="I37" s="109"/>
      <c r="J37" s="109"/>
      <c r="K37" s="97"/>
    </row>
    <row r="38" spans="1:11" x14ac:dyDescent="0.25">
      <c r="A38" s="95"/>
      <c r="B38" s="110"/>
      <c r="C38" s="107"/>
      <c r="D38" s="107"/>
      <c r="E38" s="107"/>
      <c r="F38" s="108"/>
      <c r="G38" s="108"/>
      <c r="H38" s="108"/>
      <c r="I38" s="109"/>
      <c r="J38" s="109"/>
      <c r="K38" s="97"/>
    </row>
    <row r="39" spans="1:11" x14ac:dyDescent="0.25">
      <c r="A39" s="95"/>
      <c r="B39" s="110"/>
      <c r="C39" s="107"/>
      <c r="D39" s="107"/>
      <c r="E39" s="107"/>
      <c r="F39" s="108"/>
      <c r="G39" s="108"/>
      <c r="H39" s="108"/>
      <c r="I39" s="109"/>
      <c r="J39" s="109"/>
      <c r="K39" s="97"/>
    </row>
    <row r="40" spans="1:11" x14ac:dyDescent="0.25">
      <c r="A40" s="95"/>
      <c r="B40" s="110"/>
      <c r="C40" s="107"/>
      <c r="D40" s="107"/>
      <c r="E40" s="107"/>
      <c r="F40" s="108"/>
      <c r="G40" s="108"/>
      <c r="H40" s="108"/>
      <c r="I40" s="109"/>
      <c r="J40" s="109"/>
      <c r="K40" s="97"/>
    </row>
    <row r="41" spans="1:11" x14ac:dyDescent="0.25">
      <c r="A41" s="95"/>
      <c r="B41" s="110"/>
      <c r="C41" s="107"/>
      <c r="D41" s="107"/>
      <c r="E41" s="107"/>
      <c r="F41" s="108"/>
      <c r="G41" s="108"/>
      <c r="H41" s="108"/>
      <c r="I41" s="109"/>
      <c r="J41" s="109"/>
      <c r="K41" s="97"/>
    </row>
    <row r="42" spans="1:11" x14ac:dyDescent="0.25">
      <c r="A42" s="95"/>
      <c r="B42" s="110"/>
      <c r="C42" s="107"/>
      <c r="D42" s="107"/>
      <c r="E42" s="107"/>
      <c r="F42" s="108"/>
      <c r="G42" s="108"/>
      <c r="H42" s="108"/>
      <c r="I42" s="109"/>
      <c r="J42" s="109"/>
      <c r="K42" s="97"/>
    </row>
    <row r="43" spans="1:11" x14ac:dyDescent="0.25">
      <c r="A43" s="95"/>
      <c r="B43" s="114" t="s">
        <v>197</v>
      </c>
      <c r="C43" s="107"/>
      <c r="D43" s="107"/>
      <c r="E43" s="107"/>
      <c r="F43" s="108"/>
      <c r="G43" s="108"/>
      <c r="H43" s="108"/>
      <c r="I43" s="109"/>
      <c r="J43" s="109"/>
      <c r="K43" s="97"/>
    </row>
    <row r="44" spans="1:11" s="91" customFormat="1" x14ac:dyDescent="0.25">
      <c r="A44" s="95"/>
      <c r="B44" s="114" t="s">
        <v>108</v>
      </c>
      <c r="C44" s="107"/>
      <c r="D44" s="107"/>
      <c r="E44" s="107"/>
      <c r="F44" s="108"/>
      <c r="G44" s="108"/>
      <c r="H44" s="108"/>
      <c r="I44" s="109"/>
      <c r="J44" s="109"/>
      <c r="K44" s="97"/>
    </row>
    <row r="45" spans="1:11" x14ac:dyDescent="0.25">
      <c r="A45" s="98"/>
      <c r="B45" s="106" t="s">
        <v>109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27"/>
      <c r="C46" s="127" t="s">
        <v>40</v>
      </c>
      <c r="D46" s="128">
        <f>+D24</f>
        <v>529.7389916600016</v>
      </c>
      <c r="E46" s="127"/>
      <c r="F46" s="127"/>
      <c r="G46" s="127" t="str">
        <f>+B14</f>
        <v>Tradicionales</v>
      </c>
      <c r="H46" s="128">
        <f>+D14</f>
        <v>29.724290599999996</v>
      </c>
      <c r="I46" s="127"/>
      <c r="J46" s="129"/>
    </row>
    <row r="47" spans="1:11" x14ac:dyDescent="0.25">
      <c r="B47" s="127"/>
      <c r="C47" s="127" t="s">
        <v>41</v>
      </c>
      <c r="D47" s="128">
        <f>D25</f>
        <v>1454.4278460999922</v>
      </c>
      <c r="E47" s="127"/>
      <c r="F47" s="127"/>
      <c r="G47" s="127" t="str">
        <f>+B15</f>
        <v>No tradicionales</v>
      </c>
      <c r="H47" s="128">
        <f>+D15</f>
        <v>2036.2101704000004</v>
      </c>
      <c r="I47" s="127"/>
      <c r="J47" s="129"/>
    </row>
    <row r="48" spans="1:11" x14ac:dyDescent="0.25">
      <c r="B48" s="127"/>
      <c r="C48" s="127" t="s">
        <v>92</v>
      </c>
      <c r="D48" s="128">
        <f>D30</f>
        <v>58.369877270000103</v>
      </c>
      <c r="E48" s="127"/>
      <c r="F48" s="127"/>
      <c r="G48" s="127"/>
      <c r="H48" s="128"/>
      <c r="I48" s="127"/>
      <c r="J48" s="129"/>
    </row>
    <row r="49" spans="2:10" x14ac:dyDescent="0.25">
      <c r="B49" s="127"/>
      <c r="C49" s="127"/>
      <c r="D49" s="127"/>
      <c r="E49" s="127"/>
      <c r="F49" s="127"/>
      <c r="G49" s="127"/>
      <c r="H49" s="127"/>
      <c r="I49" s="127"/>
      <c r="J49" s="129"/>
    </row>
    <row r="50" spans="2:10" x14ac:dyDescent="0.25">
      <c r="B50" s="129"/>
      <c r="C50" s="129"/>
      <c r="D50" s="129"/>
      <c r="E50" s="129"/>
      <c r="F50" s="129"/>
      <c r="G50" s="129"/>
      <c r="H50" s="129"/>
      <c r="I50" s="129"/>
      <c r="J50" s="129"/>
    </row>
    <row r="51" spans="2:10" x14ac:dyDescent="0.25">
      <c r="B51" s="129"/>
      <c r="C51" s="129"/>
      <c r="D51" s="129"/>
      <c r="E51" s="129"/>
      <c r="F51" s="129"/>
      <c r="G51" s="129"/>
      <c r="H51" s="129"/>
      <c r="I51" s="129"/>
      <c r="J51" s="129"/>
    </row>
    <row r="52" spans="2:10" x14ac:dyDescent="0.25">
      <c r="B52" s="129"/>
      <c r="C52" s="129"/>
      <c r="D52" s="129"/>
      <c r="E52" s="129"/>
      <c r="F52" s="129"/>
      <c r="G52" s="129"/>
      <c r="H52" s="129"/>
      <c r="I52" s="129"/>
      <c r="J52" s="129"/>
    </row>
    <row r="53" spans="2:10" x14ac:dyDescent="0.25">
      <c r="B53" s="129"/>
      <c r="C53" s="129"/>
      <c r="D53" s="129"/>
      <c r="E53" s="129"/>
      <c r="F53" s="129"/>
      <c r="G53" s="129"/>
      <c r="H53" s="129"/>
      <c r="I53" s="129"/>
      <c r="J53" s="129"/>
    </row>
    <row r="54" spans="2:10" x14ac:dyDescent="0.25">
      <c r="B54" s="129"/>
      <c r="C54" s="129"/>
      <c r="D54" s="129"/>
      <c r="E54" s="129"/>
      <c r="F54" s="129"/>
      <c r="G54" s="129"/>
    </row>
    <row r="55" spans="2:10" x14ac:dyDescent="0.25">
      <c r="B55" s="129"/>
      <c r="C55" s="129"/>
      <c r="D55" s="129"/>
      <c r="E55" s="129"/>
      <c r="F55" s="129"/>
      <c r="G55" s="129"/>
    </row>
    <row r="56" spans="2:10" x14ac:dyDescent="0.25">
      <c r="B56" s="129"/>
      <c r="C56" s="129"/>
      <c r="D56" s="129"/>
      <c r="E56" s="129"/>
      <c r="F56" s="129"/>
      <c r="G56" s="129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2"/>
  <sheetViews>
    <sheetView zoomScaleNormal="100" zoomScaleSheetLayoutView="100" workbookViewId="0">
      <selection activeCell="G14" sqref="G14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6.28515625" style="91" customWidth="1"/>
    <col min="13" max="13" width="7" style="91" customWidth="1"/>
    <col min="14" max="14" width="6.7109375" style="91" customWidth="1"/>
    <col min="15" max="15" width="6.5703125" style="91" customWidth="1"/>
    <col min="16" max="16" width="12.85546875" style="91" bestFit="1" customWidth="1"/>
    <col min="17" max="18" width="13.5703125" style="91" customWidth="1"/>
    <col min="19" max="19" width="13" style="91" customWidth="1"/>
    <col min="20" max="16384" width="10.85546875" style="91"/>
  </cols>
  <sheetData>
    <row r="1" spans="1:19" ht="15.75" customHeight="1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9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9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9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9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9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9" x14ac:dyDescent="0.25">
      <c r="A7" s="95"/>
      <c r="B7" s="105"/>
      <c r="C7" s="219" t="s">
        <v>152</v>
      </c>
      <c r="D7" s="219"/>
      <c r="E7" s="219"/>
      <c r="F7" s="219"/>
      <c r="G7" s="219"/>
      <c r="H7" s="219"/>
      <c r="I7" s="219"/>
      <c r="J7" s="219"/>
      <c r="K7" s="97"/>
    </row>
    <row r="8" spans="1:19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9" x14ac:dyDescent="0.25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9" ht="15.75" customHeight="1" x14ac:dyDescent="0.25">
      <c r="A10" s="95"/>
      <c r="B10" s="110"/>
      <c r="C10" s="221" t="str">
        <f>+'Resumen exportaciones totales'!C10:D10</f>
        <v>Año corrido a octubre</v>
      </c>
      <c r="D10" s="221"/>
      <c r="E10" s="224" t="str">
        <f>+'Resumen exportaciones totales'!$E$10:$E$11</f>
        <v>% Cambio   '19/'18</v>
      </c>
      <c r="F10" s="224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4" t="str">
        <f>+E10</f>
        <v>% Cambio   '19/'18</v>
      </c>
      <c r="J10" s="224" t="str">
        <f>+F10</f>
        <v>% del total '19</v>
      </c>
      <c r="K10" s="97"/>
    </row>
    <row r="11" spans="1:19" x14ac:dyDescent="0.25">
      <c r="A11" s="95"/>
      <c r="B11" s="110"/>
      <c r="C11" s="116">
        <f>+'Resumen exportaciones totales'!$C$11</f>
        <v>2018</v>
      </c>
      <c r="D11" s="116">
        <f>+'Resumen exportaciones totales'!$D$11</f>
        <v>2019</v>
      </c>
      <c r="E11" s="224"/>
      <c r="F11" s="224"/>
      <c r="G11" s="116">
        <f>+C11</f>
        <v>2018</v>
      </c>
      <c r="H11" s="116">
        <f>+D11</f>
        <v>2019</v>
      </c>
      <c r="I11" s="224"/>
      <c r="J11" s="224"/>
      <c r="K11" s="97"/>
      <c r="N11" s="90"/>
    </row>
    <row r="12" spans="1:19" x14ac:dyDescent="0.25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9" x14ac:dyDescent="0.25">
      <c r="A13" s="95"/>
      <c r="B13" s="111" t="s">
        <v>24</v>
      </c>
      <c r="C13" s="24">
        <v>2202.8179138</v>
      </c>
      <c r="D13" s="24">
        <v>2065.9344610000003</v>
      </c>
      <c r="E13" s="24">
        <v>-6.2140157814436492</v>
      </c>
      <c r="F13" s="22">
        <v>100</v>
      </c>
      <c r="G13" s="24">
        <v>231.61283320000001</v>
      </c>
      <c r="H13" s="24">
        <v>203.0911935</v>
      </c>
      <c r="I13" s="24">
        <v>-12.314360696659366</v>
      </c>
      <c r="J13" s="22">
        <v>100</v>
      </c>
      <c r="K13" s="97"/>
      <c r="L13" s="182">
        <f>+(D13/C13-1)*100</f>
        <v>-6.2140157814436492</v>
      </c>
      <c r="M13" s="182">
        <f>+D13/$D$13*100</f>
        <v>100</v>
      </c>
      <c r="N13" s="182">
        <f>+(H13/G13-1)*100</f>
        <v>-12.314360696659366</v>
      </c>
      <c r="O13" s="182">
        <f>+H13/$H$13*100</f>
        <v>100</v>
      </c>
      <c r="P13" s="127" t="b">
        <f>+E13=L13</f>
        <v>1</v>
      </c>
      <c r="Q13" s="127" t="b">
        <f>+F13=M13</f>
        <v>1</v>
      </c>
      <c r="R13" s="127" t="b">
        <f>+I13=N13</f>
        <v>1</v>
      </c>
      <c r="S13" s="127" t="b">
        <f>+J13=O13</f>
        <v>1</v>
      </c>
    </row>
    <row r="14" spans="1:19" x14ac:dyDescent="0.25">
      <c r="A14" s="95"/>
      <c r="B14" s="137" t="s">
        <v>150</v>
      </c>
      <c r="C14" s="21">
        <v>777.63572799999997</v>
      </c>
      <c r="D14" s="24">
        <v>657.63070740000001</v>
      </c>
      <c r="E14" s="21">
        <v>-22.578140828426541</v>
      </c>
      <c r="F14" s="21">
        <v>29.142262233651756</v>
      </c>
      <c r="G14" s="21">
        <v>75.329947200000007</v>
      </c>
      <c r="H14" s="24">
        <v>55.570669199999998</v>
      </c>
      <c r="I14" s="21">
        <v>-26.230309106070905</v>
      </c>
      <c r="J14" s="21">
        <v>27.36242189644722</v>
      </c>
      <c r="K14" s="97"/>
      <c r="L14" s="182">
        <f t="shared" ref="L14:L44" si="0">+(D14/C14-1)*100</f>
        <v>-15.432035370679365</v>
      </c>
      <c r="M14" s="182">
        <f t="shared" ref="M14:M44" si="1">+D14/$D$13*100</f>
        <v>31.832118579486725</v>
      </c>
      <c r="N14" s="182">
        <f t="shared" ref="N14:N44" si="2">+(H14/G14-1)*100</f>
        <v>-26.230309106070905</v>
      </c>
      <c r="O14" s="182">
        <f t="shared" ref="O14:O44" si="3">+H14/$H$13*100</f>
        <v>27.36242189644722</v>
      </c>
      <c r="P14" s="127" t="b">
        <f t="shared" ref="P14:P44" si="4">+E14=L14</f>
        <v>0</v>
      </c>
      <c r="Q14" s="127" t="b">
        <f t="shared" ref="Q14:Q44" si="5">+F14=M14</f>
        <v>0</v>
      </c>
      <c r="R14" s="127" t="b">
        <f t="shared" ref="R14:R44" si="6">+I14=N14</f>
        <v>1</v>
      </c>
      <c r="S14" s="127" t="b">
        <f t="shared" ref="S14:S44" si="7">+J14=O14</f>
        <v>1</v>
      </c>
    </row>
    <row r="15" spans="1:19" x14ac:dyDescent="0.25">
      <c r="A15" s="95"/>
      <c r="B15" s="137" t="s">
        <v>206</v>
      </c>
      <c r="C15" s="21">
        <v>359.74497630000002</v>
      </c>
      <c r="D15" s="24">
        <v>374.51532070000002</v>
      </c>
      <c r="E15" s="21">
        <v>4.1057819769754422</v>
      </c>
      <c r="F15" s="21">
        <v>18.128131737476252</v>
      </c>
      <c r="G15" s="21">
        <v>43.602855300000002</v>
      </c>
      <c r="H15" s="24">
        <v>36.899975400000002</v>
      </c>
      <c r="I15" s="21">
        <v>-15.37257102518238</v>
      </c>
      <c r="J15" s="21">
        <v>18.169165665964734</v>
      </c>
      <c r="K15" s="97"/>
      <c r="L15" s="182">
        <f t="shared" si="0"/>
        <v>4.1057819769754422</v>
      </c>
      <c r="M15" s="182">
        <f t="shared" si="1"/>
        <v>18.128131737476252</v>
      </c>
      <c r="N15" s="182">
        <f t="shared" si="2"/>
        <v>-15.37257102518238</v>
      </c>
      <c r="O15" s="182">
        <f t="shared" si="3"/>
        <v>18.169165665964734</v>
      </c>
      <c r="P15" s="127" t="b">
        <f t="shared" si="4"/>
        <v>1</v>
      </c>
      <c r="Q15" s="127" t="b">
        <f t="shared" si="5"/>
        <v>1</v>
      </c>
      <c r="R15" s="127" t="b">
        <f t="shared" si="6"/>
        <v>1</v>
      </c>
      <c r="S15" s="127" t="b">
        <f t="shared" si="7"/>
        <v>1</v>
      </c>
    </row>
    <row r="16" spans="1:19" x14ac:dyDescent="0.25">
      <c r="A16" s="95" t="s">
        <v>61</v>
      </c>
      <c r="B16" s="137" t="s">
        <v>207</v>
      </c>
      <c r="C16" s="21">
        <v>136.2233665</v>
      </c>
      <c r="D16" s="24">
        <v>140.0814987</v>
      </c>
      <c r="E16" s="21">
        <v>2.8322102875059985</v>
      </c>
      <c r="F16" s="21">
        <v>6.7805393319299485</v>
      </c>
      <c r="G16" s="21">
        <v>14.188531299999999</v>
      </c>
      <c r="H16" s="24">
        <v>13.962093400000001</v>
      </c>
      <c r="I16" s="21">
        <v>-1.5959220529047857</v>
      </c>
      <c r="J16" s="21">
        <v>6.8747901666154716</v>
      </c>
      <c r="K16" s="97"/>
      <c r="L16" s="182">
        <f t="shared" si="0"/>
        <v>2.8322102875059985</v>
      </c>
      <c r="M16" s="182">
        <f t="shared" si="1"/>
        <v>6.7805393319299485</v>
      </c>
      <c r="N16" s="182">
        <f t="shared" si="2"/>
        <v>-1.5959220529047857</v>
      </c>
      <c r="O16" s="182">
        <f t="shared" si="3"/>
        <v>6.8747901666154716</v>
      </c>
      <c r="P16" s="127" t="b">
        <f t="shared" si="4"/>
        <v>1</v>
      </c>
      <c r="Q16" s="127" t="b">
        <f t="shared" si="5"/>
        <v>1</v>
      </c>
      <c r="R16" s="127" t="b">
        <f t="shared" si="6"/>
        <v>1</v>
      </c>
      <c r="S16" s="127" t="b">
        <f t="shared" si="7"/>
        <v>1</v>
      </c>
    </row>
    <row r="17" spans="1:19" x14ac:dyDescent="0.25">
      <c r="A17" s="95" t="s">
        <v>61</v>
      </c>
      <c r="B17" s="137" t="s">
        <v>208</v>
      </c>
      <c r="C17" s="21">
        <v>135.171243</v>
      </c>
      <c r="D17" s="24">
        <v>131.33125010000001</v>
      </c>
      <c r="E17" s="21">
        <v>-2.8408356798198531</v>
      </c>
      <c r="F17" s="21">
        <v>6.3569901455842928</v>
      </c>
      <c r="G17" s="21">
        <v>14.9810575</v>
      </c>
      <c r="H17" s="24">
        <v>13.62177</v>
      </c>
      <c r="I17" s="21">
        <v>-9.073374826843839</v>
      </c>
      <c r="J17" s="21">
        <v>6.7072184496271614</v>
      </c>
      <c r="K17" s="97"/>
      <c r="L17" s="182">
        <f t="shared" si="0"/>
        <v>-2.8408356798198531</v>
      </c>
      <c r="M17" s="182">
        <f t="shared" si="1"/>
        <v>6.3569901455842928</v>
      </c>
      <c r="N17" s="182">
        <f t="shared" si="2"/>
        <v>-9.073374826843839</v>
      </c>
      <c r="O17" s="182">
        <f t="shared" si="3"/>
        <v>6.7072184496271614</v>
      </c>
      <c r="P17" s="127" t="b">
        <f t="shared" si="4"/>
        <v>1</v>
      </c>
      <c r="Q17" s="127" t="b">
        <f t="shared" si="5"/>
        <v>1</v>
      </c>
      <c r="R17" s="127" t="b">
        <f t="shared" si="6"/>
        <v>1</v>
      </c>
      <c r="S17" s="127" t="b">
        <f t="shared" si="7"/>
        <v>1</v>
      </c>
    </row>
    <row r="18" spans="1:19" x14ac:dyDescent="0.25">
      <c r="A18" s="95" t="s">
        <v>61</v>
      </c>
      <c r="B18" s="137" t="s">
        <v>209</v>
      </c>
      <c r="C18" s="21">
        <v>74.855110800000006</v>
      </c>
      <c r="D18" s="24">
        <v>73.286938000000006</v>
      </c>
      <c r="E18" s="21">
        <v>-2.0949441971836569</v>
      </c>
      <c r="F18" s="21">
        <v>3.5473989801460597</v>
      </c>
      <c r="G18" s="21">
        <v>8.0691258999999995</v>
      </c>
      <c r="H18" s="24">
        <v>8.4774464999999992</v>
      </c>
      <c r="I18" s="21">
        <v>5.0602829235816049</v>
      </c>
      <c r="J18" s="21">
        <v>4.1742068446704952</v>
      </c>
      <c r="K18" s="97"/>
      <c r="L18" s="182">
        <f t="shared" si="0"/>
        <v>-2.0949441971836569</v>
      </c>
      <c r="M18" s="182">
        <f t="shared" si="1"/>
        <v>3.5473989801460597</v>
      </c>
      <c r="N18" s="182">
        <f t="shared" si="2"/>
        <v>5.0602829235816049</v>
      </c>
      <c r="O18" s="182">
        <f t="shared" si="3"/>
        <v>4.1742068446704952</v>
      </c>
      <c r="P18" s="127" t="b">
        <f t="shared" si="4"/>
        <v>1</v>
      </c>
      <c r="Q18" s="127" t="b">
        <f t="shared" si="5"/>
        <v>1</v>
      </c>
      <c r="R18" s="127" t="b">
        <f t="shared" si="6"/>
        <v>1</v>
      </c>
      <c r="S18" s="127" t="b">
        <f t="shared" si="7"/>
        <v>1</v>
      </c>
    </row>
    <row r="19" spans="1:19" x14ac:dyDescent="0.25">
      <c r="A19" s="95"/>
      <c r="B19" s="137" t="s">
        <v>210</v>
      </c>
      <c r="C19" s="21">
        <v>62.669651700000003</v>
      </c>
      <c r="D19" s="24">
        <v>57.443125899999998</v>
      </c>
      <c r="E19" s="21">
        <v>-8.33980349056257</v>
      </c>
      <c r="F19" s="21">
        <v>2.7804912006838336</v>
      </c>
      <c r="G19" s="21">
        <v>7.5107995000000001</v>
      </c>
      <c r="H19" s="24">
        <v>5.0217423999999999</v>
      </c>
      <c r="I19" s="21">
        <v>-33.13970902831317</v>
      </c>
      <c r="J19" s="21">
        <v>2.4726539410484087</v>
      </c>
      <c r="K19" s="97"/>
      <c r="L19" s="182">
        <f t="shared" si="0"/>
        <v>-8.33980349056257</v>
      </c>
      <c r="M19" s="182">
        <f t="shared" si="1"/>
        <v>2.7804912006838336</v>
      </c>
      <c r="N19" s="182">
        <f t="shared" si="2"/>
        <v>-33.13970902831317</v>
      </c>
      <c r="O19" s="182">
        <f t="shared" si="3"/>
        <v>2.4726539410484087</v>
      </c>
      <c r="P19" s="127" t="b">
        <f t="shared" si="4"/>
        <v>1</v>
      </c>
      <c r="Q19" s="127" t="b">
        <f t="shared" si="5"/>
        <v>1</v>
      </c>
      <c r="R19" s="127" t="b">
        <f t="shared" si="6"/>
        <v>1</v>
      </c>
      <c r="S19" s="127" t="b">
        <f t="shared" si="7"/>
        <v>1</v>
      </c>
    </row>
    <row r="20" spans="1:19" x14ac:dyDescent="0.25">
      <c r="A20" s="95" t="s">
        <v>61</v>
      </c>
      <c r="B20" s="137" t="s">
        <v>211</v>
      </c>
      <c r="C20" s="21">
        <v>39.000037399999997</v>
      </c>
      <c r="D20" s="24">
        <v>42.161886199999998</v>
      </c>
      <c r="E20" s="21">
        <v>8.107296840694822</v>
      </c>
      <c r="F20" s="21">
        <v>2.0408143140993857</v>
      </c>
      <c r="G20" s="21">
        <v>3.6485637999999998</v>
      </c>
      <c r="H20" s="24">
        <v>3.2438177000000001</v>
      </c>
      <c r="I20" s="21">
        <v>-11.093299231878573</v>
      </c>
      <c r="J20" s="21">
        <v>1.5972222350448693</v>
      </c>
      <c r="K20" s="97"/>
      <c r="L20" s="182">
        <f t="shared" si="0"/>
        <v>8.107296840694822</v>
      </c>
      <c r="M20" s="182">
        <f t="shared" si="1"/>
        <v>2.0408143140993857</v>
      </c>
      <c r="N20" s="182">
        <f t="shared" si="2"/>
        <v>-11.093299231878573</v>
      </c>
      <c r="O20" s="182">
        <f t="shared" si="3"/>
        <v>1.5972222350448693</v>
      </c>
      <c r="P20" s="127" t="b">
        <f t="shared" si="4"/>
        <v>1</v>
      </c>
      <c r="Q20" s="127" t="b">
        <f t="shared" si="5"/>
        <v>1</v>
      </c>
      <c r="R20" s="127" t="b">
        <f t="shared" si="6"/>
        <v>1</v>
      </c>
      <c r="S20" s="127" t="b">
        <f t="shared" si="7"/>
        <v>1</v>
      </c>
    </row>
    <row r="21" spans="1:19" x14ac:dyDescent="0.25">
      <c r="A21" s="95" t="s">
        <v>61</v>
      </c>
      <c r="B21" s="137" t="s">
        <v>212</v>
      </c>
      <c r="C21" s="21">
        <v>39.286906999999999</v>
      </c>
      <c r="D21" s="24">
        <v>40.0393823</v>
      </c>
      <c r="E21" s="21">
        <v>1.9153335232015012</v>
      </c>
      <c r="F21" s="21">
        <v>1.9380761130543915</v>
      </c>
      <c r="G21" s="21">
        <v>4.5484347999999999</v>
      </c>
      <c r="H21" s="24">
        <v>3.7585027000000002</v>
      </c>
      <c r="I21" s="21">
        <v>-17.367119343999381</v>
      </c>
      <c r="J21" s="21">
        <v>1.8506477977835116</v>
      </c>
      <c r="K21" s="97"/>
      <c r="L21" s="182">
        <f t="shared" si="0"/>
        <v>1.9153335232015012</v>
      </c>
      <c r="M21" s="182">
        <f t="shared" si="1"/>
        <v>1.9380761130543915</v>
      </c>
      <c r="N21" s="182">
        <f t="shared" si="2"/>
        <v>-17.367119343999381</v>
      </c>
      <c r="O21" s="182">
        <f t="shared" si="3"/>
        <v>1.8506477977835116</v>
      </c>
      <c r="P21" s="127" t="b">
        <f t="shared" si="4"/>
        <v>1</v>
      </c>
      <c r="Q21" s="127" t="b">
        <f t="shared" si="5"/>
        <v>1</v>
      </c>
      <c r="R21" s="127" t="b">
        <f t="shared" si="6"/>
        <v>1</v>
      </c>
      <c r="S21" s="127" t="b">
        <f t="shared" si="7"/>
        <v>1</v>
      </c>
    </row>
    <row r="22" spans="1:19" x14ac:dyDescent="0.25">
      <c r="A22" s="95" t="s">
        <v>61</v>
      </c>
      <c r="B22" s="137" t="s">
        <v>213</v>
      </c>
      <c r="C22" s="21">
        <v>44.129101499999997</v>
      </c>
      <c r="D22" s="24">
        <v>39.142143300000001</v>
      </c>
      <c r="E22" s="21">
        <v>-11.300837838268695</v>
      </c>
      <c r="F22" s="21">
        <v>1.8946459357211911</v>
      </c>
      <c r="G22" s="21">
        <v>5.1411397000000001</v>
      </c>
      <c r="H22" s="24">
        <v>4.7473216999999996</v>
      </c>
      <c r="I22" s="21">
        <v>-7.6601303014582678</v>
      </c>
      <c r="J22" s="21">
        <v>2.3375320309001975</v>
      </c>
      <c r="K22" s="97"/>
      <c r="L22" s="182">
        <f t="shared" si="0"/>
        <v>-11.300837838268695</v>
      </c>
      <c r="M22" s="182">
        <f t="shared" si="1"/>
        <v>1.8946459357211911</v>
      </c>
      <c r="N22" s="182">
        <f t="shared" si="2"/>
        <v>-7.6601303014582678</v>
      </c>
      <c r="O22" s="182">
        <f t="shared" si="3"/>
        <v>2.3375320309001975</v>
      </c>
      <c r="P22" s="127" t="b">
        <f t="shared" si="4"/>
        <v>1</v>
      </c>
      <c r="Q22" s="127" t="b">
        <f t="shared" si="5"/>
        <v>1</v>
      </c>
      <c r="R22" s="127" t="b">
        <f t="shared" si="6"/>
        <v>1</v>
      </c>
      <c r="S22" s="127" t="b">
        <f t="shared" si="7"/>
        <v>1</v>
      </c>
    </row>
    <row r="23" spans="1:19" x14ac:dyDescent="0.25">
      <c r="A23" s="95" t="s">
        <v>61</v>
      </c>
      <c r="B23" s="137" t="s">
        <v>214</v>
      </c>
      <c r="C23" s="21">
        <v>36.787081200000003</v>
      </c>
      <c r="D23" s="24">
        <v>33.005220100000003</v>
      </c>
      <c r="E23" s="21">
        <v>-10.280405448421392</v>
      </c>
      <c r="F23" s="21">
        <v>1.5975927950794757</v>
      </c>
      <c r="G23" s="21">
        <v>3.8657544000000001</v>
      </c>
      <c r="H23" s="24">
        <v>3.3839443999999999</v>
      </c>
      <c r="I23" s="21">
        <v>-12.4635439851016</v>
      </c>
      <c r="J23" s="21">
        <v>1.6662191706505483</v>
      </c>
      <c r="K23" s="97"/>
      <c r="L23" s="182">
        <f t="shared" si="0"/>
        <v>-10.280405448421392</v>
      </c>
      <c r="M23" s="182">
        <f t="shared" si="1"/>
        <v>1.5975927950794757</v>
      </c>
      <c r="N23" s="182">
        <f t="shared" si="2"/>
        <v>-12.4635439851016</v>
      </c>
      <c r="O23" s="182">
        <f t="shared" si="3"/>
        <v>1.6662191706505483</v>
      </c>
      <c r="P23" s="127" t="b">
        <f t="shared" si="4"/>
        <v>1</v>
      </c>
      <c r="Q23" s="127" t="b">
        <f t="shared" si="5"/>
        <v>1</v>
      </c>
      <c r="R23" s="127" t="b">
        <f t="shared" si="6"/>
        <v>1</v>
      </c>
      <c r="S23" s="127" t="b">
        <f t="shared" si="7"/>
        <v>1</v>
      </c>
    </row>
    <row r="24" spans="1:19" x14ac:dyDescent="0.25">
      <c r="A24" s="95" t="s">
        <v>61</v>
      </c>
      <c r="B24" s="137" t="s">
        <v>215</v>
      </c>
      <c r="C24" s="21">
        <v>23.715036999999999</v>
      </c>
      <c r="D24" s="24">
        <v>30.183852900000002</v>
      </c>
      <c r="E24" s="21">
        <v>27.277275173553406</v>
      </c>
      <c r="F24" s="21">
        <v>1.4610266428969743</v>
      </c>
      <c r="G24" s="21">
        <v>2.8781566000000001</v>
      </c>
      <c r="H24" s="24">
        <v>3.0425333999999999</v>
      </c>
      <c r="I24" s="21">
        <v>5.7111833317200267</v>
      </c>
      <c r="J24" s="21">
        <v>1.4981119306879251</v>
      </c>
      <c r="K24" s="97"/>
      <c r="L24" s="182">
        <f t="shared" si="0"/>
        <v>27.277275173553406</v>
      </c>
      <c r="M24" s="182">
        <f t="shared" si="1"/>
        <v>1.4610266428969743</v>
      </c>
      <c r="N24" s="182">
        <f t="shared" si="2"/>
        <v>5.7111833317200267</v>
      </c>
      <c r="O24" s="182">
        <f t="shared" si="3"/>
        <v>1.4981119306879251</v>
      </c>
      <c r="P24" s="127" t="b">
        <f t="shared" si="4"/>
        <v>1</v>
      </c>
      <c r="Q24" s="127" t="b">
        <f t="shared" si="5"/>
        <v>1</v>
      </c>
      <c r="R24" s="127" t="b">
        <f t="shared" si="6"/>
        <v>1</v>
      </c>
      <c r="S24" s="127" t="b">
        <f t="shared" si="7"/>
        <v>1</v>
      </c>
    </row>
    <row r="25" spans="1:19" x14ac:dyDescent="0.25">
      <c r="A25" s="95" t="s">
        <v>61</v>
      </c>
      <c r="B25" s="137" t="s">
        <v>216</v>
      </c>
      <c r="C25" s="21">
        <v>35.763598799999997</v>
      </c>
      <c r="D25" s="24">
        <v>29.436486599999999</v>
      </c>
      <c r="E25" s="21">
        <v>-17.691486350081743</v>
      </c>
      <c r="F25" s="21">
        <v>1.4248509406126797</v>
      </c>
      <c r="G25" s="21">
        <v>4.1549117999999998</v>
      </c>
      <c r="H25" s="24">
        <v>2.5710693</v>
      </c>
      <c r="I25" s="21">
        <v>-38.119762253437003</v>
      </c>
      <c r="J25" s="21">
        <v>1.2659678914142576</v>
      </c>
      <c r="K25" s="97"/>
      <c r="L25" s="182">
        <f t="shared" si="0"/>
        <v>-17.691486350081743</v>
      </c>
      <c r="M25" s="182">
        <f t="shared" si="1"/>
        <v>1.4248509406126797</v>
      </c>
      <c r="N25" s="182">
        <f t="shared" si="2"/>
        <v>-38.119762253437003</v>
      </c>
      <c r="O25" s="182">
        <f t="shared" si="3"/>
        <v>1.2659678914142576</v>
      </c>
      <c r="P25" s="127" t="b">
        <f t="shared" si="4"/>
        <v>1</v>
      </c>
      <c r="Q25" s="127" t="b">
        <f t="shared" si="5"/>
        <v>1</v>
      </c>
      <c r="R25" s="127" t="b">
        <f t="shared" si="6"/>
        <v>1</v>
      </c>
      <c r="S25" s="127" t="b">
        <f t="shared" si="7"/>
        <v>1</v>
      </c>
    </row>
    <row r="26" spans="1:19" x14ac:dyDescent="0.25">
      <c r="A26" s="95" t="s">
        <v>61</v>
      </c>
      <c r="B26" s="137" t="s">
        <v>217</v>
      </c>
      <c r="C26" s="21">
        <v>32.311393099999997</v>
      </c>
      <c r="D26" s="24">
        <v>28.029404100000001</v>
      </c>
      <c r="E26" s="21">
        <v>-13.252257452186411</v>
      </c>
      <c r="F26" s="21">
        <v>1.356742173051926</v>
      </c>
      <c r="G26" s="21">
        <v>3.7687236</v>
      </c>
      <c r="H26" s="24">
        <v>4.7554014999999996</v>
      </c>
      <c r="I26" s="21">
        <v>26.180691521129319</v>
      </c>
      <c r="J26" s="21">
        <v>2.3415104407272094</v>
      </c>
      <c r="K26" s="97"/>
      <c r="L26" s="182">
        <f t="shared" si="0"/>
        <v>-13.252257452186411</v>
      </c>
      <c r="M26" s="182">
        <f t="shared" si="1"/>
        <v>1.356742173051926</v>
      </c>
      <c r="N26" s="182">
        <f t="shared" si="2"/>
        <v>26.180691521129319</v>
      </c>
      <c r="O26" s="182">
        <f t="shared" si="3"/>
        <v>2.3415104407272094</v>
      </c>
      <c r="P26" s="127" t="b">
        <f t="shared" si="4"/>
        <v>1</v>
      </c>
      <c r="Q26" s="127" t="b">
        <f t="shared" si="5"/>
        <v>1</v>
      </c>
      <c r="R26" s="127" t="b">
        <f t="shared" si="6"/>
        <v>1</v>
      </c>
      <c r="S26" s="127" t="b">
        <f t="shared" si="7"/>
        <v>1</v>
      </c>
    </row>
    <row r="27" spans="1:19" x14ac:dyDescent="0.25">
      <c r="A27" s="95" t="s">
        <v>61</v>
      </c>
      <c r="B27" s="137" t="s">
        <v>218</v>
      </c>
      <c r="C27" s="21">
        <v>27.379251199999999</v>
      </c>
      <c r="D27" s="24">
        <v>26.910579599999998</v>
      </c>
      <c r="E27" s="21">
        <v>-1.7117765441298838</v>
      </c>
      <c r="F27" s="21">
        <v>1.3025863166527623</v>
      </c>
      <c r="G27" s="21">
        <v>2.9915474999999998</v>
      </c>
      <c r="H27" s="24">
        <v>2.7477662999999999</v>
      </c>
      <c r="I27" s="21">
        <v>-8.1489998069560912</v>
      </c>
      <c r="J27" s="21">
        <v>1.3529716639338178</v>
      </c>
      <c r="K27" s="97"/>
      <c r="L27" s="182">
        <f t="shared" si="0"/>
        <v>-1.7117765441298838</v>
      </c>
      <c r="M27" s="182">
        <f t="shared" si="1"/>
        <v>1.3025863166527623</v>
      </c>
      <c r="N27" s="182">
        <f t="shared" si="2"/>
        <v>-8.1489998069560912</v>
      </c>
      <c r="O27" s="182">
        <f t="shared" si="3"/>
        <v>1.3529716639338178</v>
      </c>
      <c r="P27" s="127" t="b">
        <f t="shared" si="4"/>
        <v>1</v>
      </c>
      <c r="Q27" s="127" t="b">
        <f t="shared" si="5"/>
        <v>1</v>
      </c>
      <c r="R27" s="127" t="b">
        <f t="shared" si="6"/>
        <v>1</v>
      </c>
      <c r="S27" s="127" t="b">
        <f t="shared" si="7"/>
        <v>1</v>
      </c>
    </row>
    <row r="28" spans="1:19" x14ac:dyDescent="0.25">
      <c r="A28" s="95" t="s">
        <v>61</v>
      </c>
      <c r="B28" s="137" t="s">
        <v>219</v>
      </c>
      <c r="C28" s="21">
        <v>18.205527</v>
      </c>
      <c r="D28" s="24">
        <v>23.322401200000002</v>
      </c>
      <c r="E28" s="21">
        <v>28.106158091441145</v>
      </c>
      <c r="F28" s="21">
        <v>1.1289032464616988</v>
      </c>
      <c r="G28" s="21">
        <v>1.6664528999999999</v>
      </c>
      <c r="H28" s="24">
        <v>8.1972769999999997</v>
      </c>
      <c r="I28" s="21">
        <v>391.89971105694019</v>
      </c>
      <c r="J28" s="21">
        <v>4.0362542849500755</v>
      </c>
      <c r="K28" s="97"/>
      <c r="L28" s="182">
        <f t="shared" si="0"/>
        <v>28.106158091441145</v>
      </c>
      <c r="M28" s="182">
        <f t="shared" si="1"/>
        <v>1.1289032464616988</v>
      </c>
      <c r="N28" s="182">
        <f t="shared" si="2"/>
        <v>391.89971105694019</v>
      </c>
      <c r="O28" s="182">
        <f t="shared" si="3"/>
        <v>4.0362542849500755</v>
      </c>
      <c r="P28" s="127" t="b">
        <f t="shared" si="4"/>
        <v>1</v>
      </c>
      <c r="Q28" s="127" t="b">
        <f t="shared" si="5"/>
        <v>1</v>
      </c>
      <c r="R28" s="127" t="b">
        <f t="shared" si="6"/>
        <v>1</v>
      </c>
      <c r="S28" s="127" t="b">
        <f t="shared" si="7"/>
        <v>1</v>
      </c>
    </row>
    <row r="29" spans="1:19" x14ac:dyDescent="0.25">
      <c r="A29" s="95" t="s">
        <v>61</v>
      </c>
      <c r="B29" s="137" t="s">
        <v>220</v>
      </c>
      <c r="C29" s="21">
        <v>23.626125999999999</v>
      </c>
      <c r="D29" s="24">
        <v>22.956232</v>
      </c>
      <c r="E29" s="21">
        <v>-2.8353950199029643</v>
      </c>
      <c r="F29" s="21">
        <v>1.1111791024042557</v>
      </c>
      <c r="G29" s="21">
        <v>2.6065421999999998</v>
      </c>
      <c r="H29" s="24">
        <v>2.8548604000000002</v>
      </c>
      <c r="I29" s="21">
        <v>9.52672855248613</v>
      </c>
      <c r="J29" s="21">
        <v>1.4057036894610597</v>
      </c>
      <c r="K29" s="97"/>
      <c r="L29" s="182">
        <f t="shared" si="0"/>
        <v>-2.8353950199029643</v>
      </c>
      <c r="M29" s="182">
        <f t="shared" si="1"/>
        <v>1.1111791024042557</v>
      </c>
      <c r="N29" s="182">
        <f t="shared" si="2"/>
        <v>9.52672855248613</v>
      </c>
      <c r="O29" s="182">
        <f t="shared" si="3"/>
        <v>1.4057036894610597</v>
      </c>
      <c r="P29" s="127" t="b">
        <f t="shared" si="4"/>
        <v>1</v>
      </c>
      <c r="Q29" s="127" t="b">
        <f t="shared" si="5"/>
        <v>1</v>
      </c>
      <c r="R29" s="127" t="b">
        <f t="shared" si="6"/>
        <v>1</v>
      </c>
      <c r="S29" s="127" t="b">
        <f t="shared" si="7"/>
        <v>1</v>
      </c>
    </row>
    <row r="30" spans="1:19" x14ac:dyDescent="0.25">
      <c r="A30" s="95" t="s">
        <v>61</v>
      </c>
      <c r="B30" s="137" t="s">
        <v>221</v>
      </c>
      <c r="C30" s="21">
        <v>25.003299299999998</v>
      </c>
      <c r="D30" s="24">
        <v>19.942938300000002</v>
      </c>
      <c r="E30" s="21">
        <v>-20.23877304864321</v>
      </c>
      <c r="F30" s="21">
        <v>0.96532289268976956</v>
      </c>
      <c r="G30" s="21">
        <v>2.0338679000000002</v>
      </c>
      <c r="H30" s="24">
        <v>2.3941566999999999</v>
      </c>
      <c r="I30" s="21">
        <v>17.714464149810304</v>
      </c>
      <c r="J30" s="21">
        <v>1.1788579596879467</v>
      </c>
      <c r="K30" s="97"/>
      <c r="L30" s="182">
        <f t="shared" si="0"/>
        <v>-20.23877304864321</v>
      </c>
      <c r="M30" s="182">
        <f t="shared" si="1"/>
        <v>0.96532289268976956</v>
      </c>
      <c r="N30" s="182">
        <f t="shared" si="2"/>
        <v>17.714464149810304</v>
      </c>
      <c r="O30" s="182">
        <f t="shared" si="3"/>
        <v>1.1788579596879467</v>
      </c>
      <c r="P30" s="127" t="b">
        <f t="shared" si="4"/>
        <v>1</v>
      </c>
      <c r="Q30" s="127" t="b">
        <f t="shared" si="5"/>
        <v>1</v>
      </c>
      <c r="R30" s="127" t="b">
        <f t="shared" si="6"/>
        <v>1</v>
      </c>
      <c r="S30" s="127" t="b">
        <f t="shared" si="7"/>
        <v>1</v>
      </c>
    </row>
    <row r="31" spans="1:19" x14ac:dyDescent="0.25">
      <c r="A31" s="95"/>
      <c r="B31" s="137" t="s">
        <v>222</v>
      </c>
      <c r="C31" s="21">
        <v>1.6869753999999999</v>
      </c>
      <c r="D31" s="24">
        <v>19.6008943</v>
      </c>
      <c r="E31" s="21">
        <v>1061.8956802808152</v>
      </c>
      <c r="F31" s="21">
        <v>0.94876651074944229</v>
      </c>
      <c r="G31" s="21">
        <v>1.4093700000000001E-2</v>
      </c>
      <c r="H31" s="24">
        <v>1.1231045</v>
      </c>
      <c r="I31" s="21">
        <v>7868.8406876831477</v>
      </c>
      <c r="J31" s="21">
        <v>0.5530050223472639</v>
      </c>
      <c r="K31" s="97"/>
      <c r="L31" s="182">
        <f t="shared" si="0"/>
        <v>1061.8956802808152</v>
      </c>
      <c r="M31" s="182">
        <f t="shared" si="1"/>
        <v>0.94876651074944229</v>
      </c>
      <c r="N31" s="182">
        <f t="shared" si="2"/>
        <v>7868.8406876831477</v>
      </c>
      <c r="O31" s="182">
        <f t="shared" si="3"/>
        <v>0.5530050223472639</v>
      </c>
      <c r="P31" s="127" t="b">
        <f t="shared" si="4"/>
        <v>1</v>
      </c>
      <c r="Q31" s="127" t="b">
        <f t="shared" si="5"/>
        <v>1</v>
      </c>
      <c r="R31" s="127" t="b">
        <f t="shared" si="6"/>
        <v>1</v>
      </c>
      <c r="S31" s="127" t="b">
        <f t="shared" si="7"/>
        <v>1</v>
      </c>
    </row>
    <row r="32" spans="1:19" x14ac:dyDescent="0.25">
      <c r="A32" s="95" t="s">
        <v>61</v>
      </c>
      <c r="B32" s="137" t="s">
        <v>223</v>
      </c>
      <c r="C32" s="21">
        <v>16.5393309</v>
      </c>
      <c r="D32" s="24">
        <v>19.452099199999999</v>
      </c>
      <c r="E32" s="21">
        <v>17.611161646206618</v>
      </c>
      <c r="F32" s="21">
        <v>0.94156419611609343</v>
      </c>
      <c r="G32" s="21">
        <v>1.718456</v>
      </c>
      <c r="H32" s="24">
        <v>2.2148435000000002</v>
      </c>
      <c r="I32" s="21">
        <v>28.885668297588076</v>
      </c>
      <c r="J32" s="21">
        <v>1.0905659973877697</v>
      </c>
      <c r="K32" s="97"/>
      <c r="L32" s="182">
        <f t="shared" si="0"/>
        <v>17.611161646206618</v>
      </c>
      <c r="M32" s="182">
        <f t="shared" si="1"/>
        <v>0.94156419611609343</v>
      </c>
      <c r="N32" s="182">
        <f t="shared" si="2"/>
        <v>28.885668297588076</v>
      </c>
      <c r="O32" s="182">
        <f t="shared" si="3"/>
        <v>1.0905659973877697</v>
      </c>
      <c r="P32" s="127" t="b">
        <f t="shared" si="4"/>
        <v>1</v>
      </c>
      <c r="Q32" s="127" t="b">
        <f t="shared" si="5"/>
        <v>1</v>
      </c>
      <c r="R32" s="127" t="b">
        <f t="shared" si="6"/>
        <v>1</v>
      </c>
      <c r="S32" s="127" t="b">
        <f t="shared" si="7"/>
        <v>1</v>
      </c>
    </row>
    <row r="33" spans="1:19" x14ac:dyDescent="0.25">
      <c r="A33" s="95" t="s">
        <v>61</v>
      </c>
      <c r="B33" s="137" t="s">
        <v>149</v>
      </c>
      <c r="C33" s="21">
        <v>27.4974965</v>
      </c>
      <c r="D33" s="24">
        <v>18.390598000000001</v>
      </c>
      <c r="E33" s="21">
        <v>-33.119009579653913</v>
      </c>
      <c r="F33" s="21">
        <v>0.89018303083526518</v>
      </c>
      <c r="G33" s="21">
        <v>2.5862807999999999</v>
      </c>
      <c r="H33" s="24">
        <v>1.4909151</v>
      </c>
      <c r="I33" s="21">
        <v>-42.352930122668809</v>
      </c>
      <c r="J33" s="21">
        <v>0.73411115189492449</v>
      </c>
      <c r="K33" s="97"/>
      <c r="L33" s="182">
        <f t="shared" si="0"/>
        <v>-33.119009579653913</v>
      </c>
      <c r="M33" s="182">
        <f t="shared" si="1"/>
        <v>0.89018303083526518</v>
      </c>
      <c r="N33" s="182">
        <f t="shared" si="2"/>
        <v>-42.352930122668809</v>
      </c>
      <c r="O33" s="182">
        <f t="shared" si="3"/>
        <v>0.73411115189492449</v>
      </c>
      <c r="P33" s="127" t="b">
        <f t="shared" si="4"/>
        <v>1</v>
      </c>
      <c r="Q33" s="127" t="b">
        <f t="shared" si="5"/>
        <v>1</v>
      </c>
      <c r="R33" s="127" t="b">
        <f t="shared" si="6"/>
        <v>1</v>
      </c>
      <c r="S33" s="127" t="b">
        <f t="shared" si="7"/>
        <v>1</v>
      </c>
    </row>
    <row r="34" spans="1:19" x14ac:dyDescent="0.25">
      <c r="A34" s="95" t="s">
        <v>61</v>
      </c>
      <c r="B34" s="137" t="s">
        <v>224</v>
      </c>
      <c r="C34" s="21">
        <v>22.221684499999999</v>
      </c>
      <c r="D34" s="24">
        <v>17.9650982</v>
      </c>
      <c r="E34" s="21">
        <v>-19.155101855577151</v>
      </c>
      <c r="F34" s="21">
        <v>0.86958703381636449</v>
      </c>
      <c r="G34" s="21">
        <v>2.4808805</v>
      </c>
      <c r="H34" s="24">
        <v>2.0964581</v>
      </c>
      <c r="I34" s="21">
        <v>-15.495401733376523</v>
      </c>
      <c r="J34" s="21">
        <v>1.0322742526991944</v>
      </c>
      <c r="K34" s="97"/>
      <c r="L34" s="182">
        <f t="shared" si="0"/>
        <v>-19.155101855577151</v>
      </c>
      <c r="M34" s="182">
        <f t="shared" si="1"/>
        <v>0.86958703381636449</v>
      </c>
      <c r="N34" s="182">
        <f t="shared" si="2"/>
        <v>-15.495401733376523</v>
      </c>
      <c r="O34" s="182">
        <f t="shared" si="3"/>
        <v>1.0322742526991944</v>
      </c>
      <c r="P34" s="127" t="b">
        <f t="shared" si="4"/>
        <v>1</v>
      </c>
      <c r="Q34" s="127" t="b">
        <f t="shared" si="5"/>
        <v>1</v>
      </c>
      <c r="R34" s="127" t="b">
        <f t="shared" si="6"/>
        <v>1</v>
      </c>
      <c r="S34" s="127" t="b">
        <f t="shared" si="7"/>
        <v>1</v>
      </c>
    </row>
    <row r="35" spans="1:19" x14ac:dyDescent="0.25">
      <c r="A35" s="95" t="s">
        <v>61</v>
      </c>
      <c r="B35" s="137" t="s">
        <v>225</v>
      </c>
      <c r="C35" s="21">
        <v>25.4842479</v>
      </c>
      <c r="D35" s="24">
        <v>15.4805689</v>
      </c>
      <c r="E35" s="21">
        <v>-39.254362299622734</v>
      </c>
      <c r="F35" s="21">
        <v>0.74932526622876239</v>
      </c>
      <c r="G35" s="21">
        <v>0.48030970000000001</v>
      </c>
      <c r="H35" s="24">
        <v>0.87668420000000002</v>
      </c>
      <c r="I35" s="21">
        <v>82.524775160693181</v>
      </c>
      <c r="J35" s="21">
        <v>0.43167021912252435</v>
      </c>
      <c r="K35" s="97"/>
      <c r="L35" s="182">
        <f t="shared" si="0"/>
        <v>-39.254362299622734</v>
      </c>
      <c r="M35" s="182">
        <f t="shared" si="1"/>
        <v>0.74932526622876239</v>
      </c>
      <c r="N35" s="182">
        <f t="shared" si="2"/>
        <v>82.524775160693181</v>
      </c>
      <c r="O35" s="182">
        <f t="shared" si="3"/>
        <v>0.43167021912252435</v>
      </c>
      <c r="P35" s="127" t="b">
        <f t="shared" si="4"/>
        <v>1</v>
      </c>
      <c r="Q35" s="127" t="b">
        <f t="shared" si="5"/>
        <v>1</v>
      </c>
      <c r="R35" s="127" t="b">
        <f t="shared" si="6"/>
        <v>1</v>
      </c>
      <c r="S35" s="127" t="b">
        <f t="shared" si="7"/>
        <v>1</v>
      </c>
    </row>
    <row r="36" spans="1:19" x14ac:dyDescent="0.25">
      <c r="A36" s="95" t="s">
        <v>61</v>
      </c>
      <c r="B36" s="137" t="s">
        <v>226</v>
      </c>
      <c r="C36" s="21">
        <v>17.442891800000002</v>
      </c>
      <c r="D36" s="24">
        <v>15.1549002</v>
      </c>
      <c r="E36" s="21">
        <v>-13.117042897669073</v>
      </c>
      <c r="F36" s="21">
        <v>0.73356151833898853</v>
      </c>
      <c r="G36" s="21">
        <v>1.63995</v>
      </c>
      <c r="H36" s="24">
        <v>1.1201745000000001</v>
      </c>
      <c r="I36" s="21">
        <v>-31.694594347388637</v>
      </c>
      <c r="J36" s="21">
        <v>0.55156232069708133</v>
      </c>
      <c r="K36" s="97"/>
      <c r="L36" s="182">
        <f t="shared" si="0"/>
        <v>-13.117042897669073</v>
      </c>
      <c r="M36" s="182">
        <f t="shared" si="1"/>
        <v>0.73356151833898853</v>
      </c>
      <c r="N36" s="182">
        <f t="shared" si="2"/>
        <v>-31.694594347388637</v>
      </c>
      <c r="O36" s="182">
        <f t="shared" si="3"/>
        <v>0.55156232069708133</v>
      </c>
      <c r="P36" s="127" t="b">
        <f t="shared" si="4"/>
        <v>1</v>
      </c>
      <c r="Q36" s="127" t="b">
        <f t="shared" si="5"/>
        <v>1</v>
      </c>
      <c r="R36" s="127" t="b">
        <f t="shared" si="6"/>
        <v>1</v>
      </c>
      <c r="S36" s="127" t="b">
        <f t="shared" si="7"/>
        <v>1</v>
      </c>
    </row>
    <row r="37" spans="1:19" x14ac:dyDescent="0.25">
      <c r="A37" s="95" t="s">
        <v>61</v>
      </c>
      <c r="B37" s="137" t="s">
        <v>227</v>
      </c>
      <c r="C37" s="21">
        <v>3.5349170000000001</v>
      </c>
      <c r="D37" s="24">
        <v>13.2357309</v>
      </c>
      <c r="E37" s="21">
        <v>274.42833594112676</v>
      </c>
      <c r="F37" s="21">
        <v>0.64066557530548873</v>
      </c>
      <c r="G37" s="21">
        <v>0.51107440000000004</v>
      </c>
      <c r="H37" s="24">
        <v>0.1788612</v>
      </c>
      <c r="I37" s="21">
        <v>-65.002903686821327</v>
      </c>
      <c r="J37" s="21">
        <v>8.8069402182128595E-2</v>
      </c>
      <c r="K37" s="97"/>
      <c r="L37" s="182">
        <f t="shared" si="0"/>
        <v>274.42833594112676</v>
      </c>
      <c r="M37" s="182">
        <f t="shared" si="1"/>
        <v>0.64066557530548873</v>
      </c>
      <c r="N37" s="182">
        <f t="shared" si="2"/>
        <v>-65.002903686821327</v>
      </c>
      <c r="O37" s="182">
        <f t="shared" si="3"/>
        <v>8.8069402182128595E-2</v>
      </c>
      <c r="P37" s="127" t="b">
        <f t="shared" si="4"/>
        <v>1</v>
      </c>
      <c r="Q37" s="127" t="b">
        <f t="shared" si="5"/>
        <v>1</v>
      </c>
      <c r="R37" s="127" t="b">
        <f t="shared" si="6"/>
        <v>1</v>
      </c>
      <c r="S37" s="127" t="b">
        <f t="shared" si="7"/>
        <v>1</v>
      </c>
    </row>
    <row r="38" spans="1:19" x14ac:dyDescent="0.25">
      <c r="A38" s="95" t="s">
        <v>61</v>
      </c>
      <c r="B38" s="137" t="s">
        <v>228</v>
      </c>
      <c r="C38" s="21">
        <v>12.7376889</v>
      </c>
      <c r="D38" s="24">
        <v>12.0121564</v>
      </c>
      <c r="E38" s="21">
        <v>-5.6959508565168404</v>
      </c>
      <c r="F38" s="21">
        <v>0.58143937413123958</v>
      </c>
      <c r="G38" s="21">
        <v>1.4343906</v>
      </c>
      <c r="H38" s="24">
        <v>1.2049155</v>
      </c>
      <c r="I38" s="21">
        <v>-15.998090059987835</v>
      </c>
      <c r="J38" s="21">
        <v>0.59328791132442671</v>
      </c>
      <c r="K38" s="97"/>
      <c r="L38" s="182">
        <f t="shared" si="0"/>
        <v>-5.6959508565168404</v>
      </c>
      <c r="M38" s="182">
        <f t="shared" si="1"/>
        <v>0.58143937413123958</v>
      </c>
      <c r="N38" s="182">
        <f t="shared" si="2"/>
        <v>-15.998090059987835</v>
      </c>
      <c r="O38" s="182">
        <f t="shared" si="3"/>
        <v>0.59328791132442671</v>
      </c>
      <c r="P38" s="127" t="b">
        <f t="shared" si="4"/>
        <v>1</v>
      </c>
      <c r="Q38" s="127" t="b">
        <f t="shared" si="5"/>
        <v>1</v>
      </c>
      <c r="R38" s="127" t="b">
        <f t="shared" si="6"/>
        <v>1</v>
      </c>
      <c r="S38" s="127" t="b">
        <f t="shared" si="7"/>
        <v>1</v>
      </c>
    </row>
    <row r="39" spans="1:19" x14ac:dyDescent="0.25">
      <c r="A39" s="95" t="s">
        <v>61</v>
      </c>
      <c r="B39" s="137" t="s">
        <v>229</v>
      </c>
      <c r="C39" s="21">
        <v>4.9870565999999998</v>
      </c>
      <c r="D39" s="24">
        <v>8.8855500999999997</v>
      </c>
      <c r="E39" s="21">
        <v>78.172232895852844</v>
      </c>
      <c r="F39" s="21">
        <v>0.43009835344433023</v>
      </c>
      <c r="G39" s="21">
        <v>0.47838710000000001</v>
      </c>
      <c r="H39" s="24">
        <v>1.1424647999999999</v>
      </c>
      <c r="I39" s="21">
        <v>138.81597141728946</v>
      </c>
      <c r="J39" s="21">
        <v>0.56253783352747888</v>
      </c>
      <c r="K39" s="97"/>
      <c r="L39" s="182">
        <f t="shared" si="0"/>
        <v>78.172232895852844</v>
      </c>
      <c r="M39" s="182">
        <f t="shared" si="1"/>
        <v>0.43009835344433023</v>
      </c>
      <c r="N39" s="182">
        <f t="shared" si="2"/>
        <v>138.81597141728946</v>
      </c>
      <c r="O39" s="182">
        <f t="shared" si="3"/>
        <v>0.56253783352747888</v>
      </c>
      <c r="P39" s="127" t="b">
        <f t="shared" si="4"/>
        <v>1</v>
      </c>
      <c r="Q39" s="127" t="b">
        <f t="shared" si="5"/>
        <v>1</v>
      </c>
      <c r="R39" s="127" t="b">
        <f t="shared" si="6"/>
        <v>1</v>
      </c>
      <c r="S39" s="127" t="b">
        <f t="shared" si="7"/>
        <v>1</v>
      </c>
    </row>
    <row r="40" spans="1:19" x14ac:dyDescent="0.25">
      <c r="A40" s="95" t="s">
        <v>61</v>
      </c>
      <c r="B40" s="137" t="s">
        <v>230</v>
      </c>
      <c r="C40" s="21">
        <v>8.5032034999999997</v>
      </c>
      <c r="D40" s="24">
        <v>8.7349659000000006</v>
      </c>
      <c r="E40" s="21">
        <v>2.725589244100779</v>
      </c>
      <c r="F40" s="21">
        <v>0.42280943877435029</v>
      </c>
      <c r="G40" s="21">
        <v>0.61047890000000005</v>
      </c>
      <c r="H40" s="24">
        <v>1.5722852</v>
      </c>
      <c r="I40" s="21">
        <v>157.54947468290879</v>
      </c>
      <c r="J40" s="21">
        <v>0.77417694627906153</v>
      </c>
      <c r="K40" s="97"/>
      <c r="L40" s="182">
        <f t="shared" si="0"/>
        <v>2.725589244100779</v>
      </c>
      <c r="M40" s="182">
        <f t="shared" si="1"/>
        <v>0.42280943877435029</v>
      </c>
      <c r="N40" s="182">
        <f t="shared" si="2"/>
        <v>157.54947468290879</v>
      </c>
      <c r="O40" s="182">
        <f t="shared" si="3"/>
        <v>0.77417694627906153</v>
      </c>
      <c r="P40" s="127" t="b">
        <f t="shared" si="4"/>
        <v>1</v>
      </c>
      <c r="Q40" s="127" t="b">
        <f t="shared" si="5"/>
        <v>1</v>
      </c>
      <c r="R40" s="127" t="b">
        <f t="shared" si="6"/>
        <v>1</v>
      </c>
      <c r="S40" s="127" t="b">
        <f t="shared" si="7"/>
        <v>1</v>
      </c>
    </row>
    <row r="41" spans="1:19" x14ac:dyDescent="0.25">
      <c r="A41" s="95" t="s">
        <v>61</v>
      </c>
      <c r="B41" s="137" t="s">
        <v>231</v>
      </c>
      <c r="C41" s="21">
        <v>7.0419001999999997</v>
      </c>
      <c r="D41" s="24">
        <v>8.2406836999999999</v>
      </c>
      <c r="E41" s="21">
        <v>17.023579800236298</v>
      </c>
      <c r="F41" s="21">
        <v>0.3988840815410552</v>
      </c>
      <c r="G41" s="21">
        <v>0.42995810000000001</v>
      </c>
      <c r="H41" s="24">
        <v>0.2263925</v>
      </c>
      <c r="I41" s="21">
        <v>-47.345450638097063</v>
      </c>
      <c r="J41" s="21">
        <v>0.11147332195868946</v>
      </c>
      <c r="K41" s="97"/>
      <c r="L41" s="182">
        <f t="shared" si="0"/>
        <v>17.023579800236298</v>
      </c>
      <c r="M41" s="182">
        <f t="shared" si="1"/>
        <v>0.3988840815410552</v>
      </c>
      <c r="N41" s="182">
        <f t="shared" si="2"/>
        <v>-47.345450638097063</v>
      </c>
      <c r="O41" s="182">
        <f t="shared" si="3"/>
        <v>0.11147332195868946</v>
      </c>
      <c r="P41" s="127" t="b">
        <f t="shared" si="4"/>
        <v>1</v>
      </c>
      <c r="Q41" s="127" t="b">
        <f t="shared" si="5"/>
        <v>1</v>
      </c>
      <c r="R41" s="127" t="b">
        <f t="shared" si="6"/>
        <v>1</v>
      </c>
      <c r="S41" s="127" t="b">
        <f t="shared" si="7"/>
        <v>1</v>
      </c>
    </row>
    <row r="42" spans="1:19" x14ac:dyDescent="0.25">
      <c r="A42" s="95" t="s">
        <v>61</v>
      </c>
      <c r="B42" s="137" t="s">
        <v>232</v>
      </c>
      <c r="C42" s="21">
        <v>10.231969299999999</v>
      </c>
      <c r="D42" s="24">
        <v>7.7698071999999998</v>
      </c>
      <c r="E42" s="21">
        <v>-24.063423450654795</v>
      </c>
      <c r="F42" s="21">
        <v>0.3760916595698337</v>
      </c>
      <c r="G42" s="21">
        <v>1.8241915</v>
      </c>
      <c r="H42" s="24">
        <v>0.86105019999999999</v>
      </c>
      <c r="I42" s="21">
        <v>-52.798256104142574</v>
      </c>
      <c r="J42" s="21">
        <v>0.42397219946417813</v>
      </c>
      <c r="K42" s="97"/>
      <c r="L42" s="182">
        <f t="shared" si="0"/>
        <v>-24.063423450654795</v>
      </c>
      <c r="M42" s="182">
        <f t="shared" si="1"/>
        <v>0.3760916595698337</v>
      </c>
      <c r="N42" s="182">
        <f t="shared" si="2"/>
        <v>-52.798256104142574</v>
      </c>
      <c r="O42" s="182">
        <f t="shared" si="3"/>
        <v>0.42397219946417813</v>
      </c>
      <c r="P42" s="127" t="b">
        <f t="shared" si="4"/>
        <v>1</v>
      </c>
      <c r="Q42" s="127" t="b">
        <f t="shared" si="5"/>
        <v>1</v>
      </c>
      <c r="R42" s="127" t="b">
        <f t="shared" si="6"/>
        <v>1</v>
      </c>
      <c r="S42" s="127" t="b">
        <f t="shared" si="7"/>
        <v>1</v>
      </c>
    </row>
    <row r="43" spans="1:19" x14ac:dyDescent="0.25">
      <c r="A43" s="95"/>
      <c r="B43" s="137" t="s">
        <v>233</v>
      </c>
      <c r="C43" s="21">
        <v>11.606567200000001</v>
      </c>
      <c r="D43" s="24">
        <v>7.7660491</v>
      </c>
      <c r="E43" s="21">
        <v>-33.089181614353649</v>
      </c>
      <c r="F43" s="21">
        <v>0.37590975157270484</v>
      </c>
      <c r="G43" s="21">
        <v>1.3437587</v>
      </c>
      <c r="H43" s="24">
        <v>0.24536549999999999</v>
      </c>
      <c r="I43" s="21">
        <v>-81.740360081017528</v>
      </c>
      <c r="J43" s="21">
        <v>0.12081543063067379</v>
      </c>
      <c r="K43" s="97"/>
      <c r="L43" s="182">
        <f t="shared" si="0"/>
        <v>-33.089181614353649</v>
      </c>
      <c r="M43" s="182">
        <f t="shared" si="1"/>
        <v>0.37590975157270484</v>
      </c>
      <c r="N43" s="182">
        <f t="shared" si="2"/>
        <v>-81.740360081017528</v>
      </c>
      <c r="O43" s="182">
        <f t="shared" si="3"/>
        <v>0.12081543063067379</v>
      </c>
      <c r="P43" s="127" t="b">
        <f t="shared" si="4"/>
        <v>1</v>
      </c>
      <c r="Q43" s="127" t="b">
        <f t="shared" si="5"/>
        <v>1</v>
      </c>
      <c r="R43" s="127" t="b">
        <f t="shared" si="6"/>
        <v>1</v>
      </c>
      <c r="S43" s="127" t="b">
        <f t="shared" si="7"/>
        <v>1</v>
      </c>
    </row>
    <row r="44" spans="1:19" x14ac:dyDescent="0.25">
      <c r="A44" s="95"/>
      <c r="B44" s="110" t="s">
        <v>2</v>
      </c>
      <c r="C44" s="21">
        <v>141.79454829999986</v>
      </c>
      <c r="D44" s="24">
        <v>123.82599150000055</v>
      </c>
      <c r="E44" s="21">
        <v>26.518729281780583</v>
      </c>
      <c r="F44" s="21">
        <v>8.6835601073794386</v>
      </c>
      <c r="G44" s="21">
        <v>15.07421130000003</v>
      </c>
      <c r="H44" s="24">
        <v>13.48733070000003</v>
      </c>
      <c r="I44" s="21">
        <v>-10.52712190653714</v>
      </c>
      <c r="J44" s="21">
        <v>6.6410219308697043</v>
      </c>
      <c r="K44" s="97"/>
      <c r="L44" s="182">
        <f t="shared" si="0"/>
        <v>-12.672247992202479</v>
      </c>
      <c r="M44" s="182">
        <f t="shared" si="1"/>
        <v>5.9937037615444737</v>
      </c>
      <c r="N44" s="182">
        <f t="shared" si="2"/>
        <v>-10.52712190653714</v>
      </c>
      <c r="O44" s="182">
        <f t="shared" si="3"/>
        <v>6.6410219308697043</v>
      </c>
      <c r="P44" s="127" t="b">
        <f t="shared" si="4"/>
        <v>0</v>
      </c>
      <c r="Q44" s="127" t="b">
        <f t="shared" si="5"/>
        <v>0</v>
      </c>
      <c r="R44" s="127" t="b">
        <f t="shared" si="6"/>
        <v>1</v>
      </c>
      <c r="S44" s="127" t="b">
        <f t="shared" si="7"/>
        <v>1</v>
      </c>
    </row>
    <row r="45" spans="1:19" x14ac:dyDescent="0.25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9" x14ac:dyDescent="0.25">
      <c r="A46" s="98"/>
      <c r="B46" s="106" t="s">
        <v>123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99"/>
      <c r="C47" s="99"/>
      <c r="D47" s="102"/>
      <c r="E47" s="99"/>
    </row>
    <row r="48" spans="1:19" x14ac:dyDescent="0.25">
      <c r="B48" s="99"/>
      <c r="C48" s="99"/>
      <c r="D48" s="102"/>
      <c r="E48" s="99"/>
    </row>
    <row r="49" spans="3:5" x14ac:dyDescent="0.25">
      <c r="C49" s="99"/>
      <c r="D49" s="102"/>
    </row>
    <row r="50" spans="3:5" x14ac:dyDescent="0.25">
      <c r="C50" s="99"/>
      <c r="D50" s="102"/>
    </row>
    <row r="51" spans="3:5" x14ac:dyDescent="0.25">
      <c r="C51" s="99"/>
      <c r="D51" s="102"/>
      <c r="E51" s="102"/>
    </row>
    <row r="52" spans="3:5" x14ac:dyDescent="0.25">
      <c r="C52" s="99"/>
      <c r="D52" s="10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L25" sqref="L25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6.85546875" style="7" customWidth="1"/>
    <col min="13" max="13" width="6.42578125" style="7" customWidth="1"/>
    <col min="14" max="14" width="7.42578125" style="7" customWidth="1"/>
    <col min="15" max="15" width="6.5703125" style="7" customWidth="1"/>
    <col min="16" max="19" width="12.5703125" style="7" customWidth="1"/>
    <col min="20" max="16384" width="10.85546875" style="7"/>
  </cols>
  <sheetData>
    <row r="1" spans="1:19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9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9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9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9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9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9" x14ac:dyDescent="0.25">
      <c r="A13" s="14"/>
      <c r="B13" s="10" t="s">
        <v>24</v>
      </c>
      <c r="C13" s="30">
        <v>2202.8179138</v>
      </c>
      <c r="D13" s="30">
        <v>2065.9344610000003</v>
      </c>
      <c r="E13" s="30">
        <v>-6.2140157814436492</v>
      </c>
      <c r="F13" s="30">
        <v>100</v>
      </c>
      <c r="G13" s="30">
        <v>231.61283320000001</v>
      </c>
      <c r="H13" s="30">
        <v>203.0911935</v>
      </c>
      <c r="I13" s="30">
        <v>-12.314360696659366</v>
      </c>
      <c r="J13" s="30">
        <v>100</v>
      </c>
      <c r="K13" s="16"/>
      <c r="L13" s="182">
        <f t="shared" ref="L13" si="0">+(D13/C13-1)*100</f>
        <v>-6.2140157814436492</v>
      </c>
      <c r="M13" s="182">
        <f t="shared" ref="M13" si="1">+D13/$D$13*100</f>
        <v>100</v>
      </c>
      <c r="N13" s="182">
        <f t="shared" ref="N13" si="2">+(H13/G13-1)*100</f>
        <v>-12.314360696659366</v>
      </c>
      <c r="O13" s="182">
        <f t="shared" ref="O13" si="3">+H13/$H$13*100</f>
        <v>100</v>
      </c>
      <c r="P13" s="127" t="b">
        <f t="shared" ref="P13" si="4">+E13=L13</f>
        <v>1</v>
      </c>
      <c r="Q13" s="127" t="b">
        <f t="shared" ref="Q13" si="5">+F13=M13</f>
        <v>1</v>
      </c>
      <c r="R13" s="127" t="b">
        <f t="shared" ref="R13" si="6">+I13=N13</f>
        <v>1</v>
      </c>
      <c r="S13" s="127" t="b">
        <f t="shared" ref="S13" si="7">+J13=O13</f>
        <v>1</v>
      </c>
    </row>
    <row r="14" spans="1:19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  <c r="L14" s="182"/>
      <c r="M14" s="182"/>
      <c r="N14" s="182"/>
      <c r="O14" s="182"/>
      <c r="P14" s="127"/>
      <c r="Q14" s="127"/>
      <c r="R14" s="127"/>
      <c r="S14" s="127"/>
    </row>
    <row r="15" spans="1:19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  <c r="L15" s="182"/>
      <c r="M15" s="182"/>
      <c r="N15" s="182"/>
      <c r="O15" s="182"/>
      <c r="P15" s="127"/>
      <c r="Q15" s="127"/>
      <c r="R15" s="127"/>
      <c r="S15" s="127"/>
    </row>
    <row r="16" spans="1:19" x14ac:dyDescent="0.25">
      <c r="A16" s="14"/>
      <c r="B16" s="137" t="s">
        <v>150</v>
      </c>
      <c r="C16" s="21">
        <v>777.63572802999272</v>
      </c>
      <c r="D16" s="24">
        <v>657.63070745000664</v>
      </c>
      <c r="E16" s="21">
        <v>-15.432035367510476</v>
      </c>
      <c r="F16" s="21">
        <v>31.83211858190726</v>
      </c>
      <c r="G16" s="21">
        <v>75.3299472300003</v>
      </c>
      <c r="H16" s="24">
        <v>55.570669219999999</v>
      </c>
      <c r="I16" s="21">
        <v>-26.230309108899963</v>
      </c>
      <c r="J16" s="21">
        <v>27.362421906295015</v>
      </c>
      <c r="K16" s="16"/>
      <c r="L16" s="182">
        <f>+(D16/C16-1)*100</f>
        <v>-15.432035367510476</v>
      </c>
      <c r="M16" s="182">
        <f>+D16/$D$13*100</f>
        <v>31.83211858190726</v>
      </c>
      <c r="N16" s="182">
        <f>+(H16/G16-1)*100</f>
        <v>-26.230309108899963</v>
      </c>
      <c r="O16" s="182">
        <f>+H16/$H$13*100</f>
        <v>27.362421906295015</v>
      </c>
      <c r="P16" s="127" t="b">
        <f>+E16=L16</f>
        <v>1</v>
      </c>
      <c r="Q16" s="127" t="b">
        <f>+F16=M16</f>
        <v>1</v>
      </c>
      <c r="R16" s="127" t="b">
        <f>+I16=N16</f>
        <v>1</v>
      </c>
      <c r="S16" s="127" t="b">
        <f>+J16=O16</f>
        <v>1</v>
      </c>
    </row>
    <row r="17" spans="1:19" x14ac:dyDescent="0.25">
      <c r="A17" s="14"/>
      <c r="B17" s="137" t="s">
        <v>225</v>
      </c>
      <c r="C17" s="21">
        <v>25.484247919999902</v>
      </c>
      <c r="D17" s="24">
        <v>15.4805689</v>
      </c>
      <c r="E17" s="21">
        <v>-39.25436234729559</v>
      </c>
      <c r="F17" s="21">
        <v>0.74932526622876239</v>
      </c>
      <c r="G17" s="21">
        <v>0.48030965999999997</v>
      </c>
      <c r="H17" s="24">
        <v>0.87668415</v>
      </c>
      <c r="I17" s="21">
        <v>82.524779951333912</v>
      </c>
      <c r="J17" s="21">
        <v>0.43167019450304228</v>
      </c>
      <c r="K17" s="16"/>
      <c r="L17" s="182">
        <f t="shared" ref="L17:L32" si="8">+(D17/C17-1)*100</f>
        <v>-39.25436234729559</v>
      </c>
      <c r="M17" s="182">
        <f t="shared" ref="M17:M32" si="9">+D17/$D$13*100</f>
        <v>0.74932526622876239</v>
      </c>
      <c r="N17" s="182">
        <f t="shared" ref="N17:N32" si="10">+(H17/G17-1)*100</f>
        <v>82.524779951333912</v>
      </c>
      <c r="O17" s="182">
        <f t="shared" ref="O17:O32" si="11">+H17/$H$13*100</f>
        <v>0.43167019450304228</v>
      </c>
      <c r="P17" s="127" t="b">
        <f t="shared" ref="P17:P32" si="12">+E17=L17</f>
        <v>1</v>
      </c>
      <c r="Q17" s="127" t="b">
        <f t="shared" ref="Q17:Q32" si="13">+F17=M17</f>
        <v>1</v>
      </c>
      <c r="R17" s="127" t="b">
        <f t="shared" ref="R17:R32" si="14">+I17=N17</f>
        <v>1</v>
      </c>
      <c r="S17" s="127" t="b">
        <f t="shared" ref="S17:S32" si="15">+J17=O17</f>
        <v>1</v>
      </c>
    </row>
    <row r="18" spans="1:19" x14ac:dyDescent="0.25">
      <c r="A18" s="14"/>
      <c r="B18" s="137" t="s">
        <v>149</v>
      </c>
      <c r="C18" s="21">
        <v>27.49749654</v>
      </c>
      <c r="D18" s="24">
        <v>18.39059803</v>
      </c>
      <c r="E18" s="21">
        <v>-33.119009567843371</v>
      </c>
      <c r="F18" s="21">
        <v>0.89018303228739248</v>
      </c>
      <c r="G18" s="21">
        <v>2.5862808500000001</v>
      </c>
      <c r="H18" s="24">
        <v>1.4909150800000002</v>
      </c>
      <c r="I18" s="21">
        <v>-42.352932010458176</v>
      </c>
      <c r="J18" s="21">
        <v>0.73411114204713179</v>
      </c>
      <c r="K18" s="16"/>
      <c r="L18" s="182">
        <f t="shared" si="8"/>
        <v>-33.119009567843371</v>
      </c>
      <c r="M18" s="182">
        <f t="shared" si="9"/>
        <v>0.89018303228739248</v>
      </c>
      <c r="N18" s="182">
        <f t="shared" si="10"/>
        <v>-42.352932010458176</v>
      </c>
      <c r="O18" s="182">
        <f t="shared" si="11"/>
        <v>0.73411114204713179</v>
      </c>
      <c r="P18" s="127" t="b">
        <f t="shared" si="12"/>
        <v>1</v>
      </c>
      <c r="Q18" s="127" t="b">
        <f t="shared" si="13"/>
        <v>1</v>
      </c>
      <c r="R18" s="127" t="b">
        <f t="shared" si="14"/>
        <v>1</v>
      </c>
      <c r="S18" s="127" t="b">
        <f t="shared" si="15"/>
        <v>1</v>
      </c>
    </row>
    <row r="19" spans="1:19" x14ac:dyDescent="0.25">
      <c r="A19" s="14"/>
      <c r="B19" s="137" t="s">
        <v>216</v>
      </c>
      <c r="C19" s="21">
        <v>35.763598789999996</v>
      </c>
      <c r="D19" s="24">
        <v>29.436486559999999</v>
      </c>
      <c r="E19" s="21">
        <v>-17.691486438912708</v>
      </c>
      <c r="F19" s="21">
        <v>1.4248509386765098</v>
      </c>
      <c r="G19" s="21">
        <v>4.1549118500000004</v>
      </c>
      <c r="H19" s="24">
        <v>2.5710693</v>
      </c>
      <c r="I19" s="21">
        <v>-38.119762998100668</v>
      </c>
      <c r="J19" s="21">
        <v>1.2659678914142576</v>
      </c>
      <c r="K19" s="16"/>
      <c r="L19" s="182">
        <f t="shared" si="8"/>
        <v>-17.691486438912708</v>
      </c>
      <c r="M19" s="182">
        <f t="shared" si="9"/>
        <v>1.4248509386765098</v>
      </c>
      <c r="N19" s="182">
        <f t="shared" si="10"/>
        <v>-38.119762998100668</v>
      </c>
      <c r="O19" s="182">
        <f t="shared" si="11"/>
        <v>1.2659678914142576</v>
      </c>
      <c r="P19" s="127" t="b">
        <f t="shared" si="12"/>
        <v>1</v>
      </c>
      <c r="Q19" s="127" t="b">
        <f t="shared" si="13"/>
        <v>1</v>
      </c>
      <c r="R19" s="127" t="b">
        <f t="shared" si="14"/>
        <v>1</v>
      </c>
      <c r="S19" s="127" t="b">
        <f t="shared" si="15"/>
        <v>1</v>
      </c>
    </row>
    <row r="20" spans="1:19" x14ac:dyDescent="0.25">
      <c r="A20" s="14"/>
      <c r="B20" s="137" t="s">
        <v>210</v>
      </c>
      <c r="C20" s="21">
        <v>62.669651669999901</v>
      </c>
      <c r="D20" s="24">
        <v>57.443125919999801</v>
      </c>
      <c r="E20" s="21">
        <v>-8.3398034147715734</v>
      </c>
      <c r="F20" s="21">
        <v>2.7804912016519094</v>
      </c>
      <c r="G20" s="21">
        <v>7.5107994500000004</v>
      </c>
      <c r="H20" s="24">
        <v>5.02174239</v>
      </c>
      <c r="I20" s="21">
        <v>-33.139708716360417</v>
      </c>
      <c r="J20" s="21">
        <v>2.4726539361245123</v>
      </c>
      <c r="K20" s="16"/>
      <c r="L20" s="182">
        <f t="shared" si="8"/>
        <v>-8.3398034147715734</v>
      </c>
      <c r="M20" s="182">
        <f t="shared" si="9"/>
        <v>2.7804912016519094</v>
      </c>
      <c r="N20" s="182">
        <f t="shared" si="10"/>
        <v>-33.139708716360417</v>
      </c>
      <c r="O20" s="182">
        <f t="shared" si="11"/>
        <v>2.4726539361245123</v>
      </c>
      <c r="P20" s="127" t="b">
        <f t="shared" si="12"/>
        <v>1</v>
      </c>
      <c r="Q20" s="127" t="b">
        <f t="shared" si="13"/>
        <v>1</v>
      </c>
      <c r="R20" s="127" t="b">
        <f t="shared" si="14"/>
        <v>1</v>
      </c>
      <c r="S20" s="127" t="b">
        <f t="shared" si="15"/>
        <v>1</v>
      </c>
    </row>
    <row r="21" spans="1:19" x14ac:dyDescent="0.25">
      <c r="A21" s="14"/>
      <c r="B21" s="137" t="s">
        <v>221</v>
      </c>
      <c r="C21" s="21">
        <v>25.003299269999999</v>
      </c>
      <c r="D21" s="24">
        <v>19.942938290000001</v>
      </c>
      <c r="E21" s="21">
        <v>-20.238772992937104</v>
      </c>
      <c r="F21" s="21">
        <v>0.96532289220572709</v>
      </c>
      <c r="G21" s="21">
        <v>2.0338678699999999</v>
      </c>
      <c r="H21" s="24">
        <v>2.3941567400000001</v>
      </c>
      <c r="I21" s="21">
        <v>17.714467852820761</v>
      </c>
      <c r="J21" s="21">
        <v>1.1788579793835323</v>
      </c>
      <c r="K21" s="16"/>
      <c r="L21" s="182">
        <f t="shared" si="8"/>
        <v>-20.238772992937104</v>
      </c>
      <c r="M21" s="182">
        <f t="shared" si="9"/>
        <v>0.96532289220572709</v>
      </c>
      <c r="N21" s="182">
        <f t="shared" si="10"/>
        <v>17.714467852820761</v>
      </c>
      <c r="O21" s="182">
        <f t="shared" si="11"/>
        <v>1.1788579793835323</v>
      </c>
      <c r="P21" s="127" t="b">
        <f t="shared" si="12"/>
        <v>1</v>
      </c>
      <c r="Q21" s="127" t="b">
        <f t="shared" si="13"/>
        <v>1</v>
      </c>
      <c r="R21" s="127" t="b">
        <f t="shared" si="14"/>
        <v>1</v>
      </c>
      <c r="S21" s="127" t="b">
        <f t="shared" si="15"/>
        <v>1</v>
      </c>
    </row>
    <row r="22" spans="1:19" x14ac:dyDescent="0.25">
      <c r="A22" s="14"/>
      <c r="B22" s="137" t="s">
        <v>213</v>
      </c>
      <c r="C22" s="21">
        <v>44.129101490000004</v>
      </c>
      <c r="D22" s="24">
        <v>39.142143249999997</v>
      </c>
      <c r="E22" s="21">
        <v>-11.300837931472707</v>
      </c>
      <c r="F22" s="21">
        <v>1.8946459333009784</v>
      </c>
      <c r="G22" s="21">
        <v>5.1411396600000003</v>
      </c>
      <c r="H22" s="24">
        <v>4.7473217099999996</v>
      </c>
      <c r="I22" s="21">
        <v>-7.6601293885099508</v>
      </c>
      <c r="J22" s="21">
        <v>2.3375320358240939</v>
      </c>
      <c r="K22" s="16"/>
      <c r="L22" s="182">
        <f t="shared" si="8"/>
        <v>-11.300837931472707</v>
      </c>
      <c r="M22" s="182">
        <f t="shared" si="9"/>
        <v>1.8946459333009784</v>
      </c>
      <c r="N22" s="182">
        <f t="shared" si="10"/>
        <v>-7.6601293885099508</v>
      </c>
      <c r="O22" s="182">
        <f t="shared" si="11"/>
        <v>2.3375320358240939</v>
      </c>
      <c r="P22" s="127" t="b">
        <f t="shared" si="12"/>
        <v>1</v>
      </c>
      <c r="Q22" s="127" t="b">
        <f t="shared" si="13"/>
        <v>1</v>
      </c>
      <c r="R22" s="127" t="b">
        <f t="shared" si="14"/>
        <v>1</v>
      </c>
      <c r="S22" s="127" t="b">
        <f t="shared" si="15"/>
        <v>1</v>
      </c>
    </row>
    <row r="23" spans="1:19" x14ac:dyDescent="0.25">
      <c r="A23" s="14"/>
      <c r="B23" s="137" t="s">
        <v>217</v>
      </c>
      <c r="C23" s="21">
        <v>32.3113930499999</v>
      </c>
      <c r="D23" s="24">
        <v>28.029404100000097</v>
      </c>
      <c r="E23" s="21">
        <v>-13.252257317948779</v>
      </c>
      <c r="F23" s="21">
        <v>1.3567421730519307</v>
      </c>
      <c r="G23" s="21">
        <v>3.76872359</v>
      </c>
      <c r="H23" s="24">
        <v>4.7554015400000003</v>
      </c>
      <c r="I23" s="21">
        <v>26.180692917306803</v>
      </c>
      <c r="J23" s="21">
        <v>2.3415104604227954</v>
      </c>
      <c r="K23" s="16"/>
      <c r="L23" s="182">
        <f t="shared" si="8"/>
        <v>-13.252257317948779</v>
      </c>
      <c r="M23" s="182">
        <f t="shared" si="9"/>
        <v>1.3567421730519307</v>
      </c>
      <c r="N23" s="182">
        <f t="shared" si="10"/>
        <v>26.180692917306803</v>
      </c>
      <c r="O23" s="182">
        <f t="shared" si="11"/>
        <v>2.3415104604227954</v>
      </c>
      <c r="P23" s="127" t="b">
        <f t="shared" si="12"/>
        <v>1</v>
      </c>
      <c r="Q23" s="127" t="b">
        <f t="shared" si="13"/>
        <v>1</v>
      </c>
      <c r="R23" s="127" t="b">
        <f t="shared" si="14"/>
        <v>1</v>
      </c>
      <c r="S23" s="127" t="b">
        <f t="shared" si="15"/>
        <v>1</v>
      </c>
    </row>
    <row r="24" spans="1:19" x14ac:dyDescent="0.25">
      <c r="A24" s="14"/>
      <c r="B24" s="137" t="s">
        <v>224</v>
      </c>
      <c r="C24" s="21">
        <v>22.221684489999998</v>
      </c>
      <c r="D24" s="24">
        <v>17.96509824</v>
      </c>
      <c r="E24" s="21">
        <v>-19.155101639191706</v>
      </c>
      <c r="F24" s="21">
        <v>0.86958703575253438</v>
      </c>
      <c r="G24" s="21">
        <v>2.48088051</v>
      </c>
      <c r="H24" s="24">
        <v>2.0964581499999997</v>
      </c>
      <c r="I24" s="21">
        <v>-15.495400058586473</v>
      </c>
      <c r="J24" s="21">
        <v>1.0322742773186764</v>
      </c>
      <c r="K24" s="16"/>
      <c r="L24" s="182">
        <f t="shared" si="8"/>
        <v>-19.155101639191706</v>
      </c>
      <c r="M24" s="182">
        <f t="shared" si="9"/>
        <v>0.86958703575253438</v>
      </c>
      <c r="N24" s="182">
        <f t="shared" si="10"/>
        <v>-15.495400058586473</v>
      </c>
      <c r="O24" s="182">
        <f t="shared" si="11"/>
        <v>1.0322742773186764</v>
      </c>
      <c r="P24" s="127" t="b">
        <f t="shared" si="12"/>
        <v>1</v>
      </c>
      <c r="Q24" s="127" t="b">
        <f t="shared" si="13"/>
        <v>1</v>
      </c>
      <c r="R24" s="127" t="b">
        <f t="shared" si="14"/>
        <v>1</v>
      </c>
      <c r="S24" s="127" t="b">
        <f t="shared" si="15"/>
        <v>1</v>
      </c>
    </row>
    <row r="25" spans="1:19" x14ac:dyDescent="0.25">
      <c r="A25" s="14"/>
      <c r="B25" s="137" t="s">
        <v>234</v>
      </c>
      <c r="C25" s="21">
        <v>9.5026130500000008</v>
      </c>
      <c r="D25" s="24">
        <v>5.4473430800000004</v>
      </c>
      <c r="E25" s="21">
        <v>-42.675314133726616</v>
      </c>
      <c r="F25" s="21">
        <v>0.26367453483317443</v>
      </c>
      <c r="G25" s="21">
        <v>1.2601855</v>
      </c>
      <c r="H25" s="24">
        <v>0.61729115000000001</v>
      </c>
      <c r="I25" s="21">
        <v>-51.015850444240151</v>
      </c>
      <c r="J25" s="21">
        <v>0.30394776817341418</v>
      </c>
      <c r="K25" s="16"/>
      <c r="L25" s="182">
        <f t="shared" si="8"/>
        <v>-42.675314133726616</v>
      </c>
      <c r="M25" s="182">
        <f t="shared" si="9"/>
        <v>0.26367453483317443</v>
      </c>
      <c r="N25" s="182">
        <f t="shared" si="10"/>
        <v>-51.015850444240151</v>
      </c>
      <c r="O25" s="182">
        <f t="shared" si="11"/>
        <v>0.30394776817341418</v>
      </c>
      <c r="P25" s="127" t="b">
        <f t="shared" si="12"/>
        <v>1</v>
      </c>
      <c r="Q25" s="127" t="b">
        <f t="shared" si="13"/>
        <v>1</v>
      </c>
      <c r="R25" s="127" t="b">
        <f t="shared" si="14"/>
        <v>1</v>
      </c>
      <c r="S25" s="127" t="b">
        <f t="shared" si="15"/>
        <v>1</v>
      </c>
    </row>
    <row r="26" spans="1:19" x14ac:dyDescent="0.25">
      <c r="A26" s="14"/>
      <c r="B26" s="137" t="s">
        <v>233</v>
      </c>
      <c r="C26" s="21">
        <v>11.60656724</v>
      </c>
      <c r="D26" s="24">
        <v>7.7660491299999999</v>
      </c>
      <c r="E26" s="21">
        <v>-33.089181586475689</v>
      </c>
      <c r="F26" s="21">
        <v>0.3759097530248322</v>
      </c>
      <c r="G26" s="21">
        <v>1.3437587099999999</v>
      </c>
      <c r="H26" s="24">
        <v>0.24536548</v>
      </c>
      <c r="I26" s="21">
        <v>-81.740361705264775</v>
      </c>
      <c r="J26" s="21">
        <v>0.12081542078288096</v>
      </c>
      <c r="K26" s="16"/>
      <c r="L26" s="182">
        <f t="shared" si="8"/>
        <v>-33.089181586475689</v>
      </c>
      <c r="M26" s="182">
        <f t="shared" si="9"/>
        <v>0.3759097530248322</v>
      </c>
      <c r="N26" s="182">
        <f t="shared" si="10"/>
        <v>-81.740361705264775</v>
      </c>
      <c r="O26" s="182">
        <f t="shared" si="11"/>
        <v>0.12081542078288096</v>
      </c>
      <c r="P26" s="127" t="b">
        <f t="shared" si="12"/>
        <v>1</v>
      </c>
      <c r="Q26" s="127" t="b">
        <f t="shared" si="13"/>
        <v>1</v>
      </c>
      <c r="R26" s="127" t="b">
        <f t="shared" si="14"/>
        <v>1</v>
      </c>
      <c r="S26" s="127" t="b">
        <f t="shared" si="15"/>
        <v>1</v>
      </c>
    </row>
    <row r="27" spans="1:19" s="91" customFormat="1" x14ac:dyDescent="0.25">
      <c r="A27" s="95"/>
      <c r="B27" s="137" t="s">
        <v>208</v>
      </c>
      <c r="C27" s="21">
        <v>135.17124300000009</v>
      </c>
      <c r="D27" s="24">
        <v>131.33125010000049</v>
      </c>
      <c r="E27" s="21">
        <v>-2.8408356798195644</v>
      </c>
      <c r="F27" s="21">
        <v>6.3569901455843167</v>
      </c>
      <c r="G27" s="21">
        <v>14.98105752</v>
      </c>
      <c r="H27" s="24">
        <v>13.62177</v>
      </c>
      <c r="I27" s="21">
        <v>-9.073374948232626</v>
      </c>
      <c r="J27" s="21">
        <v>6.7072184496271614</v>
      </c>
      <c r="K27" s="97"/>
      <c r="L27" s="182">
        <f t="shared" si="8"/>
        <v>-2.8408356798195644</v>
      </c>
      <c r="M27" s="182">
        <f t="shared" si="9"/>
        <v>6.3569901455843167</v>
      </c>
      <c r="N27" s="182">
        <f t="shared" si="10"/>
        <v>-9.073374948232626</v>
      </c>
      <c r="O27" s="182">
        <f t="shared" si="11"/>
        <v>6.7072184496271614</v>
      </c>
      <c r="P27" s="127" t="b">
        <f t="shared" si="12"/>
        <v>1</v>
      </c>
      <c r="Q27" s="127" t="b">
        <f t="shared" si="13"/>
        <v>1</v>
      </c>
      <c r="R27" s="127" t="b">
        <f t="shared" si="14"/>
        <v>1</v>
      </c>
      <c r="S27" s="127" t="b">
        <f t="shared" si="15"/>
        <v>1</v>
      </c>
    </row>
    <row r="28" spans="1:19" s="91" customFormat="1" x14ac:dyDescent="0.25">
      <c r="A28" s="95"/>
      <c r="B28" s="137" t="s">
        <v>214</v>
      </c>
      <c r="C28" s="21">
        <v>36.7870811700001</v>
      </c>
      <c r="D28" s="24">
        <v>33.005220049999899</v>
      </c>
      <c r="E28" s="21">
        <v>-10.28040551117253</v>
      </c>
      <c r="F28" s="21">
        <v>1.5975927926592581</v>
      </c>
      <c r="G28" s="21">
        <v>3.86575442</v>
      </c>
      <c r="H28" s="24">
        <v>3.3839444199999997</v>
      </c>
      <c r="I28" s="21">
        <v>-12.463543920619779</v>
      </c>
      <c r="J28" s="21">
        <v>1.6662191804983411</v>
      </c>
      <c r="K28" s="97"/>
      <c r="L28" s="182">
        <f t="shared" si="8"/>
        <v>-10.28040551117253</v>
      </c>
      <c r="M28" s="182">
        <f t="shared" si="9"/>
        <v>1.5975927926592581</v>
      </c>
      <c r="N28" s="182">
        <f t="shared" si="10"/>
        <v>-12.463543920619779</v>
      </c>
      <c r="O28" s="182">
        <f t="shared" si="11"/>
        <v>1.6662191804983411</v>
      </c>
      <c r="P28" s="127" t="b">
        <f t="shared" si="12"/>
        <v>1</v>
      </c>
      <c r="Q28" s="127" t="b">
        <f t="shared" si="13"/>
        <v>1</v>
      </c>
      <c r="R28" s="127" t="b">
        <f t="shared" si="14"/>
        <v>1</v>
      </c>
      <c r="S28" s="127" t="b">
        <f t="shared" si="15"/>
        <v>1</v>
      </c>
    </row>
    <row r="29" spans="1:19" s="91" customFormat="1" x14ac:dyDescent="0.25">
      <c r="A29" s="95"/>
      <c r="B29" s="137" t="s">
        <v>151</v>
      </c>
      <c r="C29" s="21">
        <v>10.179458519999999</v>
      </c>
      <c r="D29" s="24">
        <v>7.2415906799999998</v>
      </c>
      <c r="E29" s="21">
        <v>-28.860747693286925</v>
      </c>
      <c r="F29" s="21">
        <v>0.35052373716128249</v>
      </c>
      <c r="G29" s="21">
        <v>0.60636516000000007</v>
      </c>
      <c r="H29" s="24">
        <v>0.53663815000000004</v>
      </c>
      <c r="I29" s="21">
        <v>-11.499178151990129</v>
      </c>
      <c r="J29" s="21">
        <v>0.26423506640134053</v>
      </c>
      <c r="K29" s="97"/>
      <c r="L29" s="182">
        <f t="shared" si="8"/>
        <v>-28.860747693286925</v>
      </c>
      <c r="M29" s="182">
        <f t="shared" si="9"/>
        <v>0.35052373716128249</v>
      </c>
      <c r="N29" s="182">
        <f t="shared" si="10"/>
        <v>-11.499178151990129</v>
      </c>
      <c r="O29" s="182">
        <f t="shared" si="11"/>
        <v>0.26423506640134053</v>
      </c>
      <c r="P29" s="127" t="b">
        <f t="shared" si="12"/>
        <v>1</v>
      </c>
      <c r="Q29" s="127" t="b">
        <f t="shared" si="13"/>
        <v>1</v>
      </c>
      <c r="R29" s="127" t="b">
        <f t="shared" si="14"/>
        <v>1</v>
      </c>
      <c r="S29" s="127" t="b">
        <f t="shared" si="15"/>
        <v>1</v>
      </c>
    </row>
    <row r="30" spans="1:19" s="91" customFormat="1" x14ac:dyDescent="0.25">
      <c r="A30" s="95"/>
      <c r="B30" s="137" t="s">
        <v>235</v>
      </c>
      <c r="C30" s="21">
        <v>2.47930713</v>
      </c>
      <c r="D30" s="24">
        <v>0.1108455</v>
      </c>
      <c r="E30" s="21">
        <v>-95.529174314115735</v>
      </c>
      <c r="F30" s="21">
        <v>5.3653928569614958E-3</v>
      </c>
      <c r="G30" s="21">
        <v>2.7342000000000002E-2</v>
      </c>
      <c r="H30" s="24">
        <v>4.6864999999999997E-3</v>
      </c>
      <c r="I30" s="21">
        <v>-82.859703020993351</v>
      </c>
      <c r="J30" s="21">
        <v>2.3075840558295798E-3</v>
      </c>
      <c r="K30" s="97"/>
      <c r="L30" s="182">
        <f t="shared" si="8"/>
        <v>-95.529174314115735</v>
      </c>
      <c r="M30" s="182">
        <f t="shared" si="9"/>
        <v>5.3653928569614958E-3</v>
      </c>
      <c r="N30" s="182">
        <f t="shared" si="10"/>
        <v>-82.859703020993351</v>
      </c>
      <c r="O30" s="182">
        <f t="shared" si="11"/>
        <v>2.3075840558295798E-3</v>
      </c>
      <c r="P30" s="127" t="b">
        <f t="shared" si="12"/>
        <v>1</v>
      </c>
      <c r="Q30" s="127" t="b">
        <f t="shared" si="13"/>
        <v>1</v>
      </c>
      <c r="R30" s="127" t="b">
        <f t="shared" si="14"/>
        <v>1</v>
      </c>
      <c r="S30" s="127" t="b">
        <f t="shared" si="15"/>
        <v>1</v>
      </c>
    </row>
    <row r="31" spans="1:19" s="91" customFormat="1" x14ac:dyDescent="0.25">
      <c r="A31" s="95"/>
      <c r="B31" s="137" t="s">
        <v>226</v>
      </c>
      <c r="C31" s="21">
        <v>17.442891800000002</v>
      </c>
      <c r="D31" s="24">
        <v>15.15490018</v>
      </c>
      <c r="E31" s="21">
        <v>-13.117043012328955</v>
      </c>
      <c r="F31" s="21">
        <v>0.73356151737090358</v>
      </c>
      <c r="G31" s="21">
        <v>1.63994997</v>
      </c>
      <c r="H31" s="24">
        <v>1.12017447</v>
      </c>
      <c r="I31" s="21">
        <v>-31.694594927185491</v>
      </c>
      <c r="J31" s="21">
        <v>0.55156230592539213</v>
      </c>
      <c r="K31" s="97"/>
      <c r="L31" s="182">
        <f t="shared" si="8"/>
        <v>-13.117043012328955</v>
      </c>
      <c r="M31" s="182">
        <f t="shared" si="9"/>
        <v>0.73356151737090358</v>
      </c>
      <c r="N31" s="182">
        <f t="shared" si="10"/>
        <v>-31.694594927185491</v>
      </c>
      <c r="O31" s="182">
        <f t="shared" si="11"/>
        <v>0.55156230592539213</v>
      </c>
      <c r="P31" s="127" t="b">
        <f t="shared" si="12"/>
        <v>1</v>
      </c>
      <c r="Q31" s="127" t="b">
        <f t="shared" si="13"/>
        <v>1</v>
      </c>
      <c r="R31" s="127" t="b">
        <f t="shared" si="14"/>
        <v>1</v>
      </c>
      <c r="S31" s="127" t="b">
        <f t="shared" si="15"/>
        <v>1</v>
      </c>
    </row>
    <row r="32" spans="1:19" s="125" customFormat="1" x14ac:dyDescent="0.25">
      <c r="A32" s="14"/>
      <c r="B32" s="10" t="s">
        <v>27</v>
      </c>
      <c r="C32" s="24">
        <v>1275.8853631599927</v>
      </c>
      <c r="D32" s="24">
        <v>1083.5182694600071</v>
      </c>
      <c r="E32" s="24">
        <v>-15.077145584894003</v>
      </c>
      <c r="F32" s="24">
        <v>52.446884928553736</v>
      </c>
      <c r="G32" s="24">
        <v>127.2112739500003</v>
      </c>
      <c r="H32" s="24">
        <v>99.054288450000001</v>
      </c>
      <c r="I32" s="24">
        <v>-22.134033113344387</v>
      </c>
      <c r="J32" s="24">
        <v>48.773305598797414</v>
      </c>
      <c r="K32" s="16"/>
      <c r="L32" s="182">
        <f t="shared" si="8"/>
        <v>-15.077145584894003</v>
      </c>
      <c r="M32" s="182">
        <f t="shared" si="9"/>
        <v>52.446884928553736</v>
      </c>
      <c r="N32" s="182">
        <f t="shared" si="10"/>
        <v>-22.134033113344387</v>
      </c>
      <c r="O32" s="182">
        <f t="shared" si="11"/>
        <v>48.773305598797414</v>
      </c>
      <c r="P32" s="127" t="b">
        <f t="shared" si="12"/>
        <v>1</v>
      </c>
      <c r="Q32" s="127" t="b">
        <f t="shared" si="13"/>
        <v>1</v>
      </c>
      <c r="R32" s="127" t="b">
        <f t="shared" si="14"/>
        <v>1</v>
      </c>
      <c r="S32" s="127" t="b">
        <f t="shared" si="15"/>
        <v>1</v>
      </c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197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24</v>
      </c>
      <c r="C13" s="30">
        <v>2202.8179138</v>
      </c>
      <c r="D13" s="30">
        <v>2065.9344610000003</v>
      </c>
      <c r="E13" s="30">
        <v>-6.2140157814436492</v>
      </c>
      <c r="F13" s="30">
        <v>100</v>
      </c>
      <c r="G13" s="30">
        <v>231.61283320000001</v>
      </c>
      <c r="H13" s="30">
        <v>203.0911935</v>
      </c>
      <c r="I13" s="30">
        <v>-12.314360696659366</v>
      </c>
      <c r="J13" s="30">
        <v>100</v>
      </c>
      <c r="K13" s="16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37" t="s">
        <v>206</v>
      </c>
      <c r="C16" s="21">
        <v>359.7449762800012</v>
      </c>
      <c r="D16" s="24">
        <v>374.51532069999899</v>
      </c>
      <c r="E16" s="21">
        <v>4.1057819827625686</v>
      </c>
      <c r="F16" s="21">
        <v>18.128131737476203</v>
      </c>
      <c r="G16" s="21">
        <v>43.602855290000001</v>
      </c>
      <c r="H16" s="24">
        <v>36.899975449999999</v>
      </c>
      <c r="I16" s="21">
        <v>-15.372570891102299</v>
      </c>
      <c r="J16" s="21">
        <v>18.169165690584215</v>
      </c>
      <c r="K16" s="16"/>
    </row>
    <row r="17" spans="1:11" x14ac:dyDescent="0.25">
      <c r="A17" s="14"/>
      <c r="B17" s="137" t="s">
        <v>227</v>
      </c>
      <c r="C17" s="21">
        <v>3.5349169900000001</v>
      </c>
      <c r="D17" s="24">
        <v>13.235730890000001</v>
      </c>
      <c r="E17" s="21">
        <v>274.4283367174628</v>
      </c>
      <c r="F17" s="21">
        <v>0.64066557482144637</v>
      </c>
      <c r="G17" s="21">
        <v>0.51107442999999997</v>
      </c>
      <c r="H17" s="24">
        <v>0.17886120999999999</v>
      </c>
      <c r="I17" s="21">
        <v>-65.002903784483991</v>
      </c>
      <c r="J17" s="21">
        <v>8.8069407106024997E-2</v>
      </c>
      <c r="K17" s="16"/>
    </row>
    <row r="18" spans="1:11" x14ac:dyDescent="0.25">
      <c r="A18" s="14"/>
      <c r="B18" s="137" t="s">
        <v>215</v>
      </c>
      <c r="C18" s="21">
        <v>23.715037030000001</v>
      </c>
      <c r="D18" s="24">
        <v>30.183852920000003</v>
      </c>
      <c r="E18" s="21">
        <v>27.277275096879762</v>
      </c>
      <c r="F18" s="21">
        <v>1.4610266438650592</v>
      </c>
      <c r="G18" s="21">
        <v>2.8781565699999998</v>
      </c>
      <c r="H18" s="24">
        <v>3.0425334400000001</v>
      </c>
      <c r="I18" s="21">
        <v>5.7111858233619417</v>
      </c>
      <c r="J18" s="21">
        <v>1.4981119503835107</v>
      </c>
      <c r="K18" s="16"/>
    </row>
    <row r="19" spans="1:11" x14ac:dyDescent="0.25">
      <c r="A19" s="14"/>
      <c r="B19" s="137" t="s">
        <v>229</v>
      </c>
      <c r="C19" s="21">
        <v>4.9870566399999996</v>
      </c>
      <c r="D19" s="24">
        <v>8.8855500599999999</v>
      </c>
      <c r="E19" s="21">
        <v>78.172230664699271</v>
      </c>
      <c r="F19" s="21">
        <v>0.43009835150816034</v>
      </c>
      <c r="G19" s="21">
        <v>0.47838711</v>
      </c>
      <c r="H19" s="24">
        <v>1.1424647700000001</v>
      </c>
      <c r="I19" s="21">
        <v>138.81596015411034</v>
      </c>
      <c r="J19" s="21">
        <v>0.56253781875578968</v>
      </c>
      <c r="K19" s="16"/>
    </row>
    <row r="20" spans="1:11" x14ac:dyDescent="0.25">
      <c r="A20" s="14"/>
      <c r="B20" s="137" t="s">
        <v>207</v>
      </c>
      <c r="C20" s="21">
        <v>136.22336652999991</v>
      </c>
      <c r="D20" s="24">
        <v>140.08149865999991</v>
      </c>
      <c r="E20" s="21">
        <v>2.832210235496091</v>
      </c>
      <c r="F20" s="21">
        <v>6.7805393299937746</v>
      </c>
      <c r="G20" s="21">
        <v>14.18853135</v>
      </c>
      <c r="H20" s="24">
        <v>13.96209344</v>
      </c>
      <c r="I20" s="21">
        <v>-1.5959221177602734</v>
      </c>
      <c r="J20" s="21">
        <v>6.8747901863110572</v>
      </c>
      <c r="K20" s="16"/>
    </row>
    <row r="21" spans="1:11" x14ac:dyDescent="0.25">
      <c r="A21" s="14"/>
      <c r="B21" s="137" t="s">
        <v>211</v>
      </c>
      <c r="C21" s="21">
        <v>39.000037409999997</v>
      </c>
      <c r="D21" s="24">
        <v>42.161886170000002</v>
      </c>
      <c r="E21" s="21">
        <v>8.1072967360520387</v>
      </c>
      <c r="F21" s="21">
        <v>2.0408143126472584</v>
      </c>
      <c r="G21" s="21">
        <v>3.6485637999999998</v>
      </c>
      <c r="H21" s="24">
        <v>3.2438176699999999</v>
      </c>
      <c r="I21" s="21">
        <v>-11.093300054119926</v>
      </c>
      <c r="J21" s="21">
        <v>1.5972222202731798</v>
      </c>
      <c r="K21" s="16"/>
    </row>
    <row r="22" spans="1:11" x14ac:dyDescent="0.25">
      <c r="A22" s="14"/>
      <c r="B22" s="137" t="s">
        <v>236</v>
      </c>
      <c r="C22" s="21">
        <v>4.80627738</v>
      </c>
      <c r="D22" s="24">
        <v>6.1499210999999994</v>
      </c>
      <c r="E22" s="21">
        <v>27.956016970456243</v>
      </c>
      <c r="F22" s="21">
        <v>0.29768229419161613</v>
      </c>
      <c r="G22" s="21">
        <v>0.90836211</v>
      </c>
      <c r="H22" s="24">
        <v>1.9125858899999999</v>
      </c>
      <c r="I22" s="21">
        <v>110.55324401410797</v>
      </c>
      <c r="J22" s="21">
        <v>0.941737481098608</v>
      </c>
      <c r="K22" s="16"/>
    </row>
    <row r="23" spans="1:11" x14ac:dyDescent="0.25">
      <c r="A23" s="14"/>
      <c r="B23" s="137" t="s">
        <v>231</v>
      </c>
      <c r="C23" s="21">
        <v>7.0419002000000006</v>
      </c>
      <c r="D23" s="24">
        <v>8.2406836600000002</v>
      </c>
      <c r="E23" s="21">
        <v>17.023579232207808</v>
      </c>
      <c r="F23" s="21">
        <v>0.39888407960488531</v>
      </c>
      <c r="G23" s="21">
        <v>0.42995804999999998</v>
      </c>
      <c r="H23" s="24">
        <v>0.22639247000000001</v>
      </c>
      <c r="I23" s="21">
        <v>-47.345451492302558</v>
      </c>
      <c r="J23" s="21">
        <v>0.1114733071870002</v>
      </c>
      <c r="K23" s="16"/>
    </row>
    <row r="24" spans="1:11" x14ac:dyDescent="0.25">
      <c r="A24" s="14"/>
      <c r="B24" s="137" t="s">
        <v>237</v>
      </c>
      <c r="C24" s="21">
        <v>1.8500000000000001E-3</v>
      </c>
      <c r="D24" s="24">
        <v>1.1928088300000002</v>
      </c>
      <c r="E24" s="21">
        <v>64376.152972972981</v>
      </c>
      <c r="F24" s="21">
        <v>5.7737012113280202E-2</v>
      </c>
      <c r="G24" s="21">
        <v>1.8500000000000001E-3</v>
      </c>
      <c r="H24" s="24">
        <v>0</v>
      </c>
      <c r="I24" s="21" t="s">
        <v>97</v>
      </c>
      <c r="J24" s="21">
        <v>0</v>
      </c>
      <c r="K24" s="16"/>
    </row>
    <row r="25" spans="1:11" x14ac:dyDescent="0.25">
      <c r="A25" s="14"/>
      <c r="B25" s="137" t="s">
        <v>212</v>
      </c>
      <c r="C25" s="21">
        <v>39.286906970000203</v>
      </c>
      <c r="D25" s="24">
        <v>40.0393823100001</v>
      </c>
      <c r="E25" s="21">
        <v>1.91533362647891</v>
      </c>
      <c r="F25" s="21">
        <v>1.9380761135384388</v>
      </c>
      <c r="G25" s="21">
        <v>4.5484348099999998</v>
      </c>
      <c r="H25" s="24">
        <v>3.7585026699999999</v>
      </c>
      <c r="I25" s="21">
        <v>-17.367120185240161</v>
      </c>
      <c r="J25" s="21">
        <v>1.8506477830118222</v>
      </c>
      <c r="K25" s="16"/>
    </row>
    <row r="26" spans="1:11" s="125" customFormat="1" x14ac:dyDescent="0.25">
      <c r="A26" s="95"/>
      <c r="B26" s="137" t="s">
        <v>230</v>
      </c>
      <c r="C26" s="21">
        <v>8.5032034900000006</v>
      </c>
      <c r="D26" s="24">
        <v>8.7349658699999999</v>
      </c>
      <c r="E26" s="21">
        <v>2.7255890121006487</v>
      </c>
      <c r="F26" s="21">
        <v>0.42280943732222293</v>
      </c>
      <c r="G26" s="21">
        <v>0.61047890999999999</v>
      </c>
      <c r="H26" s="24">
        <v>1.5722852300000001</v>
      </c>
      <c r="I26" s="21">
        <v>157.54947537827314</v>
      </c>
      <c r="J26" s="21">
        <v>0.77417696105075096</v>
      </c>
      <c r="K26" s="97"/>
    </row>
    <row r="27" spans="1:11" s="125" customFormat="1" x14ac:dyDescent="0.25">
      <c r="A27" s="95"/>
      <c r="B27" s="137" t="s">
        <v>238</v>
      </c>
      <c r="C27" s="21">
        <v>0.35367865999999998</v>
      </c>
      <c r="D27" s="24">
        <v>0.56662201000000001</v>
      </c>
      <c r="E27" s="21">
        <v>60.20814204622922</v>
      </c>
      <c r="F27" s="21">
        <v>2.7426911196676142E-2</v>
      </c>
      <c r="G27" s="21">
        <v>1.8914959999999998E-2</v>
      </c>
      <c r="H27" s="24">
        <v>0.21115007999999999</v>
      </c>
      <c r="I27" s="21">
        <v>1016.3125906689733</v>
      </c>
      <c r="J27" s="21">
        <v>0.10396811223624032</v>
      </c>
      <c r="K27" s="97"/>
    </row>
    <row r="28" spans="1:11" s="125" customFormat="1" x14ac:dyDescent="0.25">
      <c r="A28" s="95"/>
      <c r="B28" s="137" t="s">
        <v>239</v>
      </c>
      <c r="C28" s="21">
        <v>0.17161941</v>
      </c>
      <c r="D28" s="24">
        <v>0.32651391999999996</v>
      </c>
      <c r="E28" s="21">
        <v>90.254657092691289</v>
      </c>
      <c r="F28" s="21">
        <v>1.5804660126631186E-2</v>
      </c>
      <c r="G28" s="21">
        <v>2.96E-3</v>
      </c>
      <c r="H28" s="24">
        <v>0.1005741</v>
      </c>
      <c r="I28" s="21">
        <v>3297.7736486486483</v>
      </c>
      <c r="J28" s="21">
        <v>4.9521645063354255E-2</v>
      </c>
      <c r="K28" s="97"/>
    </row>
    <row r="29" spans="1:11" s="125" customFormat="1" x14ac:dyDescent="0.25">
      <c r="A29" s="95"/>
      <c r="B29" s="137" t="s">
        <v>240</v>
      </c>
      <c r="C29" s="21">
        <v>0.15874287000000001</v>
      </c>
      <c r="D29" s="24">
        <v>0.23061035999999999</v>
      </c>
      <c r="E29" s="21">
        <v>45.272893201439523</v>
      </c>
      <c r="F29" s="21">
        <v>1.1162520610086284E-2</v>
      </c>
      <c r="G29" s="21">
        <v>3.6651379999999997E-2</v>
      </c>
      <c r="H29" s="24">
        <v>2.5383549999999998E-2</v>
      </c>
      <c r="I29" s="21">
        <v>-30.743262600207689</v>
      </c>
      <c r="J29" s="21">
        <v>1.2498597089587735E-2</v>
      </c>
      <c r="K29" s="97"/>
    </row>
    <row r="30" spans="1:11" s="125" customFormat="1" x14ac:dyDescent="0.25">
      <c r="A30" s="14"/>
      <c r="B30" s="10" t="s">
        <v>27</v>
      </c>
      <c r="C30" s="24">
        <v>627.52956986000129</v>
      </c>
      <c r="D30" s="24">
        <v>674.54534745999899</v>
      </c>
      <c r="E30" s="24">
        <v>7.4922011420890833</v>
      </c>
      <c r="F30" s="24">
        <v>32.650858979015737</v>
      </c>
      <c r="G30" s="24">
        <v>71.86517877</v>
      </c>
      <c r="H30" s="24">
        <v>66.276619970000013</v>
      </c>
      <c r="I30" s="24">
        <v>-7.7764487553642851</v>
      </c>
      <c r="J30" s="24">
        <v>32.633921160151147</v>
      </c>
      <c r="K30" s="16"/>
    </row>
    <row r="31" spans="1:11" s="125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25" customFormat="1" x14ac:dyDescent="0.25">
      <c r="A32" s="17"/>
      <c r="B32" s="37" t="s">
        <v>197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25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23"/>
      <c r="M33" s="123"/>
    </row>
    <row r="34" spans="1:13" s="125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25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tr">
        <f>IF(F31="","",1)</f>
        <v/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25">
      <c r="A7" s="95"/>
      <c r="B7" s="105"/>
      <c r="C7" s="219" t="s">
        <v>100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25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25">
      <c r="A10" s="95"/>
      <c r="B10" s="110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97"/>
    </row>
    <row r="11" spans="1:14" x14ac:dyDescent="0.25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0"/>
      <c r="F11" s="220"/>
      <c r="G11" s="115">
        <f>+C11</f>
        <v>2018</v>
      </c>
      <c r="H11" s="115">
        <f>+D11</f>
        <v>2019</v>
      </c>
      <c r="I11" s="220"/>
      <c r="J11" s="220"/>
      <c r="K11" s="97"/>
      <c r="N11" s="90"/>
    </row>
    <row r="12" spans="1:14" x14ac:dyDescent="0.25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25">
      <c r="A13" s="95"/>
      <c r="B13" s="111" t="s">
        <v>24</v>
      </c>
      <c r="C13" s="30">
        <v>2202.8179138</v>
      </c>
      <c r="D13" s="30">
        <v>2065.9344610000003</v>
      </c>
      <c r="E13" s="30">
        <v>-6.2140157814436492</v>
      </c>
      <c r="F13" s="215">
        <v>100</v>
      </c>
      <c r="G13" s="30">
        <v>231.61283320000001</v>
      </c>
      <c r="H13" s="30">
        <v>203.0911935</v>
      </c>
      <c r="I13" s="30">
        <v>-12.314360696659366</v>
      </c>
      <c r="J13" s="215">
        <v>100</v>
      </c>
      <c r="K13" s="97"/>
    </row>
    <row r="14" spans="1:14" x14ac:dyDescent="0.25">
      <c r="A14" s="95"/>
      <c r="B14" s="137" t="s">
        <v>208</v>
      </c>
      <c r="C14" s="21">
        <v>135.171243</v>
      </c>
      <c r="D14" s="24">
        <v>131.33125010000001</v>
      </c>
      <c r="E14" s="21">
        <v>-2.8408356798198531</v>
      </c>
      <c r="F14" s="21">
        <v>6.3569901455842928</v>
      </c>
      <c r="G14" s="21">
        <v>14.9810575</v>
      </c>
      <c r="H14" s="24">
        <v>13.62177</v>
      </c>
      <c r="I14" s="21">
        <v>-9.073374826843839</v>
      </c>
      <c r="J14" s="21">
        <v>6.7072184496271614</v>
      </c>
      <c r="K14" s="97"/>
    </row>
    <row r="15" spans="1:14" x14ac:dyDescent="0.25">
      <c r="A15" s="95"/>
      <c r="B15" s="137" t="s">
        <v>209</v>
      </c>
      <c r="C15" s="21">
        <v>74.855110800000006</v>
      </c>
      <c r="D15" s="24">
        <v>73.286938000000006</v>
      </c>
      <c r="E15" s="21">
        <v>-2.0949441971836569</v>
      </c>
      <c r="F15" s="21">
        <v>3.5473989801460597</v>
      </c>
      <c r="G15" s="21">
        <v>8.0691258999999995</v>
      </c>
      <c r="H15" s="24">
        <v>8.4774464999999992</v>
      </c>
      <c r="I15" s="21">
        <v>5.0602829235816049</v>
      </c>
      <c r="J15" s="21">
        <v>4.1742068446704952</v>
      </c>
      <c r="K15" s="97"/>
    </row>
    <row r="16" spans="1:14" x14ac:dyDescent="0.25">
      <c r="A16" s="95" t="s">
        <v>61</v>
      </c>
      <c r="B16" s="137" t="s">
        <v>212</v>
      </c>
      <c r="C16" s="21">
        <v>39.286906999999999</v>
      </c>
      <c r="D16" s="24">
        <v>40.0393823</v>
      </c>
      <c r="E16" s="21">
        <v>1.9153335232015012</v>
      </c>
      <c r="F16" s="21">
        <v>1.9380761130543915</v>
      </c>
      <c r="G16" s="21">
        <v>4.5484347999999999</v>
      </c>
      <c r="H16" s="24">
        <v>3.7585027000000002</v>
      </c>
      <c r="I16" s="21">
        <v>-17.367119343999381</v>
      </c>
      <c r="J16" s="21">
        <v>1.8506477977835116</v>
      </c>
      <c r="K16" s="97"/>
    </row>
    <row r="17" spans="1:11" x14ac:dyDescent="0.25">
      <c r="A17" s="95" t="s">
        <v>61</v>
      </c>
      <c r="B17" s="137" t="s">
        <v>213</v>
      </c>
      <c r="C17" s="21">
        <v>44.129101499999997</v>
      </c>
      <c r="D17" s="24">
        <v>39.142143300000001</v>
      </c>
      <c r="E17" s="21">
        <v>-11.300837838268695</v>
      </c>
      <c r="F17" s="21">
        <v>1.8946459357211911</v>
      </c>
      <c r="G17" s="21">
        <v>5.1411397000000001</v>
      </c>
      <c r="H17" s="24">
        <v>4.7473216999999996</v>
      </c>
      <c r="I17" s="21">
        <v>-7.6601303014582678</v>
      </c>
      <c r="J17" s="21">
        <v>2.3375320309001975</v>
      </c>
      <c r="K17" s="97"/>
    </row>
    <row r="18" spans="1:11" x14ac:dyDescent="0.25">
      <c r="A18" s="95" t="s">
        <v>61</v>
      </c>
      <c r="B18" s="137" t="s">
        <v>214</v>
      </c>
      <c r="C18" s="21">
        <v>36.787081200000003</v>
      </c>
      <c r="D18" s="24">
        <v>33.005220000000001</v>
      </c>
      <c r="E18" s="21">
        <v>-10.280405720255947</v>
      </c>
      <c r="F18" s="21">
        <v>1.597592790239051</v>
      </c>
      <c r="G18" s="21">
        <v>3.8657544000000001</v>
      </c>
      <c r="H18" s="24">
        <v>3.3839443999999999</v>
      </c>
      <c r="I18" s="21">
        <v>-12.4635439851016</v>
      </c>
      <c r="J18" s="21">
        <v>1.6662191706505483</v>
      </c>
      <c r="K18" s="97"/>
    </row>
    <row r="19" spans="1:11" x14ac:dyDescent="0.25">
      <c r="A19" s="95"/>
      <c r="B19" s="137" t="s">
        <v>219</v>
      </c>
      <c r="C19" s="21">
        <v>18.205527</v>
      </c>
      <c r="D19" s="24">
        <v>23.322401200000002</v>
      </c>
      <c r="E19" s="21">
        <v>28.106158091441145</v>
      </c>
      <c r="F19" s="21">
        <v>1.1289032464616988</v>
      </c>
      <c r="G19" s="21">
        <v>1.6664528999999999</v>
      </c>
      <c r="H19" s="24">
        <v>8.1972769999999997</v>
      </c>
      <c r="I19" s="21">
        <v>391.89971105694019</v>
      </c>
      <c r="J19" s="21">
        <v>4.0362542849500755</v>
      </c>
      <c r="K19" s="97"/>
    </row>
    <row r="20" spans="1:11" x14ac:dyDescent="0.25">
      <c r="A20" s="95" t="s">
        <v>61</v>
      </c>
      <c r="B20" s="137" t="s">
        <v>223</v>
      </c>
      <c r="C20" s="21">
        <v>16.5393309</v>
      </c>
      <c r="D20" s="24">
        <v>19.452099199999999</v>
      </c>
      <c r="E20" s="21">
        <v>17.611161646206618</v>
      </c>
      <c r="F20" s="21">
        <v>0.94156419611609343</v>
      </c>
      <c r="G20" s="21">
        <v>1.718456</v>
      </c>
      <c r="H20" s="24">
        <v>2.2148435000000002</v>
      </c>
      <c r="I20" s="21">
        <v>28.885668297588076</v>
      </c>
      <c r="J20" s="21">
        <v>1.0905659973877697</v>
      </c>
      <c r="K20" s="97"/>
    </row>
    <row r="21" spans="1:11" x14ac:dyDescent="0.25">
      <c r="A21" s="95" t="s">
        <v>61</v>
      </c>
      <c r="B21" s="137" t="s">
        <v>229</v>
      </c>
      <c r="C21" s="21">
        <v>4.9870565999999998</v>
      </c>
      <c r="D21" s="24">
        <v>8.8855500999999997</v>
      </c>
      <c r="E21" s="21">
        <v>78.172232895852844</v>
      </c>
      <c r="F21" s="21">
        <v>0.43009835344433023</v>
      </c>
      <c r="G21" s="21">
        <v>0.47838710000000001</v>
      </c>
      <c r="H21" s="24">
        <v>1.1424647999999999</v>
      </c>
      <c r="I21" s="21">
        <v>138.81597141728946</v>
      </c>
      <c r="J21" s="21">
        <v>0.56253783352747888</v>
      </c>
      <c r="K21" s="97"/>
    </row>
    <row r="22" spans="1:11" x14ac:dyDescent="0.25">
      <c r="A22" s="95" t="s">
        <v>61</v>
      </c>
      <c r="B22" s="137" t="s">
        <v>241</v>
      </c>
      <c r="C22" s="21">
        <v>6.6963850000000003</v>
      </c>
      <c r="D22" s="24">
        <v>4.4970147000000003</v>
      </c>
      <c r="E22" s="21">
        <v>-32.844143519227167</v>
      </c>
      <c r="F22" s="21">
        <v>0.21767460608712891</v>
      </c>
      <c r="G22" s="21">
        <v>0.50156449999999997</v>
      </c>
      <c r="H22" s="24">
        <v>0.51995460000000004</v>
      </c>
      <c r="I22" s="21">
        <v>3.6665473732690579</v>
      </c>
      <c r="J22" s="21">
        <v>0.25602025919454752</v>
      </c>
      <c r="K22" s="97"/>
    </row>
    <row r="23" spans="1:11" x14ac:dyDescent="0.25">
      <c r="A23" s="95" t="s">
        <v>61</v>
      </c>
      <c r="B23" s="137" t="s">
        <v>242</v>
      </c>
      <c r="C23" s="21">
        <v>2.8774695000000001</v>
      </c>
      <c r="D23" s="24">
        <v>2.1658240000000002</v>
      </c>
      <c r="E23" s="21">
        <v>-24.731643550001138</v>
      </c>
      <c r="F23" s="21">
        <v>0.10483507782486233</v>
      </c>
      <c r="G23" s="21">
        <v>0.38688800000000001</v>
      </c>
      <c r="H23" s="24">
        <v>0.10858</v>
      </c>
      <c r="I23" s="21">
        <v>-71.935030293004701</v>
      </c>
      <c r="J23" s="21">
        <v>5.3463667295844612E-2</v>
      </c>
      <c r="K23" s="97"/>
    </row>
    <row r="24" spans="1:11" x14ac:dyDescent="0.25">
      <c r="A24" s="95" t="s">
        <v>61</v>
      </c>
      <c r="B24" s="137" t="s">
        <v>243</v>
      </c>
      <c r="C24" s="21">
        <v>1.7400139999999999</v>
      </c>
      <c r="D24" s="24">
        <v>1.9698557999999999</v>
      </c>
      <c r="E24" s="21">
        <v>13.209192569714956</v>
      </c>
      <c r="F24" s="21">
        <v>9.5349384851565216E-2</v>
      </c>
      <c r="G24" s="21">
        <v>0.1399736</v>
      </c>
      <c r="H24" s="24">
        <v>9.2864100000000005E-2</v>
      </c>
      <c r="I24" s="21">
        <v>-33.655989415146855</v>
      </c>
      <c r="J24" s="21">
        <v>4.5725320925843103E-2</v>
      </c>
      <c r="K24" s="97"/>
    </row>
    <row r="25" spans="1:11" x14ac:dyDescent="0.25">
      <c r="A25" s="95" t="s">
        <v>61</v>
      </c>
      <c r="B25" s="137" t="s">
        <v>244</v>
      </c>
      <c r="C25" s="21">
        <v>0.85993319999999995</v>
      </c>
      <c r="D25" s="24">
        <v>1.0677646999999999</v>
      </c>
      <c r="E25" s="21">
        <v>24.168330749411695</v>
      </c>
      <c r="F25" s="21">
        <v>5.1684345276043091E-2</v>
      </c>
      <c r="G25" s="21">
        <v>0.1657785</v>
      </c>
      <c r="H25" s="24">
        <v>0.27514090000000002</v>
      </c>
      <c r="I25" s="21">
        <v>65.968988741000814</v>
      </c>
      <c r="J25" s="21">
        <v>0.13547652916816405</v>
      </c>
      <c r="K25" s="97"/>
    </row>
    <row r="26" spans="1:11" x14ac:dyDescent="0.25">
      <c r="A26" s="95" t="s">
        <v>61</v>
      </c>
      <c r="B26" s="137" t="s">
        <v>245</v>
      </c>
      <c r="C26" s="21">
        <v>0.35356110000000002</v>
      </c>
      <c r="D26" s="24">
        <v>0.31402350000000001</v>
      </c>
      <c r="E26" s="21">
        <v>-11.182678184902128</v>
      </c>
      <c r="F26" s="21">
        <v>1.5200070763522635E-2</v>
      </c>
      <c r="G26" s="21">
        <v>2.5920800000000001E-2</v>
      </c>
      <c r="H26" s="24">
        <v>1.06661E-2</v>
      </c>
      <c r="I26" s="21">
        <v>-58.851192864417769</v>
      </c>
      <c r="J26" s="21">
        <v>5.2518771573421275E-3</v>
      </c>
      <c r="K26" s="97"/>
    </row>
    <row r="27" spans="1:11" x14ac:dyDescent="0.25">
      <c r="A27" s="95" t="s">
        <v>61</v>
      </c>
      <c r="B27" s="137" t="s">
        <v>246</v>
      </c>
      <c r="C27" s="21">
        <v>0.24947469999999999</v>
      </c>
      <c r="D27" s="24">
        <v>0.28950330000000002</v>
      </c>
      <c r="E27" s="21">
        <v>16.04515407774818</v>
      </c>
      <c r="F27" s="21">
        <v>1.4013188969211931E-2</v>
      </c>
      <c r="G27" s="21">
        <v>9.4169999999999996E-4</v>
      </c>
      <c r="H27" s="24">
        <v>1.33981E-2</v>
      </c>
      <c r="I27" s="21">
        <v>1322.7567165764044</v>
      </c>
      <c r="J27" s="21">
        <v>6.5970856584680023E-3</v>
      </c>
      <c r="K27" s="97"/>
    </row>
    <row r="28" spans="1:11" x14ac:dyDescent="0.25">
      <c r="A28" s="95"/>
      <c r="B28" s="170" t="s">
        <v>27</v>
      </c>
      <c r="C28" s="24">
        <v>382.73819550000002</v>
      </c>
      <c r="D28" s="24">
        <v>378.76897020000001</v>
      </c>
      <c r="E28" s="24">
        <v>-1.0370601488609466</v>
      </c>
      <c r="F28" s="24">
        <v>18.334026434539442</v>
      </c>
      <c r="G28" s="24">
        <v>41.689875400000005</v>
      </c>
      <c r="H28" s="24">
        <v>46.564174399999999</v>
      </c>
      <c r="I28" s="24">
        <v>11.691805152288826</v>
      </c>
      <c r="J28" s="24">
        <v>22.927717148897447</v>
      </c>
      <c r="K28" s="97"/>
    </row>
    <row r="29" spans="1:11" x14ac:dyDescent="0.25">
      <c r="A29" s="95"/>
      <c r="B29" s="110"/>
      <c r="C29" s="107"/>
      <c r="D29" s="107"/>
      <c r="E29" s="107"/>
      <c r="F29" s="108"/>
      <c r="G29" s="108"/>
      <c r="H29" s="108"/>
      <c r="I29" s="109"/>
      <c r="J29" s="109"/>
      <c r="K29" s="97"/>
    </row>
    <row r="30" spans="1:11" x14ac:dyDescent="0.25">
      <c r="A30" s="98"/>
      <c r="B30" s="106" t="s">
        <v>197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99"/>
      <c r="C31" s="99"/>
      <c r="D31" s="102"/>
      <c r="E31" s="99"/>
    </row>
    <row r="32" spans="1:11" x14ac:dyDescent="0.25">
      <c r="B32" s="99"/>
      <c r="C32" s="99"/>
      <c r="D32" s="102"/>
      <c r="E32" s="99"/>
    </row>
    <row r="33" spans="3:5" x14ac:dyDescent="0.25">
      <c r="C33" s="99"/>
      <c r="D33" s="102"/>
    </row>
    <row r="34" spans="3:5" x14ac:dyDescent="0.25">
      <c r="C34" s="99"/>
      <c r="D34" s="102"/>
    </row>
    <row r="35" spans="3:5" x14ac:dyDescent="0.25">
      <c r="C35" s="99"/>
      <c r="D35" s="102"/>
      <c r="E35" s="102"/>
    </row>
    <row r="36" spans="3:5" x14ac:dyDescent="0.25">
      <c r="C36" s="99"/>
      <c r="D36" s="102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56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x14ac:dyDescent="0.25">
      <c r="A13" s="14"/>
      <c r="B13" s="10" t="s">
        <v>24</v>
      </c>
      <c r="C13" s="30">
        <v>2202.8179138</v>
      </c>
      <c r="D13" s="30">
        <v>2065.9344610000003</v>
      </c>
      <c r="E13" s="30">
        <v>-6.2140157814436492</v>
      </c>
      <c r="F13" s="215">
        <v>100</v>
      </c>
      <c r="G13" s="30">
        <v>231.61283320000001</v>
      </c>
      <c r="H13" s="30">
        <v>203.0911935</v>
      </c>
      <c r="I13" s="30">
        <v>-12.314360696659366</v>
      </c>
      <c r="J13" s="215">
        <v>100</v>
      </c>
      <c r="K13" s="16"/>
    </row>
    <row r="14" spans="1:14" x14ac:dyDescent="0.25">
      <c r="A14" s="14"/>
      <c r="B14" s="111" t="s">
        <v>42</v>
      </c>
      <c r="C14" s="78">
        <v>819.36700499999995</v>
      </c>
      <c r="D14" s="30">
        <v>822.20964500000002</v>
      </c>
      <c r="E14" s="78">
        <v>0.34693122650211183</v>
      </c>
      <c r="F14" s="78">
        <v>39.798437971842318</v>
      </c>
      <c r="G14" s="78">
        <v>93.415928999999991</v>
      </c>
      <c r="H14" s="30">
        <v>81.692296999999996</v>
      </c>
      <c r="I14" s="78">
        <v>-12.549928181948488</v>
      </c>
      <c r="J14" s="78">
        <v>40.224440849524079</v>
      </c>
      <c r="K14" s="16"/>
    </row>
    <row r="15" spans="1:14" x14ac:dyDescent="0.25">
      <c r="A15" s="14"/>
      <c r="B15" s="111" t="s">
        <v>52</v>
      </c>
      <c r="C15" s="78">
        <v>519.594469</v>
      </c>
      <c r="D15" s="30">
        <v>537.55305199999998</v>
      </c>
      <c r="E15" s="78">
        <v>3.4562690851122069</v>
      </c>
      <c r="F15" s="78">
        <v>26.019850200853</v>
      </c>
      <c r="G15" s="78">
        <v>60.397927999999993</v>
      </c>
      <c r="H15" s="30">
        <v>53.716927999999996</v>
      </c>
      <c r="I15" s="78">
        <v>-11.061637743599418</v>
      </c>
      <c r="J15" s="78">
        <v>26.44965893117369</v>
      </c>
      <c r="K15" s="16"/>
    </row>
    <row r="16" spans="1:14" x14ac:dyDescent="0.25">
      <c r="A16" s="14" t="s">
        <v>61</v>
      </c>
      <c r="B16" s="137" t="s">
        <v>220</v>
      </c>
      <c r="C16" s="21">
        <v>23.626125999999999</v>
      </c>
      <c r="D16" s="24">
        <v>22.956232</v>
      </c>
      <c r="E16" s="21">
        <v>-2.8353950199029643</v>
      </c>
      <c r="F16" s="21">
        <v>1.1111791024042557</v>
      </c>
      <c r="G16" s="21">
        <v>2.6065420000000001</v>
      </c>
      <c r="H16" s="24">
        <v>2.85486</v>
      </c>
      <c r="I16" s="21">
        <v>9.5267216104708794</v>
      </c>
      <c r="J16" s="21">
        <v>1.4057034925052032</v>
      </c>
      <c r="K16" s="16"/>
    </row>
    <row r="17" spans="1:11" x14ac:dyDescent="0.25">
      <c r="A17" s="14" t="s">
        <v>61</v>
      </c>
      <c r="B17" s="137" t="s">
        <v>206</v>
      </c>
      <c r="C17" s="21">
        <v>359.74497600000001</v>
      </c>
      <c r="D17" s="24">
        <v>374.51532099999997</v>
      </c>
      <c r="E17" s="21">
        <v>4.105782147184156</v>
      </c>
      <c r="F17" s="21">
        <v>18.128131751997525</v>
      </c>
      <c r="G17" s="21">
        <v>43.602854999999998</v>
      </c>
      <c r="H17" s="24">
        <v>36.899974999999998</v>
      </c>
      <c r="I17" s="21">
        <v>-15.372571360292808</v>
      </c>
      <c r="J17" s="21">
        <v>18.169165469008874</v>
      </c>
      <c r="K17" s="16"/>
    </row>
    <row r="18" spans="1:11" x14ac:dyDescent="0.25">
      <c r="A18" s="14" t="s">
        <v>61</v>
      </c>
      <c r="B18" s="137" t="s">
        <v>207</v>
      </c>
      <c r="C18" s="21">
        <v>136.223367</v>
      </c>
      <c r="D18" s="24">
        <v>140.08149900000001</v>
      </c>
      <c r="E18" s="21">
        <v>2.8322101302928449</v>
      </c>
      <c r="F18" s="21">
        <v>6.7805393464512225</v>
      </c>
      <c r="G18" s="21">
        <v>14.188530999999999</v>
      </c>
      <c r="H18" s="24">
        <v>13.962092999999999</v>
      </c>
      <c r="I18" s="21">
        <v>-1.5959227914433161</v>
      </c>
      <c r="J18" s="21">
        <v>6.8747899696596146</v>
      </c>
      <c r="K18" s="16"/>
    </row>
    <row r="19" spans="1:11" x14ac:dyDescent="0.25">
      <c r="A19" s="14"/>
      <c r="B19" s="10" t="s">
        <v>53</v>
      </c>
      <c r="C19" s="78">
        <v>299.77253599999995</v>
      </c>
      <c r="D19" s="30">
        <v>284.65659300000004</v>
      </c>
      <c r="E19" s="78">
        <v>-5.0424709353627755</v>
      </c>
      <c r="F19" s="78">
        <v>13.778587770989315</v>
      </c>
      <c r="G19" s="78">
        <v>33.018000999999998</v>
      </c>
      <c r="H19" s="30">
        <v>27.975368999999997</v>
      </c>
      <c r="I19" s="78">
        <v>-15.272372182676964</v>
      </c>
      <c r="J19" s="78">
        <v>13.774781918350387</v>
      </c>
      <c r="K19" s="16"/>
    </row>
    <row r="20" spans="1:11" x14ac:dyDescent="0.25">
      <c r="A20" s="14" t="s">
        <v>61</v>
      </c>
      <c r="B20" s="9" t="s">
        <v>247</v>
      </c>
      <c r="C20" s="21">
        <v>25.003298999999998</v>
      </c>
      <c r="D20" s="24">
        <v>19.942938000000002</v>
      </c>
      <c r="E20" s="21">
        <v>-20.238773291476441</v>
      </c>
      <c r="F20" s="21">
        <v>0.96532287816849582</v>
      </c>
      <c r="G20" s="21">
        <v>2.033868</v>
      </c>
      <c r="H20" s="24">
        <v>2.3941569999999999</v>
      </c>
      <c r="I20" s="21">
        <v>17.714473112316043</v>
      </c>
      <c r="J20" s="21">
        <v>1.1788581074048392</v>
      </c>
      <c r="K20" s="16"/>
    </row>
    <row r="21" spans="1:11" x14ac:dyDescent="0.25">
      <c r="A21" s="14" t="s">
        <v>61</v>
      </c>
      <c r="B21" s="110" t="s">
        <v>248</v>
      </c>
      <c r="C21" s="21">
        <v>35.763598999999999</v>
      </c>
      <c r="D21" s="24">
        <v>29.436487</v>
      </c>
      <c r="E21" s="21">
        <v>-17.691485691918196</v>
      </c>
      <c r="F21" s="21">
        <v>1.4248509599743782</v>
      </c>
      <c r="G21" s="21">
        <v>4.1549120000000004</v>
      </c>
      <c r="H21" s="24">
        <v>2.571069</v>
      </c>
      <c r="I21" s="21">
        <v>-38.119772452461085</v>
      </c>
      <c r="J21" s="21">
        <v>1.2659677436973653</v>
      </c>
      <c r="K21" s="16"/>
    </row>
    <row r="22" spans="1:11" x14ac:dyDescent="0.25">
      <c r="A22" s="14" t="s">
        <v>61</v>
      </c>
      <c r="B22" s="110" t="s">
        <v>249</v>
      </c>
      <c r="C22" s="21">
        <v>6.6963850000000003</v>
      </c>
      <c r="D22" s="24">
        <v>4.4970150000000002</v>
      </c>
      <c r="E22" s="21">
        <v>-32.844139039198019</v>
      </c>
      <c r="F22" s="21">
        <v>0.21767462060840273</v>
      </c>
      <c r="G22" s="21">
        <v>0.50156500000000004</v>
      </c>
      <c r="H22" s="24">
        <v>0.51995499999999995</v>
      </c>
      <c r="I22" s="21">
        <v>3.6665237805667994</v>
      </c>
      <c r="J22" s="21">
        <v>0.25602045615040414</v>
      </c>
      <c r="K22" s="16"/>
    </row>
    <row r="23" spans="1:11" x14ac:dyDescent="0.25">
      <c r="A23" s="14" t="s">
        <v>61</v>
      </c>
      <c r="B23" s="110" t="s">
        <v>250</v>
      </c>
      <c r="C23" s="21">
        <v>62.669651999999999</v>
      </c>
      <c r="D23" s="24">
        <v>57.443125999999999</v>
      </c>
      <c r="E23" s="21">
        <v>-8.3398037697736012</v>
      </c>
      <c r="F23" s="21">
        <v>2.7804912055242585</v>
      </c>
      <c r="G23" s="21">
        <v>7.5107989999999996</v>
      </c>
      <c r="H23" s="24">
        <v>5.0217419999999997</v>
      </c>
      <c r="I23" s="21">
        <v>-33.139709903034287</v>
      </c>
      <c r="J23" s="21">
        <v>2.4726537440925522</v>
      </c>
      <c r="K23" s="16"/>
    </row>
    <row r="24" spans="1:11" x14ac:dyDescent="0.25">
      <c r="A24" s="14" t="s">
        <v>61</v>
      </c>
      <c r="B24" s="110" t="s">
        <v>251</v>
      </c>
      <c r="C24" s="21">
        <v>135.171243</v>
      </c>
      <c r="D24" s="24">
        <v>131.33125000000001</v>
      </c>
      <c r="E24" s="21">
        <v>-2.8408357538000861</v>
      </c>
      <c r="F24" s="21">
        <v>6.3569901407438696</v>
      </c>
      <c r="G24" s="21">
        <v>14.981058000000001</v>
      </c>
      <c r="H24" s="24">
        <v>13.62177</v>
      </c>
      <c r="I24" s="21">
        <v>-9.0733778615635927</v>
      </c>
      <c r="J24" s="21">
        <v>6.7072184496271614</v>
      </c>
      <c r="K24" s="16"/>
    </row>
    <row r="25" spans="1:11" x14ac:dyDescent="0.25">
      <c r="A25" s="14" t="s">
        <v>61</v>
      </c>
      <c r="B25" s="110" t="s">
        <v>252</v>
      </c>
      <c r="C25" s="21">
        <v>3.7114210000000001</v>
      </c>
      <c r="D25" s="24">
        <v>3.5812400000000002</v>
      </c>
      <c r="E25" s="21">
        <v>-3.5075783641898894</v>
      </c>
      <c r="F25" s="21">
        <v>0.17334722217018092</v>
      </c>
      <c r="G25" s="21">
        <v>0.52768400000000004</v>
      </c>
      <c r="H25" s="24">
        <v>0.57775100000000001</v>
      </c>
      <c r="I25" s="21">
        <v>9.4880648266765668</v>
      </c>
      <c r="J25" s="21">
        <v>0.28447860788212859</v>
      </c>
      <c r="K25" s="16"/>
    </row>
    <row r="26" spans="1:11" x14ac:dyDescent="0.25">
      <c r="A26" s="14" t="s">
        <v>61</v>
      </c>
      <c r="B26" s="110" t="s">
        <v>253</v>
      </c>
      <c r="C26" s="21">
        <v>7.0419</v>
      </c>
      <c r="D26" s="24">
        <v>8.2406839999999999</v>
      </c>
      <c r="E26" s="21">
        <v>17.023587384086667</v>
      </c>
      <c r="F26" s="21">
        <v>0.398884096062329</v>
      </c>
      <c r="G26" s="21">
        <v>0.42995800000000001</v>
      </c>
      <c r="H26" s="24">
        <v>0.22639200000000001</v>
      </c>
      <c r="I26" s="21">
        <v>-47.345554682085222</v>
      </c>
      <c r="J26" s="21">
        <v>0.11147307576386861</v>
      </c>
      <c r="K26" s="16"/>
    </row>
    <row r="27" spans="1:11" x14ac:dyDescent="0.25">
      <c r="A27" s="14" t="s">
        <v>61</v>
      </c>
      <c r="B27" s="110" t="s">
        <v>254</v>
      </c>
      <c r="C27" s="21">
        <v>23.715036999999999</v>
      </c>
      <c r="D27" s="24">
        <v>30.183852999999999</v>
      </c>
      <c r="E27" s="21">
        <v>27.277275595226769</v>
      </c>
      <c r="F27" s="21">
        <v>1.4610266477373985</v>
      </c>
      <c r="G27" s="21">
        <v>2.8781569999999999</v>
      </c>
      <c r="H27" s="24">
        <v>3.0425330000000002</v>
      </c>
      <c r="I27" s="21">
        <v>5.7111547424272047</v>
      </c>
      <c r="J27" s="21">
        <v>1.4981117337320686</v>
      </c>
      <c r="K27" s="16"/>
    </row>
    <row r="28" spans="1:11" x14ac:dyDescent="0.25">
      <c r="A28" s="14" t="s">
        <v>61</v>
      </c>
      <c r="B28" s="143" t="s">
        <v>149</v>
      </c>
      <c r="C28" s="21">
        <v>27.497496999999999</v>
      </c>
      <c r="D28" s="24">
        <v>18.390598000000001</v>
      </c>
      <c r="E28" s="21">
        <v>-33.119010795782614</v>
      </c>
      <c r="F28" s="21">
        <v>0.89018303083526518</v>
      </c>
      <c r="G28" s="21">
        <v>2.5862810000000001</v>
      </c>
      <c r="H28" s="24">
        <v>1.490915</v>
      </c>
      <c r="I28" s="21">
        <v>-42.352938447137035</v>
      </c>
      <c r="J28" s="21">
        <v>0.73411110265596025</v>
      </c>
      <c r="K28" s="16"/>
    </row>
    <row r="29" spans="1:11" x14ac:dyDescent="0.25">
      <c r="A29" s="14" t="s">
        <v>61</v>
      </c>
      <c r="B29" s="143" t="s">
        <v>150</v>
      </c>
      <c r="C29" s="21">
        <v>777.63572799999997</v>
      </c>
      <c r="D29" s="24">
        <v>657.63070700000003</v>
      </c>
      <c r="E29" s="21">
        <v>-15.43203542211733</v>
      </c>
      <c r="F29" s="21">
        <v>31.832118560125028</v>
      </c>
      <c r="G29" s="21">
        <v>75.329947000000004</v>
      </c>
      <c r="H29" s="24">
        <v>55.570669000000002</v>
      </c>
      <c r="I29" s="21">
        <v>-26.230309175712019</v>
      </c>
      <c r="J29" s="21">
        <v>27.362421797969294</v>
      </c>
      <c r="K29" s="16"/>
    </row>
    <row r="30" spans="1:11" x14ac:dyDescent="0.25">
      <c r="A30" s="14" t="s">
        <v>61</v>
      </c>
      <c r="B30" s="143" t="s">
        <v>151</v>
      </c>
      <c r="C30" s="21">
        <v>10.179459</v>
      </c>
      <c r="D30" s="24">
        <v>7.2415909999999997</v>
      </c>
      <c r="E30" s="21">
        <v>-28.860747904186269</v>
      </c>
      <c r="F30" s="21">
        <v>0.35052375265064128</v>
      </c>
      <c r="G30" s="21">
        <v>0.60636500000000004</v>
      </c>
      <c r="H30" s="24">
        <v>0.53663799999999995</v>
      </c>
      <c r="I30" s="21">
        <v>-11.49917953707752</v>
      </c>
      <c r="J30" s="21">
        <v>0.26423499254289429</v>
      </c>
      <c r="K30" s="16"/>
    </row>
    <row r="31" spans="1:11" x14ac:dyDescent="0.25">
      <c r="A31" s="14"/>
      <c r="B31" s="10" t="s">
        <v>43</v>
      </c>
      <c r="C31" s="78">
        <v>151.96535700000001</v>
      </c>
      <c r="D31" s="30">
        <v>137.11170600000003</v>
      </c>
      <c r="E31" s="78">
        <v>-9.774366535393975</v>
      </c>
      <c r="F31" s="78">
        <v>6.6367887553234448</v>
      </c>
      <c r="G31" s="78">
        <v>15.853083000000002</v>
      </c>
      <c r="H31" s="30">
        <v>16.461347</v>
      </c>
      <c r="I31" s="78">
        <v>3.836881444448359</v>
      </c>
      <c r="J31" s="78">
        <v>8.1053967512382563</v>
      </c>
      <c r="K31" s="16"/>
    </row>
    <row r="32" spans="1:11" x14ac:dyDescent="0.25">
      <c r="A32" s="14" t="s">
        <v>61</v>
      </c>
      <c r="B32" s="9" t="s">
        <v>255</v>
      </c>
      <c r="C32" s="21">
        <v>17.442892000000001</v>
      </c>
      <c r="D32" s="24">
        <v>15.1549</v>
      </c>
      <c r="E32" s="21">
        <v>-13.117045040466923</v>
      </c>
      <c r="F32" s="21">
        <v>0.73356150865813929</v>
      </c>
      <c r="G32" s="21">
        <v>1.63995</v>
      </c>
      <c r="H32" s="24">
        <v>1.120174</v>
      </c>
      <c r="I32" s="21">
        <v>-31.694624836123054</v>
      </c>
      <c r="J32" s="21">
        <v>0.55156207450226047</v>
      </c>
      <c r="K32" s="16"/>
    </row>
    <row r="33" spans="1:11" x14ac:dyDescent="0.25">
      <c r="A33" s="14" t="s">
        <v>61</v>
      </c>
      <c r="B33" s="110" t="s">
        <v>256</v>
      </c>
      <c r="C33" s="21">
        <v>4.8062769999999997</v>
      </c>
      <c r="D33" s="24">
        <v>6.149921</v>
      </c>
      <c r="E33" s="21">
        <v>27.956025006465502</v>
      </c>
      <c r="F33" s="21">
        <v>0.29768228935119151</v>
      </c>
      <c r="G33" s="21">
        <v>0.908362</v>
      </c>
      <c r="H33" s="24">
        <v>1.9125859999999999</v>
      </c>
      <c r="I33" s="21">
        <v>110.55328162120387</v>
      </c>
      <c r="J33" s="21">
        <v>0.94173753526146864</v>
      </c>
      <c r="K33" s="16"/>
    </row>
    <row r="34" spans="1:11" x14ac:dyDescent="0.25">
      <c r="A34" s="14" t="s">
        <v>61</v>
      </c>
      <c r="B34" s="110" t="s">
        <v>257</v>
      </c>
      <c r="C34" s="21">
        <v>32.311393000000002</v>
      </c>
      <c r="D34" s="24">
        <v>28.029404</v>
      </c>
      <c r="E34" s="21">
        <v>-13.252257493200625</v>
      </c>
      <c r="F34" s="21">
        <v>1.3567421682115015</v>
      </c>
      <c r="G34" s="21">
        <v>3.7687240000000002</v>
      </c>
      <c r="H34" s="24">
        <v>4.7554020000000001</v>
      </c>
      <c r="I34" s="21">
        <v>26.180691395814605</v>
      </c>
      <c r="J34" s="21">
        <v>2.3415106869220303</v>
      </c>
      <c r="K34" s="16"/>
    </row>
    <row r="35" spans="1:11" x14ac:dyDescent="0.25">
      <c r="A35" s="14" t="s">
        <v>61</v>
      </c>
      <c r="B35" s="110" t="s">
        <v>258</v>
      </c>
      <c r="C35" s="21">
        <v>9.5026130000000002</v>
      </c>
      <c r="D35" s="24">
        <v>5.447343</v>
      </c>
      <c r="E35" s="21">
        <v>-42.675314673974405</v>
      </c>
      <c r="F35" s="21">
        <v>0.26367453096083476</v>
      </c>
      <c r="G35" s="21">
        <v>1.260186</v>
      </c>
      <c r="H35" s="24">
        <v>0.61729100000000003</v>
      </c>
      <c r="I35" s="21">
        <v>-51.015881782530514</v>
      </c>
      <c r="J35" s="21">
        <v>0.30394769431496793</v>
      </c>
      <c r="K35" s="16"/>
    </row>
    <row r="36" spans="1:11" x14ac:dyDescent="0.25">
      <c r="A36" s="14" t="s">
        <v>61</v>
      </c>
      <c r="B36" s="110" t="s">
        <v>259</v>
      </c>
      <c r="C36" s="21">
        <v>8.5032029999999992</v>
      </c>
      <c r="D36" s="24">
        <v>8.734966</v>
      </c>
      <c r="E36" s="21">
        <v>2.7255964605337635</v>
      </c>
      <c r="F36" s="21">
        <v>0.4228094436147749</v>
      </c>
      <c r="G36" s="21">
        <v>0.61047899999999999</v>
      </c>
      <c r="H36" s="24">
        <v>1.5722849999999999</v>
      </c>
      <c r="I36" s="21">
        <v>157.54939973365177</v>
      </c>
      <c r="J36" s="21">
        <v>0.77417684780113327</v>
      </c>
      <c r="K36" s="16"/>
    </row>
    <row r="37" spans="1:11" x14ac:dyDescent="0.25">
      <c r="A37" s="14" t="s">
        <v>61</v>
      </c>
      <c r="B37" s="110" t="s">
        <v>260</v>
      </c>
      <c r="C37" s="21">
        <v>39.000036999999999</v>
      </c>
      <c r="D37" s="24">
        <v>42.161886000000003</v>
      </c>
      <c r="E37" s="21">
        <v>8.1072974366665385</v>
      </c>
      <c r="F37" s="21">
        <v>2.0408143044185367</v>
      </c>
      <c r="G37" s="21">
        <v>3.6485639999999999</v>
      </c>
      <c r="H37" s="24">
        <v>3.2438180000000001</v>
      </c>
      <c r="I37" s="21">
        <v>-11.093295882983</v>
      </c>
      <c r="J37" s="21">
        <v>1.5972223827617618</v>
      </c>
      <c r="K37" s="16"/>
    </row>
    <row r="38" spans="1:11" x14ac:dyDescent="0.25">
      <c r="A38" s="14" t="s">
        <v>61</v>
      </c>
      <c r="B38" s="110" t="s">
        <v>261</v>
      </c>
      <c r="C38" s="21">
        <v>5.7219759999999997</v>
      </c>
      <c r="D38" s="24">
        <v>5.6427969999999998</v>
      </c>
      <c r="E38" s="21">
        <v>-1.3837702220351855</v>
      </c>
      <c r="F38" s="21">
        <v>0.27313533447080629</v>
      </c>
      <c r="G38" s="21">
        <v>0.64245099999999999</v>
      </c>
      <c r="H38" s="24">
        <v>0.27584799999999998</v>
      </c>
      <c r="I38" s="21">
        <v>-57.063184585283544</v>
      </c>
      <c r="J38" s="21">
        <v>0.13582469788381049</v>
      </c>
      <c r="K38" s="16"/>
    </row>
    <row r="39" spans="1:11" x14ac:dyDescent="0.25">
      <c r="A39" s="14" t="s">
        <v>61</v>
      </c>
      <c r="B39" s="110" t="s">
        <v>262</v>
      </c>
      <c r="C39" s="21">
        <v>22.221684</v>
      </c>
      <c r="D39" s="24">
        <v>17.965098000000001</v>
      </c>
      <c r="E39" s="21">
        <v>-19.155100936544677</v>
      </c>
      <c r="F39" s="21">
        <v>0.86958702413551525</v>
      </c>
      <c r="G39" s="21">
        <v>2.4808810000000001</v>
      </c>
      <c r="H39" s="24">
        <v>2.0964580000000002</v>
      </c>
      <c r="I39" s="21">
        <v>-15.495422795369873</v>
      </c>
      <c r="J39" s="21">
        <v>1.0322742034602304</v>
      </c>
      <c r="K39" s="16"/>
    </row>
    <row r="40" spans="1:11" x14ac:dyDescent="0.25">
      <c r="A40" s="14" t="s">
        <v>61</v>
      </c>
      <c r="B40" s="110" t="s">
        <v>263</v>
      </c>
      <c r="C40" s="21">
        <v>1.76112</v>
      </c>
      <c r="D40" s="24">
        <v>1.532948</v>
      </c>
      <c r="E40" s="21">
        <v>-12.956073407831381</v>
      </c>
      <c r="F40" s="21">
        <v>7.4201192193579457E-2</v>
      </c>
      <c r="G40" s="21">
        <v>0.16563700000000001</v>
      </c>
      <c r="H40" s="24">
        <v>0.12300800000000001</v>
      </c>
      <c r="I40" s="21">
        <v>-25.736399475962489</v>
      </c>
      <c r="J40" s="21">
        <v>6.0567865046299997E-2</v>
      </c>
      <c r="K40" s="16"/>
    </row>
    <row r="41" spans="1:11" x14ac:dyDescent="0.25">
      <c r="A41" s="14" t="s">
        <v>61</v>
      </c>
      <c r="B41" s="110" t="s">
        <v>264</v>
      </c>
      <c r="C41" s="21">
        <v>1.76203</v>
      </c>
      <c r="D41" s="24">
        <v>1.2743070000000001</v>
      </c>
      <c r="E41" s="21">
        <v>-27.679608179202397</v>
      </c>
      <c r="F41" s="21">
        <v>6.1681869587633539E-2</v>
      </c>
      <c r="G41" s="21">
        <v>0.225379</v>
      </c>
      <c r="H41" s="24">
        <v>3.6770999999999998E-2</v>
      </c>
      <c r="I41" s="21">
        <v>-83.684815355467904</v>
      </c>
      <c r="J41" s="21">
        <v>1.8105659514970548E-2</v>
      </c>
      <c r="K41" s="16"/>
    </row>
    <row r="42" spans="1:11" x14ac:dyDescent="0.25">
      <c r="A42" s="14" t="s">
        <v>61</v>
      </c>
      <c r="B42" s="110" t="s">
        <v>265</v>
      </c>
      <c r="C42" s="21">
        <v>8.9321319999999993</v>
      </c>
      <c r="D42" s="24">
        <v>5.0181360000000002</v>
      </c>
      <c r="E42" s="21">
        <v>-43.81928077193664</v>
      </c>
      <c r="F42" s="21">
        <v>0.24289908972092988</v>
      </c>
      <c r="G42" s="21">
        <v>0.50246999999999997</v>
      </c>
      <c r="H42" s="24">
        <v>0.70770599999999995</v>
      </c>
      <c r="I42" s="21">
        <v>40.845423607379551</v>
      </c>
      <c r="J42" s="21">
        <v>0.34846710376932216</v>
      </c>
      <c r="K42" s="16"/>
    </row>
    <row r="43" spans="1:11" x14ac:dyDescent="0.25">
      <c r="A43" s="14"/>
      <c r="B43" s="110" t="s">
        <v>227</v>
      </c>
      <c r="C43" s="21">
        <v>3.5349170000000001</v>
      </c>
      <c r="D43" s="24">
        <v>13.235730999999999</v>
      </c>
      <c r="E43" s="21">
        <v>274.42833877004745</v>
      </c>
      <c r="F43" s="21">
        <v>0.64066558014591335</v>
      </c>
      <c r="G43" s="21">
        <v>0.51107400000000003</v>
      </c>
      <c r="H43" s="24">
        <v>0.17886099999999999</v>
      </c>
      <c r="I43" s="21">
        <v>-65.002915429076808</v>
      </c>
      <c r="J43" s="21">
        <v>8.8069303704200255E-2</v>
      </c>
      <c r="K43" s="16"/>
    </row>
    <row r="44" spans="1:11" x14ac:dyDescent="0.25">
      <c r="A44" s="14"/>
      <c r="B44" s="9" t="s">
        <v>2</v>
      </c>
      <c r="C44" s="21">
        <v>412.63795079999994</v>
      </c>
      <c r="D44" s="24">
        <v>410.11448300000029</v>
      </c>
      <c r="E44" s="21">
        <v>-0.6115452529529275</v>
      </c>
      <c r="F44" s="21">
        <v>19.851282349077394</v>
      </c>
      <c r="G44" s="21">
        <v>43.310154200000014</v>
      </c>
      <c r="H44" s="24">
        <v>47.160466499999998</v>
      </c>
      <c r="I44" s="21">
        <v>8.8900914141746057</v>
      </c>
      <c r="J44" s="21">
        <v>23.221325202365311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123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63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30">
        <v>728.16976809999642</v>
      </c>
      <c r="D13" s="30">
        <v>529.7389916600016</v>
      </c>
      <c r="E13" s="30">
        <v>-27.250619997278601</v>
      </c>
      <c r="F13" s="215">
        <v>100</v>
      </c>
      <c r="G13" s="30">
        <v>58.6157229599999</v>
      </c>
      <c r="H13" s="30">
        <v>37.787820579999995</v>
      </c>
      <c r="I13" s="30">
        <v>-35.532961683698971</v>
      </c>
      <c r="J13" s="215">
        <v>100</v>
      </c>
      <c r="K13" s="16"/>
      <c r="L13" s="123"/>
    </row>
    <row r="14" spans="1:14" x14ac:dyDescent="0.25">
      <c r="A14" s="14"/>
      <c r="B14" s="10" t="s">
        <v>42</v>
      </c>
      <c r="C14" s="78">
        <v>37.371842999999998</v>
      </c>
      <c r="D14" s="30">
        <v>25.111896999999999</v>
      </c>
      <c r="E14" s="78">
        <v>-32.805302109398248</v>
      </c>
      <c r="F14" s="78">
        <v>4.7404282855050583</v>
      </c>
      <c r="G14" s="78">
        <v>3.6644179999999995</v>
      </c>
      <c r="H14" s="30">
        <v>1.8647340000000003</v>
      </c>
      <c r="I14" s="78">
        <v>-49.112410210843841</v>
      </c>
      <c r="J14" s="78">
        <v>4.9347487401455226</v>
      </c>
      <c r="K14" s="16"/>
    </row>
    <row r="15" spans="1:14" x14ac:dyDescent="0.25">
      <c r="A15" s="14"/>
      <c r="B15" s="10" t="s">
        <v>52</v>
      </c>
      <c r="C15" s="78">
        <v>12.482641000000001</v>
      </c>
      <c r="D15" s="30">
        <v>10.154404</v>
      </c>
      <c r="E15" s="78">
        <v>-18.651798125092288</v>
      </c>
      <c r="F15" s="78">
        <v>1.9168692808849013</v>
      </c>
      <c r="G15" s="78">
        <v>1.321653</v>
      </c>
      <c r="H15" s="30">
        <v>0.78089200000000003</v>
      </c>
      <c r="I15" s="78">
        <v>-40.915505053141779</v>
      </c>
      <c r="J15" s="78">
        <v>2.0665176980683131</v>
      </c>
      <c r="K15" s="16"/>
    </row>
    <row r="16" spans="1:14" x14ac:dyDescent="0.25">
      <c r="A16" s="14" t="s">
        <v>61</v>
      </c>
      <c r="B16" s="110" t="s">
        <v>266</v>
      </c>
      <c r="C16" s="21">
        <v>1.8194779999999999</v>
      </c>
      <c r="D16" s="24">
        <v>1.5218769999999999</v>
      </c>
      <c r="E16" s="21">
        <v>-16.356394526342164</v>
      </c>
      <c r="F16" s="21">
        <v>0.28728808412441253</v>
      </c>
      <c r="G16" s="21">
        <v>0.44916099999999998</v>
      </c>
      <c r="H16" s="24">
        <v>0.25747500000000001</v>
      </c>
      <c r="I16" s="21">
        <v>-42.676456771625318</v>
      </c>
      <c r="J16" s="21">
        <v>0.6813703358596821</v>
      </c>
      <c r="K16" s="16"/>
    </row>
    <row r="17" spans="1:11" x14ac:dyDescent="0.25">
      <c r="A17" s="14" t="s">
        <v>61</v>
      </c>
      <c r="B17" s="110" t="s">
        <v>267</v>
      </c>
      <c r="C17" s="21">
        <v>5.8888699999999998</v>
      </c>
      <c r="D17" s="24">
        <v>6.274343</v>
      </c>
      <c r="E17" s="21">
        <v>6.5457889204550312</v>
      </c>
      <c r="F17" s="21">
        <v>1.1844215922899279</v>
      </c>
      <c r="G17" s="21">
        <v>0.53451499999999996</v>
      </c>
      <c r="H17" s="24">
        <v>0.493981</v>
      </c>
      <c r="I17" s="21">
        <v>-7.583323199536018</v>
      </c>
      <c r="J17" s="21">
        <v>1.307249247027096</v>
      </c>
      <c r="K17" s="16"/>
    </row>
    <row r="18" spans="1:11" x14ac:dyDescent="0.25">
      <c r="A18" s="14" t="s">
        <v>61</v>
      </c>
      <c r="B18" s="110" t="s">
        <v>268</v>
      </c>
      <c r="C18" s="21">
        <v>4.7742930000000001</v>
      </c>
      <c r="D18" s="24">
        <v>2.3581840000000001</v>
      </c>
      <c r="E18" s="21">
        <v>-50.606634322610702</v>
      </c>
      <c r="F18" s="21">
        <v>0.44515960447056074</v>
      </c>
      <c r="G18" s="21">
        <v>0.33797700000000003</v>
      </c>
      <c r="H18" s="24">
        <v>2.9436E-2</v>
      </c>
      <c r="I18" s="21">
        <v>-91.290531604221599</v>
      </c>
      <c r="J18" s="21">
        <v>7.7898115181534527E-2</v>
      </c>
      <c r="K18" s="16"/>
    </row>
    <row r="19" spans="1:11" x14ac:dyDescent="0.25">
      <c r="A19" s="14"/>
      <c r="B19" s="10" t="s">
        <v>53</v>
      </c>
      <c r="C19" s="78">
        <v>24.889201999999997</v>
      </c>
      <c r="D19" s="30">
        <v>14.957493000000001</v>
      </c>
      <c r="E19" s="78">
        <v>-39.903685943808078</v>
      </c>
      <c r="F19" s="78">
        <v>2.8235590046201575</v>
      </c>
      <c r="G19" s="78">
        <v>2.3427649999999995</v>
      </c>
      <c r="H19" s="30">
        <v>1.0838420000000002</v>
      </c>
      <c r="I19" s="78">
        <v>-53.736631715088777</v>
      </c>
      <c r="J19" s="78">
        <v>2.8682310420772095</v>
      </c>
      <c r="K19" s="16"/>
    </row>
    <row r="20" spans="1:11" x14ac:dyDescent="0.25">
      <c r="A20" s="14" t="s">
        <v>61</v>
      </c>
      <c r="B20" s="137" t="s">
        <v>247</v>
      </c>
      <c r="C20" s="21">
        <v>4.4985429999999997</v>
      </c>
      <c r="D20" s="24">
        <v>2.3724340000000002</v>
      </c>
      <c r="E20" s="21">
        <v>-47.262169106753007</v>
      </c>
      <c r="F20" s="21">
        <v>0.44784960845825028</v>
      </c>
      <c r="G20" s="21">
        <v>0.31555699999999998</v>
      </c>
      <c r="H20" s="24">
        <v>0.15770200000000001</v>
      </c>
      <c r="I20" s="21">
        <v>-50.024242846775692</v>
      </c>
      <c r="J20" s="21">
        <v>0.4173355265782836</v>
      </c>
      <c r="K20" s="16"/>
    </row>
    <row r="21" spans="1:11" x14ac:dyDescent="0.25">
      <c r="A21" s="14" t="s">
        <v>61</v>
      </c>
      <c r="B21" s="137" t="s">
        <v>248</v>
      </c>
      <c r="C21" s="21">
        <v>3.548781</v>
      </c>
      <c r="D21" s="24">
        <v>3.0138159999999998</v>
      </c>
      <c r="E21" s="21">
        <v>-15.074612944557586</v>
      </c>
      <c r="F21" s="21">
        <v>0.56892470583595145</v>
      </c>
      <c r="G21" s="21">
        <v>0.30464799999999997</v>
      </c>
      <c r="H21" s="24">
        <v>0.20592099999999999</v>
      </c>
      <c r="I21" s="21">
        <v>-32.406908957222754</v>
      </c>
      <c r="J21" s="21">
        <v>0.54494013372390171</v>
      </c>
      <c r="K21" s="16"/>
    </row>
    <row r="22" spans="1:11" x14ac:dyDescent="0.25">
      <c r="A22" s="14" t="s">
        <v>61</v>
      </c>
      <c r="B22" s="137" t="s">
        <v>249</v>
      </c>
      <c r="C22" s="21">
        <v>0.11293300000000001</v>
      </c>
      <c r="D22" s="24">
        <v>0</v>
      </c>
      <c r="E22" s="21" t="s">
        <v>97</v>
      </c>
      <c r="F22" s="21">
        <v>0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x14ac:dyDescent="0.25">
      <c r="A23" s="14" t="s">
        <v>61</v>
      </c>
      <c r="B23" s="137" t="s">
        <v>250</v>
      </c>
      <c r="C23" s="21">
        <v>8.8265229999999999</v>
      </c>
      <c r="D23" s="24">
        <v>5.0358130000000001</v>
      </c>
      <c r="E23" s="21">
        <v>-42.946809292855178</v>
      </c>
      <c r="F23" s="21">
        <v>0.95062154745673277</v>
      </c>
      <c r="G23" s="21">
        <v>0.94837499999999997</v>
      </c>
      <c r="H23" s="24">
        <v>0.31131199999999998</v>
      </c>
      <c r="I23" s="21">
        <v>-67.174166337155654</v>
      </c>
      <c r="J23" s="21">
        <v>0.82384216718962744</v>
      </c>
      <c r="K23" s="16"/>
    </row>
    <row r="24" spans="1:11" x14ac:dyDescent="0.25">
      <c r="A24" s="14" t="s">
        <v>61</v>
      </c>
      <c r="B24" s="137" t="s">
        <v>251</v>
      </c>
      <c r="C24" s="21">
        <v>3.1531940000000001</v>
      </c>
      <c r="D24" s="24">
        <v>4.0221150000000003</v>
      </c>
      <c r="E24" s="21">
        <v>27.556851877810253</v>
      </c>
      <c r="F24" s="21">
        <v>0.75926353606635855</v>
      </c>
      <c r="G24" s="21">
        <v>0.49597400000000003</v>
      </c>
      <c r="H24" s="24">
        <v>0.364481</v>
      </c>
      <c r="I24" s="21">
        <v>-26.512075229749954</v>
      </c>
      <c r="J24" s="21">
        <v>0.96454623316622101</v>
      </c>
      <c r="K24" s="16"/>
    </row>
    <row r="25" spans="1:11" s="125" customFormat="1" x14ac:dyDescent="0.25">
      <c r="A25" s="95"/>
      <c r="B25" s="137" t="s">
        <v>269</v>
      </c>
      <c r="C25" s="21">
        <v>0.59820799999999996</v>
      </c>
      <c r="D25" s="24">
        <v>7.5956999999999997E-2</v>
      </c>
      <c r="E25" s="21">
        <v>-87.302577030063119</v>
      </c>
      <c r="F25" s="21">
        <v>1.4338570729328324E-2</v>
      </c>
      <c r="G25" s="21">
        <v>0.155302</v>
      </c>
      <c r="H25" s="24">
        <v>0</v>
      </c>
      <c r="I25" s="21" t="s">
        <v>97</v>
      </c>
      <c r="J25" s="21">
        <v>0</v>
      </c>
      <c r="K25" s="97"/>
    </row>
    <row r="26" spans="1:11" s="125" customFormat="1" x14ac:dyDescent="0.25">
      <c r="A26" s="95"/>
      <c r="B26" s="137" t="s">
        <v>231</v>
      </c>
      <c r="C26" s="21">
        <v>0.46421400000000002</v>
      </c>
      <c r="D26" s="24">
        <v>0.28325899999999998</v>
      </c>
      <c r="E26" s="21">
        <v>-38.980944133524631</v>
      </c>
      <c r="F26" s="21">
        <v>5.3471427336767005E-2</v>
      </c>
      <c r="G26" s="21">
        <v>3.2205999999999999E-2</v>
      </c>
      <c r="H26" s="24">
        <v>0</v>
      </c>
      <c r="I26" s="21" t="s">
        <v>97</v>
      </c>
      <c r="J26" s="21">
        <v>0</v>
      </c>
      <c r="K26" s="97"/>
    </row>
    <row r="27" spans="1:11" x14ac:dyDescent="0.25">
      <c r="A27" s="95"/>
      <c r="B27" s="137" t="s">
        <v>215</v>
      </c>
      <c r="C27" s="21">
        <v>3.6868059999999998</v>
      </c>
      <c r="D27" s="24">
        <v>0.15409900000000001</v>
      </c>
      <c r="E27" s="21">
        <v>-95.820257426075585</v>
      </c>
      <c r="F27" s="21">
        <v>2.9089608736769034E-2</v>
      </c>
      <c r="G27" s="21">
        <v>9.0703000000000006E-2</v>
      </c>
      <c r="H27" s="24">
        <v>4.4426E-2</v>
      </c>
      <c r="I27" s="21">
        <v>-51.020363163291179</v>
      </c>
      <c r="J27" s="21">
        <v>0.11756698141917557</v>
      </c>
      <c r="K27" s="97"/>
    </row>
    <row r="28" spans="1:11" s="125" customFormat="1" x14ac:dyDescent="0.25">
      <c r="A28" s="14"/>
      <c r="B28" s="143" t="s">
        <v>149</v>
      </c>
      <c r="C28" s="21">
        <v>19.197431999999999</v>
      </c>
      <c r="D28" s="24">
        <v>12.734876</v>
      </c>
      <c r="E28" s="21">
        <v>-33.663648346299645</v>
      </c>
      <c r="F28" s="21">
        <v>2.4039906822969015</v>
      </c>
      <c r="G28" s="21">
        <v>1.5612740000000001</v>
      </c>
      <c r="H28" s="24">
        <v>0.79917800000000006</v>
      </c>
      <c r="I28" s="21">
        <v>-48.812444196214109</v>
      </c>
      <c r="J28" s="21">
        <v>2.1149089514386601</v>
      </c>
      <c r="K28" s="16"/>
    </row>
    <row r="29" spans="1:11" x14ac:dyDescent="0.25">
      <c r="A29" s="95"/>
      <c r="B29" s="143" t="s">
        <v>150</v>
      </c>
      <c r="C29" s="21">
        <v>507.211591</v>
      </c>
      <c r="D29" s="24">
        <v>330.98134800000003</v>
      </c>
      <c r="E29" s="21">
        <v>-34.74491634793889</v>
      </c>
      <c r="F29" s="21">
        <v>62.480080419005915</v>
      </c>
      <c r="G29" s="21">
        <v>34.843165999999997</v>
      </c>
      <c r="H29" s="24">
        <v>16.420394999999999</v>
      </c>
      <c r="I29" s="21">
        <v>-52.873412823622282</v>
      </c>
      <c r="J29" s="21">
        <v>43.454199654718487</v>
      </c>
      <c r="K29" s="97"/>
    </row>
    <row r="30" spans="1:11" s="91" customFormat="1" x14ac:dyDescent="0.25">
      <c r="A30" s="95"/>
      <c r="B30" s="143" t="s">
        <v>151</v>
      </c>
      <c r="C30" s="21">
        <v>1.312975</v>
      </c>
      <c r="D30" s="24">
        <v>1.0304340000000001</v>
      </c>
      <c r="E30" s="21">
        <v>-21.519145452122078</v>
      </c>
      <c r="F30" s="21">
        <v>0.19451730309128457</v>
      </c>
      <c r="G30" s="21">
        <v>9.2863000000000001E-2</v>
      </c>
      <c r="H30" s="24">
        <v>5.9132999999999998E-2</v>
      </c>
      <c r="I30" s="21">
        <v>-36.322324284160544</v>
      </c>
      <c r="J30" s="21">
        <v>0.15648692910142956</v>
      </c>
      <c r="K30" s="97"/>
    </row>
    <row r="31" spans="1:11" s="91" customFormat="1" x14ac:dyDescent="0.25">
      <c r="A31" s="95" t="s">
        <v>61</v>
      </c>
      <c r="B31" s="111" t="s">
        <v>43</v>
      </c>
      <c r="C31" s="78">
        <v>88.209196000000006</v>
      </c>
      <c r="D31" s="30">
        <v>85.025274999999979</v>
      </c>
      <c r="E31" s="78">
        <v>-3.6095114164741093</v>
      </c>
      <c r="F31" s="78">
        <v>16.050409038904789</v>
      </c>
      <c r="G31" s="78">
        <v>10.108483</v>
      </c>
      <c r="H31" s="30">
        <v>9.967001999999999</v>
      </c>
      <c r="I31" s="78">
        <v>-1.3996264325715435</v>
      </c>
      <c r="J31" s="78">
        <v>26.376228761060773</v>
      </c>
      <c r="K31" s="97"/>
    </row>
    <row r="32" spans="1:11" x14ac:dyDescent="0.25">
      <c r="A32" s="95" t="s">
        <v>61</v>
      </c>
      <c r="B32" s="137" t="s">
        <v>226</v>
      </c>
      <c r="C32" s="21">
        <v>4.9383379999999999</v>
      </c>
      <c r="D32" s="24">
        <v>4.5779300000000003</v>
      </c>
      <c r="E32" s="21">
        <v>-7.2981638761866812</v>
      </c>
      <c r="F32" s="21">
        <v>0.86418596177987561</v>
      </c>
      <c r="G32" s="21">
        <v>0.63427500000000003</v>
      </c>
      <c r="H32" s="24">
        <v>0.18350900000000001</v>
      </c>
      <c r="I32" s="21">
        <v>-71.067912183201301</v>
      </c>
      <c r="J32" s="21">
        <v>0.48563001830575542</v>
      </c>
      <c r="K32" s="97"/>
    </row>
    <row r="33" spans="1:11" x14ac:dyDescent="0.25">
      <c r="A33" s="14"/>
      <c r="B33" s="137" t="s">
        <v>236</v>
      </c>
      <c r="C33" s="21">
        <v>3.0387010000000001</v>
      </c>
      <c r="D33" s="24">
        <v>2.8951690000000001</v>
      </c>
      <c r="E33" s="21">
        <v>-4.7234657177524175</v>
      </c>
      <c r="F33" s="21">
        <v>0.54652744947613452</v>
      </c>
      <c r="G33" s="21">
        <v>0.64160700000000004</v>
      </c>
      <c r="H33" s="24">
        <v>1.0988819999999999</v>
      </c>
      <c r="I33" s="21">
        <v>71.270263572560737</v>
      </c>
      <c r="J33" s="21">
        <v>2.9080322260808198</v>
      </c>
      <c r="K33" s="16"/>
    </row>
    <row r="34" spans="1:11" x14ac:dyDescent="0.25">
      <c r="A34" s="14" t="s">
        <v>61</v>
      </c>
      <c r="B34" s="137" t="s">
        <v>217</v>
      </c>
      <c r="C34" s="21">
        <v>15.418987</v>
      </c>
      <c r="D34" s="24">
        <v>14.626920999999999</v>
      </c>
      <c r="E34" s="21">
        <v>-5.1369522524404516</v>
      </c>
      <c r="F34" s="21">
        <v>2.7611561977276322</v>
      </c>
      <c r="G34" s="21">
        <v>2.4889559999999999</v>
      </c>
      <c r="H34" s="24">
        <v>3.2267000000000001</v>
      </c>
      <c r="I34" s="21">
        <v>29.640700759675951</v>
      </c>
      <c r="J34" s="21">
        <v>8.538994709072476</v>
      </c>
      <c r="K34" s="16"/>
    </row>
    <row r="35" spans="1:11" x14ac:dyDescent="0.25">
      <c r="A35" s="14" t="s">
        <v>61</v>
      </c>
      <c r="B35" s="137" t="s">
        <v>237</v>
      </c>
      <c r="C35" s="21">
        <v>1.8500000000000001E-3</v>
      </c>
      <c r="D35" s="24">
        <v>1.192809</v>
      </c>
      <c r="E35" s="21">
        <v>64376.162162162153</v>
      </c>
      <c r="F35" s="21">
        <v>0.22516919063521978</v>
      </c>
      <c r="G35" s="21">
        <v>1.8500000000000001E-3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 t="s">
        <v>61</v>
      </c>
      <c r="B36" s="137" t="s">
        <v>234</v>
      </c>
      <c r="C36" s="21">
        <v>4.9540199999999999</v>
      </c>
      <c r="D36" s="24">
        <v>2.978129</v>
      </c>
      <c r="E36" s="21">
        <v>-39.884598770291603</v>
      </c>
      <c r="F36" s="21">
        <v>0.5621879919897288</v>
      </c>
      <c r="G36" s="21">
        <v>0.52240399999999998</v>
      </c>
      <c r="H36" s="24">
        <v>0.190192</v>
      </c>
      <c r="I36" s="21">
        <v>-63.592928078651781</v>
      </c>
      <c r="J36" s="21">
        <v>0.50331561090523214</v>
      </c>
      <c r="K36" s="16"/>
    </row>
    <row r="37" spans="1:11" x14ac:dyDescent="0.25">
      <c r="A37" s="14" t="s">
        <v>61</v>
      </c>
      <c r="B37" s="137" t="s">
        <v>230</v>
      </c>
      <c r="C37" s="21">
        <v>2.3920599999999999</v>
      </c>
      <c r="D37" s="24">
        <v>2.7494000000000001</v>
      </c>
      <c r="E37" s="21">
        <v>14.938588496944071</v>
      </c>
      <c r="F37" s="21">
        <v>0.51901031324585356</v>
      </c>
      <c r="G37" s="21">
        <v>0.22387399999999999</v>
      </c>
      <c r="H37" s="24">
        <v>0.60890699999999998</v>
      </c>
      <c r="I37" s="21">
        <v>171.98647453478296</v>
      </c>
      <c r="J37" s="21">
        <v>1.611384278463196</v>
      </c>
      <c r="K37" s="16"/>
    </row>
    <row r="38" spans="1:11" x14ac:dyDescent="0.25">
      <c r="A38" s="14" t="s">
        <v>61</v>
      </c>
      <c r="B38" s="137" t="s">
        <v>211</v>
      </c>
      <c r="C38" s="21">
        <v>31.535615</v>
      </c>
      <c r="D38" s="24">
        <v>35.928761999999999</v>
      </c>
      <c r="E38" s="21">
        <v>13.930747822739464</v>
      </c>
      <c r="F38" s="21">
        <v>6.7823517931751356</v>
      </c>
      <c r="G38" s="21">
        <v>3.3044549999999999</v>
      </c>
      <c r="H38" s="24">
        <v>2.7493560000000001</v>
      </c>
      <c r="I38" s="21">
        <v>-16.79850383800051</v>
      </c>
      <c r="J38" s="21">
        <v>7.2757728754940558</v>
      </c>
      <c r="K38" s="16"/>
    </row>
    <row r="39" spans="1:11" x14ac:dyDescent="0.25">
      <c r="A39" s="14" t="s">
        <v>61</v>
      </c>
      <c r="B39" s="137" t="s">
        <v>270</v>
      </c>
      <c r="C39" s="21">
        <v>5.4542219999999997</v>
      </c>
      <c r="D39" s="24">
        <v>5.2817410000000002</v>
      </c>
      <c r="E39" s="21">
        <v>-3.1623391933808254</v>
      </c>
      <c r="F39" s="21">
        <v>0.99704591943459209</v>
      </c>
      <c r="G39" s="21">
        <v>0.58943500000000004</v>
      </c>
      <c r="H39" s="24">
        <v>0.26859300000000003</v>
      </c>
      <c r="I39" s="21">
        <v>-54.432125679676304</v>
      </c>
      <c r="J39" s="21">
        <v>0.71079251430064894</v>
      </c>
      <c r="K39" s="16"/>
    </row>
    <row r="40" spans="1:11" x14ac:dyDescent="0.25">
      <c r="A40" s="14" t="s">
        <v>61</v>
      </c>
      <c r="B40" s="137" t="s">
        <v>224</v>
      </c>
      <c r="C40" s="21">
        <v>15.210691000000001</v>
      </c>
      <c r="D40" s="24">
        <v>11.520714</v>
      </c>
      <c r="E40" s="21">
        <v>-24.259101706819241</v>
      </c>
      <c r="F40" s="21">
        <v>2.1747906386687603</v>
      </c>
      <c r="G40" s="21">
        <v>1.3127040000000001</v>
      </c>
      <c r="H40" s="24">
        <v>1.2799100000000001</v>
      </c>
      <c r="I40" s="21">
        <v>-2.4982021841938429</v>
      </c>
      <c r="J40" s="21">
        <v>3.3870966368391717</v>
      </c>
      <c r="K40" s="16"/>
    </row>
    <row r="41" spans="1:11" x14ac:dyDescent="0.25">
      <c r="A41" s="14" t="s">
        <v>61</v>
      </c>
      <c r="B41" s="137" t="s">
        <v>271</v>
      </c>
      <c r="C41" s="21">
        <v>1.7361740000000001</v>
      </c>
      <c r="D41" s="24">
        <v>1.511517</v>
      </c>
      <c r="E41" s="21">
        <v>-12.939774469609622</v>
      </c>
      <c r="F41" s="21">
        <v>0.28533240403230986</v>
      </c>
      <c r="G41" s="21">
        <v>0.16526099999999999</v>
      </c>
      <c r="H41" s="24">
        <v>0.115395</v>
      </c>
      <c r="I41" s="21">
        <v>-30.17408826038811</v>
      </c>
      <c r="J41" s="21">
        <v>0.30537617208089329</v>
      </c>
      <c r="K41" s="16"/>
    </row>
    <row r="42" spans="1:11" s="91" customFormat="1" x14ac:dyDescent="0.25">
      <c r="A42" s="14" t="s">
        <v>61</v>
      </c>
      <c r="B42" s="137" t="s">
        <v>272</v>
      </c>
      <c r="C42" s="21">
        <v>3.5285380000000002</v>
      </c>
      <c r="D42" s="24">
        <v>1.7621830000000001</v>
      </c>
      <c r="E42" s="21">
        <v>-50.059117968971847</v>
      </c>
      <c r="F42" s="21">
        <v>0.33265117873954969</v>
      </c>
      <c r="G42" s="21">
        <v>0.223662</v>
      </c>
      <c r="H42" s="24">
        <v>0.245558</v>
      </c>
      <c r="I42" s="21">
        <v>9.7897720667793351</v>
      </c>
      <c r="J42" s="21">
        <v>0.64983371951852331</v>
      </c>
      <c r="K42" s="16"/>
    </row>
    <row r="43" spans="1:11" x14ac:dyDescent="0.25">
      <c r="A43" s="95" t="s">
        <v>61</v>
      </c>
      <c r="B43" s="143" t="s">
        <v>227</v>
      </c>
      <c r="C43" s="21">
        <v>0.77400400000000003</v>
      </c>
      <c r="D43" s="24">
        <v>0.58969700000000003</v>
      </c>
      <c r="E43" s="21">
        <v>-23.812150841597713</v>
      </c>
      <c r="F43" s="21">
        <v>0.11131840572129922</v>
      </c>
      <c r="G43" s="21">
        <v>0.19751199999999999</v>
      </c>
      <c r="H43" s="24">
        <v>0.101546</v>
      </c>
      <c r="I43" s="21">
        <v>-48.587427599335733</v>
      </c>
      <c r="J43" s="21">
        <v>0.26872679726267512</v>
      </c>
      <c r="K43" s="97"/>
    </row>
    <row r="44" spans="1:11" x14ac:dyDescent="0.25">
      <c r="A44" s="14"/>
      <c r="B44" s="9" t="s">
        <v>2</v>
      </c>
      <c r="C44" s="21">
        <v>74.092727099996353</v>
      </c>
      <c r="D44" s="24">
        <v>74.265464660001598</v>
      </c>
      <c r="E44" s="21">
        <v>0.23313699841567281</v>
      </c>
      <c r="F44" s="21">
        <v>14.019255865474756</v>
      </c>
      <c r="G44" s="21">
        <v>8.1480069599999094</v>
      </c>
      <c r="H44" s="24">
        <v>8.5758325799999948</v>
      </c>
      <c r="I44" s="21">
        <v>5.2506781363879762</v>
      </c>
      <c r="J44" s="21">
        <v>22.694700166272451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64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30">
        <v>1413.7576611900008</v>
      </c>
      <c r="D13" s="30">
        <v>1454.4278460999922</v>
      </c>
      <c r="E13" s="30">
        <v>2.8767437324271006</v>
      </c>
      <c r="F13" s="215">
        <v>100</v>
      </c>
      <c r="G13" s="30">
        <v>164.31435934000012</v>
      </c>
      <c r="H13" s="30">
        <v>156.89409848999992</v>
      </c>
      <c r="I13" s="30">
        <v>-4.515893120847803</v>
      </c>
      <c r="J13" s="215">
        <v>100</v>
      </c>
      <c r="K13" s="16"/>
    </row>
    <row r="14" spans="1:14" x14ac:dyDescent="0.25">
      <c r="A14" s="14"/>
      <c r="B14" s="10" t="s">
        <v>42</v>
      </c>
      <c r="C14" s="78">
        <v>751.08593199999996</v>
      </c>
      <c r="D14" s="30">
        <v>757.306602</v>
      </c>
      <c r="E14" s="78">
        <v>0.82822347416833253</v>
      </c>
      <c r="F14" s="78">
        <v>52.069038971626988</v>
      </c>
      <c r="G14" s="78">
        <v>84.841471999999996</v>
      </c>
      <c r="H14" s="30">
        <v>75.521366999999998</v>
      </c>
      <c r="I14" s="78">
        <v>-10.985317416463491</v>
      </c>
      <c r="J14" s="78">
        <v>48.135250291019432</v>
      </c>
      <c r="K14" s="16"/>
    </row>
    <row r="15" spans="1:14" x14ac:dyDescent="0.25">
      <c r="A15" s="14"/>
      <c r="B15" s="10" t="s">
        <v>52</v>
      </c>
      <c r="C15" s="78">
        <v>492.44296100000003</v>
      </c>
      <c r="D15" s="30">
        <v>509.20637199999999</v>
      </c>
      <c r="E15" s="78">
        <v>3.4041325244975829</v>
      </c>
      <c r="F15" s="78">
        <v>35.010768898946942</v>
      </c>
      <c r="G15" s="78">
        <v>57.123702999999999</v>
      </c>
      <c r="H15" s="30">
        <v>50.828720000000004</v>
      </c>
      <c r="I15" s="78">
        <v>-11.019914097655736</v>
      </c>
      <c r="J15" s="78">
        <v>32.396833589785864</v>
      </c>
      <c r="K15" s="16"/>
    </row>
    <row r="16" spans="1:14" x14ac:dyDescent="0.25">
      <c r="A16" s="14" t="s">
        <v>61</v>
      </c>
      <c r="B16" s="9" t="s">
        <v>266</v>
      </c>
      <c r="C16" s="21">
        <v>20.820405000000001</v>
      </c>
      <c r="D16" s="24">
        <v>20.086196000000001</v>
      </c>
      <c r="E16" s="21">
        <v>-3.526391537532525</v>
      </c>
      <c r="F16" s="21">
        <v>1.3810376399118443</v>
      </c>
      <c r="G16" s="21">
        <v>2.1289699999999998</v>
      </c>
      <c r="H16" s="24">
        <v>2.3442789999999998</v>
      </c>
      <c r="I16" s="21">
        <v>10.113294222088619</v>
      </c>
      <c r="J16" s="21">
        <v>1.4941792091366768</v>
      </c>
      <c r="K16" s="16"/>
    </row>
    <row r="17" spans="1:11" x14ac:dyDescent="0.25">
      <c r="A17" s="14" t="s">
        <v>61</v>
      </c>
      <c r="B17" s="110" t="s">
        <v>267</v>
      </c>
      <c r="C17" s="21">
        <v>346.96221300000002</v>
      </c>
      <c r="D17" s="24">
        <v>361.50481500000001</v>
      </c>
      <c r="E17" s="21">
        <v>4.1914080136444154</v>
      </c>
      <c r="F17" s="21">
        <v>24.85546573997226</v>
      </c>
      <c r="G17" s="21">
        <v>41.887563999999998</v>
      </c>
      <c r="H17" s="24">
        <v>35.803364000000002</v>
      </c>
      <c r="I17" s="21">
        <v>-14.525074793081771</v>
      </c>
      <c r="J17" s="21">
        <v>22.820083320267159</v>
      </c>
      <c r="K17" s="16"/>
    </row>
    <row r="18" spans="1:11" x14ac:dyDescent="0.25">
      <c r="A18" s="14" t="s">
        <v>61</v>
      </c>
      <c r="B18" s="110" t="s">
        <v>268</v>
      </c>
      <c r="C18" s="21">
        <v>124.660343</v>
      </c>
      <c r="D18" s="24">
        <v>127.61536099999999</v>
      </c>
      <c r="E18" s="21">
        <v>2.3704555345239076</v>
      </c>
      <c r="F18" s="21">
        <v>8.7742655190628422</v>
      </c>
      <c r="G18" s="21">
        <v>13.107169000000001</v>
      </c>
      <c r="H18" s="24">
        <v>12.681077</v>
      </c>
      <c r="I18" s="21">
        <v>-3.2508316631913448</v>
      </c>
      <c r="J18" s="21">
        <v>8.0825710603820227</v>
      </c>
      <c r="K18" s="16"/>
    </row>
    <row r="19" spans="1:11" x14ac:dyDescent="0.25">
      <c r="A19" s="14"/>
      <c r="B19" s="10" t="s">
        <v>53</v>
      </c>
      <c r="C19" s="78">
        <v>258.64297099999999</v>
      </c>
      <c r="D19" s="30">
        <v>248.10023000000004</v>
      </c>
      <c r="E19" s="78">
        <v>-4.0761753390158635</v>
      </c>
      <c r="F19" s="78">
        <v>17.058270072680052</v>
      </c>
      <c r="G19" s="78">
        <v>27.717769000000001</v>
      </c>
      <c r="H19" s="30">
        <v>24.692646999999997</v>
      </c>
      <c r="I19" s="78">
        <v>-10.914016925388204</v>
      </c>
      <c r="J19" s="78">
        <v>15.738416701233573</v>
      </c>
      <c r="K19" s="16"/>
    </row>
    <row r="20" spans="1:11" x14ac:dyDescent="0.25">
      <c r="A20" s="14" t="s">
        <v>61</v>
      </c>
      <c r="B20" s="110" t="s">
        <v>247</v>
      </c>
      <c r="C20" s="21">
        <v>17.638945</v>
      </c>
      <c r="D20" s="24">
        <v>13.424598</v>
      </c>
      <c r="E20" s="21">
        <v>-23.892284941077826</v>
      </c>
      <c r="F20" s="21">
        <v>0.9230157436821419</v>
      </c>
      <c r="G20" s="21">
        <v>1.2461500000000001</v>
      </c>
      <c r="H20" s="24">
        <v>1.9615229999999999</v>
      </c>
      <c r="I20" s="21">
        <v>57.406652489668161</v>
      </c>
      <c r="J20" s="21">
        <v>1.2502210209806095</v>
      </c>
      <c r="K20" s="16"/>
    </row>
    <row r="21" spans="1:11" x14ac:dyDescent="0.25">
      <c r="A21" s="14" t="s">
        <v>61</v>
      </c>
      <c r="B21" s="110" t="s">
        <v>248</v>
      </c>
      <c r="C21" s="21">
        <v>30.853684000000001</v>
      </c>
      <c r="D21" s="24">
        <v>24.969639999999998</v>
      </c>
      <c r="E21" s="21">
        <v>-19.070798806392141</v>
      </c>
      <c r="F21" s="21">
        <v>1.716801563374587</v>
      </c>
      <c r="G21" s="21">
        <v>3.640701</v>
      </c>
      <c r="H21" s="24">
        <v>2.2395100000000001</v>
      </c>
      <c r="I21" s="21">
        <v>-38.486846351842672</v>
      </c>
      <c r="J21" s="21">
        <v>1.4274023188595213</v>
      </c>
      <c r="K21" s="16"/>
    </row>
    <row r="22" spans="1:11" x14ac:dyDescent="0.25">
      <c r="A22" s="14" t="s">
        <v>61</v>
      </c>
      <c r="B22" s="110" t="s">
        <v>249</v>
      </c>
      <c r="C22" s="21">
        <v>6.0425129999999996</v>
      </c>
      <c r="D22" s="24">
        <v>4.1599329999999997</v>
      </c>
      <c r="E22" s="21">
        <v>-31.155580467927834</v>
      </c>
      <c r="F22" s="21">
        <v>0.28601852000803918</v>
      </c>
      <c r="G22" s="21">
        <v>0.38226199999999999</v>
      </c>
      <c r="H22" s="24">
        <v>0.50273500000000004</v>
      </c>
      <c r="I22" s="21">
        <v>31.515818993255952</v>
      </c>
      <c r="J22" s="21">
        <v>0.3204295157297094</v>
      </c>
      <c r="K22" s="16"/>
    </row>
    <row r="23" spans="1:11" x14ac:dyDescent="0.25">
      <c r="A23" s="14" t="s">
        <v>61</v>
      </c>
      <c r="B23" s="110" t="s">
        <v>250</v>
      </c>
      <c r="C23" s="21">
        <v>50.944493000000001</v>
      </c>
      <c r="D23" s="24">
        <v>47.968021</v>
      </c>
      <c r="E23" s="21">
        <v>-5.8425785099088134</v>
      </c>
      <c r="F23" s="21">
        <v>3.2980681117062574</v>
      </c>
      <c r="G23" s="21">
        <v>5.9321029999999997</v>
      </c>
      <c r="H23" s="24">
        <v>4.2478980000000002</v>
      </c>
      <c r="I23" s="21">
        <v>-28.391364748724012</v>
      </c>
      <c r="J23" s="21">
        <v>2.7074938068946883</v>
      </c>
      <c r="K23" s="16"/>
    </row>
    <row r="24" spans="1:11" x14ac:dyDescent="0.25">
      <c r="A24" s="14" t="s">
        <v>61</v>
      </c>
      <c r="B24" s="110" t="s">
        <v>251</v>
      </c>
      <c r="C24" s="21">
        <v>124.209186</v>
      </c>
      <c r="D24" s="24">
        <v>116.660079</v>
      </c>
      <c r="E24" s="21">
        <v>-6.0777364727275573</v>
      </c>
      <c r="F24" s="21">
        <v>8.0210289780150141</v>
      </c>
      <c r="G24" s="21">
        <v>13.032787000000001</v>
      </c>
      <c r="H24" s="24">
        <v>12.009945</v>
      </c>
      <c r="I24" s="21">
        <v>-7.8482215661162975</v>
      </c>
      <c r="J24" s="21">
        <v>7.6548099103711591</v>
      </c>
      <c r="K24" s="16"/>
    </row>
    <row r="25" spans="1:11" x14ac:dyDescent="0.25">
      <c r="A25" s="14" t="s">
        <v>61</v>
      </c>
      <c r="B25" s="110" t="s">
        <v>252</v>
      </c>
      <c r="C25" s="21">
        <v>2.7189869999999998</v>
      </c>
      <c r="D25" s="24">
        <v>3.170204</v>
      </c>
      <c r="E25" s="21">
        <v>16.595040726564726</v>
      </c>
      <c r="F25" s="21">
        <v>0.21796914907128698</v>
      </c>
      <c r="G25" s="21">
        <v>0.34646500000000002</v>
      </c>
      <c r="H25" s="24">
        <v>0.54503199999999996</v>
      </c>
      <c r="I25" s="21">
        <v>57.312282625950651</v>
      </c>
      <c r="J25" s="21">
        <v>0.34738846473230417</v>
      </c>
      <c r="K25" s="16"/>
    </row>
    <row r="26" spans="1:11" x14ac:dyDescent="0.25">
      <c r="A26" s="14" t="s">
        <v>61</v>
      </c>
      <c r="B26" s="110" t="s">
        <v>253</v>
      </c>
      <c r="C26" s="21">
        <v>6.4607830000000002</v>
      </c>
      <c r="D26" s="24">
        <v>7.8614990000000002</v>
      </c>
      <c r="E26" s="21">
        <v>21.680282405398856</v>
      </c>
      <c r="F26" s="21">
        <v>0.5405217605727497</v>
      </c>
      <c r="G26" s="21">
        <v>0.354848</v>
      </c>
      <c r="H26" s="24">
        <v>0.18825</v>
      </c>
      <c r="I26" s="21">
        <v>-46.949116241320219</v>
      </c>
      <c r="J26" s="21">
        <v>0.11998539257485114</v>
      </c>
      <c r="K26" s="16"/>
    </row>
    <row r="27" spans="1:11" x14ac:dyDescent="0.25">
      <c r="A27" s="14" t="s">
        <v>61</v>
      </c>
      <c r="B27" s="110" t="s">
        <v>254</v>
      </c>
      <c r="C27" s="21">
        <v>19.774380000000001</v>
      </c>
      <c r="D27" s="24">
        <v>29.886255999999999</v>
      </c>
      <c r="E27" s="21">
        <v>51.136248013844174</v>
      </c>
      <c r="F27" s="21">
        <v>2.054846246249971</v>
      </c>
      <c r="G27" s="21">
        <v>2.7824529999999998</v>
      </c>
      <c r="H27" s="24">
        <v>2.997754</v>
      </c>
      <c r="I27" s="21">
        <v>7.7378126422980031</v>
      </c>
      <c r="J27" s="21">
        <v>1.9106862710907322</v>
      </c>
      <c r="K27" s="16"/>
    </row>
    <row r="28" spans="1:11" x14ac:dyDescent="0.25">
      <c r="A28" s="14"/>
      <c r="B28" s="110" t="s">
        <v>149</v>
      </c>
      <c r="C28" s="21">
        <v>7.7176130000000001</v>
      </c>
      <c r="D28" s="24">
        <v>4.8293699999999999</v>
      </c>
      <c r="E28" s="21">
        <v>-37.424045491786131</v>
      </c>
      <c r="F28" s="21">
        <v>0.33204603534990212</v>
      </c>
      <c r="G28" s="21">
        <v>0.81368700000000005</v>
      </c>
      <c r="H28" s="24">
        <v>0.53374999999999995</v>
      </c>
      <c r="I28" s="21">
        <v>-34.403523713663866</v>
      </c>
      <c r="J28" s="21">
        <v>0.34019762702165623</v>
      </c>
      <c r="K28" s="16"/>
    </row>
    <row r="29" spans="1:11" x14ac:dyDescent="0.25">
      <c r="A29" s="14"/>
      <c r="B29" s="110" t="s">
        <v>150</v>
      </c>
      <c r="C29" s="21">
        <v>261.21111200000001</v>
      </c>
      <c r="D29" s="24">
        <v>308.65245399999998</v>
      </c>
      <c r="E29" s="21">
        <v>18.162068847974577</v>
      </c>
      <c r="F29" s="21">
        <v>21.221572099822136</v>
      </c>
      <c r="G29" s="21">
        <v>39.127538999999999</v>
      </c>
      <c r="H29" s="24">
        <v>38.021892000000001</v>
      </c>
      <c r="I29" s="21">
        <v>-2.8257514483596813</v>
      </c>
      <c r="J29" s="21">
        <v>24.234112287163835</v>
      </c>
      <c r="K29" s="16"/>
    </row>
    <row r="30" spans="1:11" x14ac:dyDescent="0.25">
      <c r="A30" s="14"/>
      <c r="B30" s="110" t="s">
        <v>151</v>
      </c>
      <c r="C30" s="21">
        <v>6.5973300000000004</v>
      </c>
      <c r="D30" s="24">
        <v>4.5776589999999997</v>
      </c>
      <c r="E30" s="21">
        <v>-30.613460293785522</v>
      </c>
      <c r="F30" s="21">
        <v>0.31473950476641827</v>
      </c>
      <c r="G30" s="21">
        <v>0.43409900000000001</v>
      </c>
      <c r="H30" s="24">
        <v>0.43516899999999997</v>
      </c>
      <c r="I30" s="21">
        <v>0.24648755237859366</v>
      </c>
      <c r="J30" s="21">
        <v>0.2773647984138401</v>
      </c>
      <c r="K30" s="16"/>
    </row>
    <row r="31" spans="1:11" x14ac:dyDescent="0.25">
      <c r="A31" s="14"/>
      <c r="B31" s="10" t="s">
        <v>43</v>
      </c>
      <c r="C31" s="78">
        <v>59.221121000000004</v>
      </c>
      <c r="D31" s="30">
        <v>46.195613000000002</v>
      </c>
      <c r="E31" s="78">
        <v>-21.994700167867475</v>
      </c>
      <c r="F31" s="78">
        <v>3.1762052083829566</v>
      </c>
      <c r="G31" s="78">
        <v>5.3406469999999997</v>
      </c>
      <c r="H31" s="30">
        <v>5.7896350000000005</v>
      </c>
      <c r="I31" s="78">
        <v>8.406996380775599</v>
      </c>
      <c r="J31" s="78">
        <v>3.6901547322183181</v>
      </c>
      <c r="K31" s="16"/>
    </row>
    <row r="32" spans="1:11" x14ac:dyDescent="0.25">
      <c r="A32" s="14" t="s">
        <v>61</v>
      </c>
      <c r="B32" s="110" t="s">
        <v>255</v>
      </c>
      <c r="C32" s="21">
        <v>12.319725</v>
      </c>
      <c r="D32" s="24">
        <v>10.096049000000001</v>
      </c>
      <c r="E32" s="21">
        <v>-18.049721077377935</v>
      </c>
      <c r="F32" s="21">
        <v>0.69415949557568468</v>
      </c>
      <c r="G32" s="21">
        <v>0.98919100000000004</v>
      </c>
      <c r="H32" s="24">
        <v>0.91096999999999995</v>
      </c>
      <c r="I32" s="21">
        <v>-7.9075729560822978</v>
      </c>
      <c r="J32" s="21">
        <v>0.58062732044574838</v>
      </c>
      <c r="K32" s="16"/>
    </row>
    <row r="33" spans="1:11" x14ac:dyDescent="0.25">
      <c r="A33" s="14" t="s">
        <v>61</v>
      </c>
      <c r="B33" s="110" t="s">
        <v>273</v>
      </c>
      <c r="C33" s="21">
        <v>0.154887</v>
      </c>
      <c r="D33" s="24">
        <v>0.33729399999999998</v>
      </c>
      <c r="E33" s="21">
        <v>117.76779200320232</v>
      </c>
      <c r="F33" s="21">
        <v>2.3190837613873007E-2</v>
      </c>
      <c r="G33" s="21">
        <v>1.8114999999999999E-2</v>
      </c>
      <c r="H33" s="24">
        <v>0.20222399999999999</v>
      </c>
      <c r="I33" s="21">
        <v>1016.3345293955284</v>
      </c>
      <c r="J33" s="21">
        <v>0.1288920373336345</v>
      </c>
      <c r="K33" s="16"/>
    </row>
    <row r="34" spans="1:11" x14ac:dyDescent="0.25">
      <c r="A34" s="14" t="s">
        <v>61</v>
      </c>
      <c r="B34" s="110" t="s">
        <v>256</v>
      </c>
      <c r="C34" s="21">
        <v>1.6645920000000001</v>
      </c>
      <c r="D34" s="24">
        <v>3.1544029999999998</v>
      </c>
      <c r="E34" s="21">
        <v>89.500069686746045</v>
      </c>
      <c r="F34" s="21">
        <v>0.21688274247900602</v>
      </c>
      <c r="G34" s="21">
        <v>0.25938800000000001</v>
      </c>
      <c r="H34" s="24">
        <v>0.78870300000000004</v>
      </c>
      <c r="I34" s="21">
        <v>204.06302527487782</v>
      </c>
      <c r="J34" s="21">
        <v>0.50269768435571227</v>
      </c>
      <c r="K34" s="16"/>
    </row>
    <row r="35" spans="1:11" x14ac:dyDescent="0.25">
      <c r="A35" s="14" t="s">
        <v>61</v>
      </c>
      <c r="B35" s="110" t="s">
        <v>257</v>
      </c>
      <c r="C35" s="21">
        <v>15.095088000000001</v>
      </c>
      <c r="D35" s="24">
        <v>12.027659999999999</v>
      </c>
      <c r="E35" s="21">
        <v>-20.320702999545293</v>
      </c>
      <c r="F35" s="21">
        <v>0.82696849020402319</v>
      </c>
      <c r="G35" s="21">
        <v>1.118422</v>
      </c>
      <c r="H35" s="24">
        <v>1.4604330000000001</v>
      </c>
      <c r="I35" s="21">
        <v>30.57978115595008</v>
      </c>
      <c r="J35" s="21">
        <v>0.93083998318336036</v>
      </c>
      <c r="K35" s="16"/>
    </row>
    <row r="36" spans="1:11" x14ac:dyDescent="0.25">
      <c r="A36" s="14" t="s">
        <v>61</v>
      </c>
      <c r="B36" s="110" t="s">
        <v>258</v>
      </c>
      <c r="C36" s="21">
        <v>4.3503429999999996</v>
      </c>
      <c r="D36" s="24">
        <v>2.1825960000000002</v>
      </c>
      <c r="E36" s="21">
        <v>-49.829335296090434</v>
      </c>
      <c r="F36" s="21">
        <v>0.1500656086757807</v>
      </c>
      <c r="G36" s="21">
        <v>0.73043199999999997</v>
      </c>
      <c r="H36" s="24">
        <v>0.41714000000000001</v>
      </c>
      <c r="I36" s="21">
        <v>-42.891330062209754</v>
      </c>
      <c r="J36" s="21">
        <v>0.26587360774859714</v>
      </c>
      <c r="K36" s="16"/>
    </row>
    <row r="37" spans="1:11" x14ac:dyDescent="0.25">
      <c r="A37" s="14" t="s">
        <v>61</v>
      </c>
      <c r="B37" s="110" t="s">
        <v>274</v>
      </c>
      <c r="C37" s="21">
        <v>0.47823500000000002</v>
      </c>
      <c r="D37" s="24">
        <v>0.46805999999999998</v>
      </c>
      <c r="E37" s="21">
        <v>-2.127615084634138</v>
      </c>
      <c r="F37" s="21">
        <v>3.21817270794897E-2</v>
      </c>
      <c r="G37" s="21">
        <v>0.112521</v>
      </c>
      <c r="H37" s="24">
        <v>3.9100999999999997E-2</v>
      </c>
      <c r="I37" s="21">
        <v>-65.250042214342201</v>
      </c>
      <c r="J37" s="21">
        <v>2.4921906162386476E-2</v>
      </c>
      <c r="K37" s="16"/>
    </row>
    <row r="38" spans="1:11" x14ac:dyDescent="0.25">
      <c r="A38" s="14" t="s">
        <v>61</v>
      </c>
      <c r="B38" s="110" t="s">
        <v>259</v>
      </c>
      <c r="C38" s="21">
        <v>4.4410780000000001</v>
      </c>
      <c r="D38" s="24">
        <v>3.3903729999999999</v>
      </c>
      <c r="E38" s="21">
        <v>-23.658782845065996</v>
      </c>
      <c r="F38" s="21">
        <v>0.23310699180376604</v>
      </c>
      <c r="G38" s="21">
        <v>0.25009300000000001</v>
      </c>
      <c r="H38" s="24">
        <v>0.48204799999999998</v>
      </c>
      <c r="I38" s="21">
        <v>92.747497930769725</v>
      </c>
      <c r="J38" s="21">
        <v>0.30724418868484377</v>
      </c>
      <c r="K38" s="16"/>
    </row>
    <row r="39" spans="1:11" x14ac:dyDescent="0.25">
      <c r="A39" s="14" t="s">
        <v>61</v>
      </c>
      <c r="B39" s="110" t="s">
        <v>260</v>
      </c>
      <c r="C39" s="21">
        <v>7.3232350000000004</v>
      </c>
      <c r="D39" s="24">
        <v>6.0410880000000002</v>
      </c>
      <c r="E39" s="21">
        <v>-17.507931945376598</v>
      </c>
      <c r="F39" s="21">
        <v>0.41535838413703441</v>
      </c>
      <c r="G39" s="21">
        <v>0.33010899999999999</v>
      </c>
      <c r="H39" s="24">
        <v>0.48047600000000001</v>
      </c>
      <c r="I39" s="21">
        <v>45.550712037539128</v>
      </c>
      <c r="J39" s="21">
        <v>0.30624223895242592</v>
      </c>
      <c r="K39" s="16"/>
    </row>
    <row r="40" spans="1:11" x14ac:dyDescent="0.25">
      <c r="A40" s="14" t="s">
        <v>61</v>
      </c>
      <c r="B40" s="110" t="s">
        <v>262</v>
      </c>
      <c r="C40" s="21">
        <v>6.8474620000000002</v>
      </c>
      <c r="D40" s="24">
        <v>6.2893140000000001</v>
      </c>
      <c r="E40" s="21">
        <v>-8.1511660816810725</v>
      </c>
      <c r="F40" s="21">
        <v>0.43242530159640585</v>
      </c>
      <c r="G40" s="21">
        <v>1.1660269999999999</v>
      </c>
      <c r="H40" s="24">
        <v>0.79227499999999995</v>
      </c>
      <c r="I40" s="21">
        <v>-32.053460168589574</v>
      </c>
      <c r="J40" s="21">
        <v>0.50497437929476852</v>
      </c>
      <c r="K40" s="16"/>
    </row>
    <row r="41" spans="1:11" x14ac:dyDescent="0.25">
      <c r="A41" s="14" t="s">
        <v>61</v>
      </c>
      <c r="B41" s="110" t="s">
        <v>264</v>
      </c>
      <c r="C41" s="21">
        <v>1.380916</v>
      </c>
      <c r="D41" s="24">
        <v>0.93638200000000005</v>
      </c>
      <c r="E41" s="21">
        <v>-32.191241176146846</v>
      </c>
      <c r="F41" s="21">
        <v>6.4381468115512389E-2</v>
      </c>
      <c r="G41" s="21">
        <v>0.19402900000000001</v>
      </c>
      <c r="H41" s="24">
        <v>8.4679999999999998E-3</v>
      </c>
      <c r="I41" s="21">
        <v>-95.635703941163428</v>
      </c>
      <c r="J41" s="21">
        <v>5.3972712049075132E-3</v>
      </c>
      <c r="K41" s="16"/>
    </row>
    <row r="42" spans="1:11" x14ac:dyDescent="0.25">
      <c r="A42" s="14" t="s">
        <v>61</v>
      </c>
      <c r="B42" s="110" t="s">
        <v>265</v>
      </c>
      <c r="C42" s="21">
        <v>5.1655600000000002</v>
      </c>
      <c r="D42" s="24">
        <v>1.272394</v>
      </c>
      <c r="E42" s="21">
        <v>-75.367743284368004</v>
      </c>
      <c r="F42" s="21">
        <v>8.7484161102380512E-2</v>
      </c>
      <c r="G42" s="21">
        <v>0.17232</v>
      </c>
      <c r="H42" s="24">
        <v>0.20779700000000001</v>
      </c>
      <c r="I42" s="21">
        <v>20.587859795728882</v>
      </c>
      <c r="J42" s="21">
        <v>0.13244411485193278</v>
      </c>
      <c r="K42" s="16"/>
    </row>
    <row r="43" spans="1:11" x14ac:dyDescent="0.25">
      <c r="A43" s="14"/>
      <c r="B43" s="110" t="s">
        <v>227</v>
      </c>
      <c r="C43" s="21">
        <v>1.428598</v>
      </c>
      <c r="D43" s="24">
        <v>11.614445999999999</v>
      </c>
      <c r="E43" s="21">
        <v>712.996098272572</v>
      </c>
      <c r="F43" s="21">
        <v>0.79855773052914336</v>
      </c>
      <c r="G43" s="21">
        <v>0.123152</v>
      </c>
      <c r="H43" s="24">
        <v>7.2186E-2</v>
      </c>
      <c r="I43" s="21">
        <v>-41.384630375470962</v>
      </c>
      <c r="J43" s="21">
        <v>4.6009378743204279E-2</v>
      </c>
      <c r="K43" s="16"/>
    </row>
    <row r="44" spans="1:11" x14ac:dyDescent="0.25">
      <c r="A44" s="14"/>
      <c r="B44" s="9" t="s">
        <v>2</v>
      </c>
      <c r="C44" s="21">
        <v>326.49595519000081</v>
      </c>
      <c r="D44" s="24">
        <v>321.25170209999214</v>
      </c>
      <c r="E44" s="21">
        <v>-1.6062229888749613</v>
      </c>
      <c r="F44" s="21">
        <v>22.087840449522446</v>
      </c>
      <c r="G44" s="21">
        <v>33.633763340000115</v>
      </c>
      <c r="H44" s="24">
        <v>36.520099489999915</v>
      </c>
      <c r="I44" s="21">
        <v>8.581662779814847</v>
      </c>
      <c r="J44" s="21">
        <v>23.27691088541971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30">
        <v>224.95341178000021</v>
      </c>
      <c r="D13" s="30">
        <v>236.54405354999972</v>
      </c>
      <c r="E13" s="30">
        <v>5.15246320484124</v>
      </c>
      <c r="F13" s="215">
        <v>100</v>
      </c>
      <c r="G13" s="30">
        <v>23.622644409999999</v>
      </c>
      <c r="H13" s="30">
        <v>24.973608370000001</v>
      </c>
      <c r="I13" s="30">
        <v>5.7189361891597068</v>
      </c>
      <c r="J13" s="215">
        <v>100</v>
      </c>
      <c r="K13" s="16"/>
      <c r="L13" s="123"/>
    </row>
    <row r="14" spans="1:14" x14ac:dyDescent="0.25">
      <c r="A14" s="14"/>
      <c r="B14" s="10" t="s">
        <v>42</v>
      </c>
      <c r="C14" s="78">
        <v>114.06860500000001</v>
      </c>
      <c r="D14" s="30">
        <v>95.707104999999984</v>
      </c>
      <c r="E14" s="78">
        <v>-16.096891866083595</v>
      </c>
      <c r="F14" s="78">
        <v>40.460583795554939</v>
      </c>
      <c r="G14" s="78">
        <v>11.218785</v>
      </c>
      <c r="H14" s="30">
        <v>13.644020000000001</v>
      </c>
      <c r="I14" s="78">
        <v>21.61762615113847</v>
      </c>
      <c r="J14" s="78">
        <v>54.633754953850108</v>
      </c>
      <c r="K14" s="16"/>
      <c r="L14" s="23"/>
    </row>
    <row r="15" spans="1:14" x14ac:dyDescent="0.25">
      <c r="A15" s="14"/>
      <c r="B15" s="10" t="s">
        <v>52</v>
      </c>
      <c r="C15" s="78">
        <v>78.525992000000002</v>
      </c>
      <c r="D15" s="30">
        <v>65.853671999999989</v>
      </c>
      <c r="E15" s="78">
        <v>-16.137739463386868</v>
      </c>
      <c r="F15" s="78">
        <v>27.839918616292803</v>
      </c>
      <c r="G15" s="78">
        <v>6.3345880000000001</v>
      </c>
      <c r="H15" s="30">
        <v>10.540704</v>
      </c>
      <c r="I15" s="78">
        <v>66.399203862982077</v>
      </c>
      <c r="J15" s="78">
        <v>42.207372854706136</v>
      </c>
      <c r="K15" s="16"/>
      <c r="L15" s="23"/>
    </row>
    <row r="16" spans="1:14" x14ac:dyDescent="0.25">
      <c r="A16" s="14" t="s">
        <v>61</v>
      </c>
      <c r="B16" s="9" t="s">
        <v>266</v>
      </c>
      <c r="C16" s="21">
        <v>3.1453720000000001</v>
      </c>
      <c r="D16" s="24">
        <v>3.9726379999999999</v>
      </c>
      <c r="E16" s="21">
        <v>26.301054374490505</v>
      </c>
      <c r="F16" s="21">
        <v>1.6794495318650147</v>
      </c>
      <c r="G16" s="21">
        <v>0.24088399999999999</v>
      </c>
      <c r="H16" s="24">
        <v>0.29242200000000002</v>
      </c>
      <c r="I16" s="21">
        <v>21.395360422444011</v>
      </c>
      <c r="J16" s="21">
        <v>1.1709241038282527</v>
      </c>
      <c r="K16" s="16"/>
      <c r="L16" s="23"/>
    </row>
    <row r="17" spans="1:12" x14ac:dyDescent="0.25">
      <c r="A17" s="14" t="s">
        <v>61</v>
      </c>
      <c r="B17" s="110" t="s">
        <v>267</v>
      </c>
      <c r="C17" s="21">
        <v>45.820027000000003</v>
      </c>
      <c r="D17" s="24">
        <v>42.922063999999999</v>
      </c>
      <c r="E17" s="21">
        <v>-6.3246645402456947</v>
      </c>
      <c r="F17" s="21">
        <v>18.145484257936463</v>
      </c>
      <c r="G17" s="21">
        <v>4.202439</v>
      </c>
      <c r="H17" s="24">
        <v>8.2286649999999995</v>
      </c>
      <c r="I17" s="21">
        <v>95.806887381351629</v>
      </c>
      <c r="J17" s="21">
        <v>32.949443580947765</v>
      </c>
      <c r="K17" s="16"/>
      <c r="L17" s="23"/>
    </row>
    <row r="18" spans="1:12" x14ac:dyDescent="0.25">
      <c r="A18" s="14" t="s">
        <v>61</v>
      </c>
      <c r="B18" s="110" t="s">
        <v>268</v>
      </c>
      <c r="C18" s="21">
        <v>29.560593000000001</v>
      </c>
      <c r="D18" s="24">
        <v>18.958970000000001</v>
      </c>
      <c r="E18" s="21">
        <v>-35.864040345875338</v>
      </c>
      <c r="F18" s="21">
        <v>8.0149848264913288</v>
      </c>
      <c r="G18" s="21">
        <v>1.891265</v>
      </c>
      <c r="H18" s="24">
        <v>2.0196170000000002</v>
      </c>
      <c r="I18" s="21">
        <v>6.786568778040114</v>
      </c>
      <c r="J18" s="21">
        <v>8.0870051699301158</v>
      </c>
      <c r="K18" s="16"/>
      <c r="L18" s="23"/>
    </row>
    <row r="19" spans="1:12" x14ac:dyDescent="0.25">
      <c r="A19" s="14"/>
      <c r="B19" s="10" t="s">
        <v>53</v>
      </c>
      <c r="C19" s="78">
        <v>35.542613000000003</v>
      </c>
      <c r="D19" s="30">
        <v>29.853432999999999</v>
      </c>
      <c r="E19" s="78">
        <v>-16.006645318958412</v>
      </c>
      <c r="F19" s="78">
        <v>12.620665179262138</v>
      </c>
      <c r="G19" s="78">
        <v>4.8841970000000003</v>
      </c>
      <c r="H19" s="30">
        <v>3.1033160000000004</v>
      </c>
      <c r="I19" s="78">
        <v>-36.462104210784283</v>
      </c>
      <c r="J19" s="78">
        <v>12.42638209914397</v>
      </c>
      <c r="K19" s="16"/>
      <c r="L19" s="23"/>
    </row>
    <row r="20" spans="1:12" x14ac:dyDescent="0.25">
      <c r="A20" s="14" t="s">
        <v>61</v>
      </c>
      <c r="B20" s="110" t="s">
        <v>247</v>
      </c>
      <c r="C20" s="21">
        <v>0.30268699999999998</v>
      </c>
      <c r="D20" s="24">
        <v>0.20108999999999999</v>
      </c>
      <c r="E20" s="21">
        <v>-33.565035829090775</v>
      </c>
      <c r="F20" s="21">
        <v>8.5011648774123344E-2</v>
      </c>
      <c r="G20" s="21">
        <v>9.4896999999999995E-2</v>
      </c>
      <c r="H20" s="24">
        <v>1.1183E-2</v>
      </c>
      <c r="I20" s="21">
        <v>-88.215644330168502</v>
      </c>
      <c r="J20" s="21">
        <v>4.4779271919046272E-2</v>
      </c>
      <c r="K20" s="16"/>
      <c r="L20" s="23"/>
    </row>
    <row r="21" spans="1:12" x14ac:dyDescent="0.25">
      <c r="A21" s="14" t="s">
        <v>61</v>
      </c>
      <c r="B21" s="110" t="s">
        <v>248</v>
      </c>
      <c r="C21" s="21">
        <v>4.1847370000000002</v>
      </c>
      <c r="D21" s="24">
        <v>2.160622</v>
      </c>
      <c r="E21" s="21">
        <v>-48.368989496830984</v>
      </c>
      <c r="F21" s="21">
        <v>0.91341209705924686</v>
      </c>
      <c r="G21" s="21">
        <v>0.904497</v>
      </c>
      <c r="H21" s="24">
        <v>8.0284999999999995E-2</v>
      </c>
      <c r="I21" s="21">
        <v>-91.123795877708829</v>
      </c>
      <c r="J21" s="21">
        <v>0.32147937458827053</v>
      </c>
      <c r="K21" s="16"/>
      <c r="L21" s="23"/>
    </row>
    <row r="22" spans="1:12" x14ac:dyDescent="0.25">
      <c r="A22" s="14" t="s">
        <v>61</v>
      </c>
      <c r="B22" s="110" t="s">
        <v>249</v>
      </c>
      <c r="C22" s="21">
        <v>0.93435299999999999</v>
      </c>
      <c r="D22" s="24">
        <v>0.62795699999999999</v>
      </c>
      <c r="E22" s="21">
        <v>-32.792317250546631</v>
      </c>
      <c r="F22" s="21">
        <v>0.26547148007982579</v>
      </c>
      <c r="G22" s="21">
        <v>6.1999999999999998E-3</v>
      </c>
      <c r="H22" s="24">
        <v>3.9954000000000003E-2</v>
      </c>
      <c r="I22" s="21">
        <v>544.41935483870975</v>
      </c>
      <c r="J22" s="21">
        <v>0.15998489048140704</v>
      </c>
      <c r="K22" s="16"/>
      <c r="L22" s="23"/>
    </row>
    <row r="23" spans="1:12" x14ac:dyDescent="0.25">
      <c r="A23" s="14" t="s">
        <v>61</v>
      </c>
      <c r="B23" s="110" t="s">
        <v>250</v>
      </c>
      <c r="C23" s="21">
        <v>7.724869</v>
      </c>
      <c r="D23" s="24">
        <v>7.6034660000000001</v>
      </c>
      <c r="E23" s="21">
        <v>-1.5715865214025015</v>
      </c>
      <c r="F23" s="21">
        <v>3.2143974392460515</v>
      </c>
      <c r="G23" s="21">
        <v>0.89702899999999997</v>
      </c>
      <c r="H23" s="24">
        <v>0.81014200000000003</v>
      </c>
      <c r="I23" s="21">
        <v>-9.6860859570872204</v>
      </c>
      <c r="J23" s="21">
        <v>3.2439925700652767</v>
      </c>
      <c r="K23" s="16"/>
      <c r="L23" s="23"/>
    </row>
    <row r="24" spans="1:12" x14ac:dyDescent="0.25">
      <c r="A24" s="14" t="s">
        <v>61</v>
      </c>
      <c r="B24" s="110" t="s">
        <v>251</v>
      </c>
      <c r="C24" s="21">
        <v>15.080450000000001</v>
      </c>
      <c r="D24" s="24">
        <v>13.120513000000001</v>
      </c>
      <c r="E24" s="21">
        <v>-12.996541880381551</v>
      </c>
      <c r="F24" s="21">
        <v>5.5467524138063533</v>
      </c>
      <c r="G24" s="21">
        <v>1.901394</v>
      </c>
      <c r="H24" s="24">
        <v>1.6433120000000001</v>
      </c>
      <c r="I24" s="21">
        <v>-13.573304638596728</v>
      </c>
      <c r="J24" s="21">
        <v>6.5801944823242229</v>
      </c>
      <c r="K24" s="16"/>
      <c r="L24" s="23"/>
    </row>
    <row r="25" spans="1:12" x14ac:dyDescent="0.25">
      <c r="A25" s="14" t="s">
        <v>61</v>
      </c>
      <c r="B25" s="110" t="s">
        <v>252</v>
      </c>
      <c r="C25" s="21">
        <v>0.11368</v>
      </c>
      <c r="D25" s="24">
        <v>0.104972</v>
      </c>
      <c r="E25" s="21">
        <v>-7.6600985221674911</v>
      </c>
      <c r="F25" s="21">
        <v>4.4377357377876944E-2</v>
      </c>
      <c r="G25" s="21">
        <v>2.0138E-2</v>
      </c>
      <c r="H25" s="24">
        <v>7.3800000000000005E-4</v>
      </c>
      <c r="I25" s="21">
        <v>-96.335286522991353</v>
      </c>
      <c r="J25" s="21">
        <v>2.9551196169414424E-3</v>
      </c>
      <c r="K25" s="16"/>
      <c r="L25" s="23"/>
    </row>
    <row r="26" spans="1:12" x14ac:dyDescent="0.25">
      <c r="A26" s="14" t="s">
        <v>61</v>
      </c>
      <c r="B26" s="110" t="s">
        <v>253</v>
      </c>
      <c r="C26" s="21">
        <v>4.4063999999999999E-2</v>
      </c>
      <c r="D26" s="24">
        <v>6.4787999999999998E-2</v>
      </c>
      <c r="E26" s="21">
        <v>47.031590413943356</v>
      </c>
      <c r="F26" s="21">
        <v>2.7389401266984449E-2</v>
      </c>
      <c r="G26" s="21">
        <v>0</v>
      </c>
      <c r="H26" s="24">
        <v>0</v>
      </c>
      <c r="I26" s="21" t="s">
        <v>97</v>
      </c>
      <c r="J26" s="21">
        <v>0</v>
      </c>
      <c r="K26" s="16"/>
      <c r="L26" s="23"/>
    </row>
    <row r="27" spans="1:12" x14ac:dyDescent="0.25">
      <c r="A27" s="14" t="s">
        <v>61</v>
      </c>
      <c r="B27" s="110" t="s">
        <v>254</v>
      </c>
      <c r="C27" s="21">
        <v>7.1577729999999997</v>
      </c>
      <c r="D27" s="24">
        <v>5.9700249999999997</v>
      </c>
      <c r="E27" s="21">
        <v>-16.593820452255194</v>
      </c>
      <c r="F27" s="21">
        <v>2.5238533416516771</v>
      </c>
      <c r="G27" s="21">
        <v>1.0600419999999999</v>
      </c>
      <c r="H27" s="24">
        <v>0.517702</v>
      </c>
      <c r="I27" s="21">
        <v>-51.162123764907427</v>
      </c>
      <c r="J27" s="21">
        <v>2.0729963901488055</v>
      </c>
      <c r="K27" s="16"/>
      <c r="L27" s="23"/>
    </row>
    <row r="28" spans="1:12" x14ac:dyDescent="0.25">
      <c r="A28" s="95"/>
      <c r="B28" s="110" t="s">
        <v>149</v>
      </c>
      <c r="C28" s="21">
        <v>2.834333</v>
      </c>
      <c r="D28" s="24">
        <v>1.2326589999999999</v>
      </c>
      <c r="E28" s="21">
        <v>-56.509732624924446</v>
      </c>
      <c r="F28" s="21">
        <v>0.52111181046428023</v>
      </c>
      <c r="G28" s="21">
        <v>0.34037499999999998</v>
      </c>
      <c r="H28" s="24">
        <v>0.14611399999999999</v>
      </c>
      <c r="I28" s="21">
        <v>-57.072640470069771</v>
      </c>
      <c r="J28" s="21">
        <v>0.58507364188317323</v>
      </c>
      <c r="K28" s="97"/>
      <c r="L28" s="23"/>
    </row>
    <row r="29" spans="1:12" x14ac:dyDescent="0.25">
      <c r="A29" s="14"/>
      <c r="B29" s="110" t="s">
        <v>150</v>
      </c>
      <c r="C29" s="21">
        <v>32.463357999999999</v>
      </c>
      <c r="D29" s="24">
        <v>39.181780000000003</v>
      </c>
      <c r="E29" s="21">
        <v>20.695400642164017</v>
      </c>
      <c r="F29" s="21">
        <v>16.56426336319544</v>
      </c>
      <c r="G29" s="21">
        <v>4.1939310000000001</v>
      </c>
      <c r="H29" s="24">
        <v>3.192672</v>
      </c>
      <c r="I29" s="21">
        <v>-23.87399792700452</v>
      </c>
      <c r="J29" s="21">
        <v>12.78418381796703</v>
      </c>
      <c r="K29" s="16"/>
      <c r="L29" s="23"/>
    </row>
    <row r="30" spans="1:12" s="91" customFormat="1" x14ac:dyDescent="0.25">
      <c r="A30" s="95"/>
      <c r="B30" s="110" t="s">
        <v>151</v>
      </c>
      <c r="C30" s="21">
        <v>1.0513669999999999</v>
      </c>
      <c r="D30" s="24">
        <v>1.167057</v>
      </c>
      <c r="E30" s="21">
        <v>11.003769378342687</v>
      </c>
      <c r="F30" s="21">
        <v>0.49337828725139027</v>
      </c>
      <c r="G30" s="21">
        <v>4.0637E-2</v>
      </c>
      <c r="H30" s="24">
        <v>9.5115000000000005E-2</v>
      </c>
      <c r="I30" s="21">
        <v>134.06009301867758</v>
      </c>
      <c r="J30" s="21">
        <v>0.38086206282572532</v>
      </c>
      <c r="K30" s="97"/>
      <c r="L30" s="100"/>
    </row>
    <row r="31" spans="1:12" x14ac:dyDescent="0.25">
      <c r="A31" s="14"/>
      <c r="B31" s="10" t="s">
        <v>43</v>
      </c>
      <c r="C31" s="78">
        <v>16.870124000000001</v>
      </c>
      <c r="D31" s="30">
        <v>12.433881000000001</v>
      </c>
      <c r="E31" s="78">
        <v>-26.296445716700124</v>
      </c>
      <c r="F31" s="78">
        <v>5.2564758290876998</v>
      </c>
      <c r="G31" s="78">
        <v>1.3135689999999998</v>
      </c>
      <c r="H31" s="30">
        <v>1.5939209999999999</v>
      </c>
      <c r="I31" s="78">
        <v>21.342769203597236</v>
      </c>
      <c r="J31" s="78">
        <v>6.3824217004809221</v>
      </c>
      <c r="K31" s="16"/>
      <c r="L31" s="23"/>
    </row>
    <row r="32" spans="1:12" x14ac:dyDescent="0.25">
      <c r="A32" s="14" t="s">
        <v>61</v>
      </c>
      <c r="B32" s="110" t="s">
        <v>255</v>
      </c>
      <c r="C32" s="21">
        <v>1.7628219999999999</v>
      </c>
      <c r="D32" s="24">
        <v>1.6821330000000001</v>
      </c>
      <c r="E32" s="21">
        <v>-4.577263047545344</v>
      </c>
      <c r="F32" s="21">
        <v>0.71112884672217636</v>
      </c>
      <c r="G32" s="21">
        <v>8.4144999999999998E-2</v>
      </c>
      <c r="H32" s="24">
        <v>0.283466</v>
      </c>
      <c r="I32" s="21">
        <v>236.87800820013072</v>
      </c>
      <c r="J32" s="21">
        <v>1.1350622457126325</v>
      </c>
      <c r="K32" s="16"/>
      <c r="L32" s="23"/>
    </row>
    <row r="33" spans="1:12" x14ac:dyDescent="0.25">
      <c r="A33" s="14" t="s">
        <v>61</v>
      </c>
      <c r="B33" s="110" t="s">
        <v>256</v>
      </c>
      <c r="C33" s="21">
        <v>0.86318700000000004</v>
      </c>
      <c r="D33" s="24">
        <v>0.41398299999999999</v>
      </c>
      <c r="E33" s="21">
        <v>-52.04017206005188</v>
      </c>
      <c r="F33" s="21">
        <v>0.1750130657638764</v>
      </c>
      <c r="G33" s="21">
        <v>0.17555599999999999</v>
      </c>
      <c r="H33" s="24">
        <v>0</v>
      </c>
      <c r="I33" s="21" t="s">
        <v>97</v>
      </c>
      <c r="J33" s="21">
        <v>0</v>
      </c>
      <c r="K33" s="16"/>
      <c r="L33" s="23"/>
    </row>
    <row r="34" spans="1:12" x14ac:dyDescent="0.25">
      <c r="A34" s="14" t="s">
        <v>61</v>
      </c>
      <c r="B34" s="110" t="s">
        <v>257</v>
      </c>
      <c r="C34" s="21">
        <v>4.6825710000000003</v>
      </c>
      <c r="D34" s="24">
        <v>2.6064449999999999</v>
      </c>
      <c r="E34" s="21">
        <v>-44.337309567756691</v>
      </c>
      <c r="F34" s="21">
        <v>1.1018856576113676</v>
      </c>
      <c r="G34" s="21">
        <v>0.258025</v>
      </c>
      <c r="H34" s="24">
        <v>7.2694999999999996E-2</v>
      </c>
      <c r="I34" s="21">
        <v>-71.826373413428939</v>
      </c>
      <c r="J34" s="21">
        <v>0.29108729072297851</v>
      </c>
      <c r="K34" s="16"/>
      <c r="L34" s="23"/>
    </row>
    <row r="35" spans="1:12" x14ac:dyDescent="0.25">
      <c r="A35" s="14" t="s">
        <v>61</v>
      </c>
      <c r="B35" s="110" t="s">
        <v>275</v>
      </c>
      <c r="C35" s="21">
        <v>0</v>
      </c>
      <c r="D35" s="24">
        <v>0.312357</v>
      </c>
      <c r="E35" s="21" t="s">
        <v>97</v>
      </c>
      <c r="F35" s="21">
        <v>0.13205024405061835</v>
      </c>
      <c r="G35" s="21">
        <v>0</v>
      </c>
      <c r="H35" s="24">
        <v>9.9857000000000001E-2</v>
      </c>
      <c r="I35" s="21" t="s">
        <v>97</v>
      </c>
      <c r="J35" s="21">
        <v>0.39985010784406722</v>
      </c>
      <c r="K35" s="16"/>
      <c r="L35" s="23"/>
    </row>
    <row r="36" spans="1:12" x14ac:dyDescent="0.25">
      <c r="A36" s="14" t="s">
        <v>61</v>
      </c>
      <c r="B36" s="110" t="s">
        <v>258</v>
      </c>
      <c r="C36" s="21">
        <v>0.74816800000000006</v>
      </c>
      <c r="D36" s="24">
        <v>0.83373200000000003</v>
      </c>
      <c r="E36" s="21">
        <v>11.436468814490851</v>
      </c>
      <c r="F36" s="21">
        <v>0.35246373243695561</v>
      </c>
      <c r="G36" s="21">
        <v>8.1965999999999997E-2</v>
      </c>
      <c r="H36" s="24">
        <v>0.21992200000000001</v>
      </c>
      <c r="I36" s="21">
        <v>168.30881097040239</v>
      </c>
      <c r="J36" s="21">
        <v>0.88061763739430332</v>
      </c>
      <c r="K36" s="16"/>
      <c r="L36" s="23"/>
    </row>
    <row r="37" spans="1:12" x14ac:dyDescent="0.25">
      <c r="A37" s="14" t="s">
        <v>61</v>
      </c>
      <c r="B37" s="110" t="s">
        <v>274</v>
      </c>
      <c r="C37" s="21">
        <v>0.106555</v>
      </c>
      <c r="D37" s="24">
        <v>0.31673800000000002</v>
      </c>
      <c r="E37" s="21">
        <v>197.25306179907091</v>
      </c>
      <c r="F37" s="21">
        <v>0.13390233034670188</v>
      </c>
      <c r="G37" s="21">
        <v>7.6741000000000004E-2</v>
      </c>
      <c r="H37" s="24">
        <v>3.9100999999999997E-2</v>
      </c>
      <c r="I37" s="21">
        <v>-49.048096845232671</v>
      </c>
      <c r="J37" s="21">
        <v>0.1565692847452945</v>
      </c>
      <c r="K37" s="16"/>
      <c r="L37" s="23"/>
    </row>
    <row r="38" spans="1:12" x14ac:dyDescent="0.25">
      <c r="A38" s="14" t="s">
        <v>61</v>
      </c>
      <c r="B38" s="110" t="s">
        <v>259</v>
      </c>
      <c r="C38" s="21">
        <v>0.223443</v>
      </c>
      <c r="D38" s="24">
        <v>0.232546</v>
      </c>
      <c r="E38" s="21">
        <v>4.0739696477401388</v>
      </c>
      <c r="F38" s="21">
        <v>9.8309805936780986E-2</v>
      </c>
      <c r="G38" s="21">
        <v>0</v>
      </c>
      <c r="H38" s="24">
        <v>2.8039999999999999E-2</v>
      </c>
      <c r="I38" s="21" t="s">
        <v>97</v>
      </c>
      <c r="J38" s="21">
        <v>0.11227852853528189</v>
      </c>
      <c r="K38" s="16"/>
      <c r="L38" s="23"/>
    </row>
    <row r="39" spans="1:12" x14ac:dyDescent="0.25">
      <c r="A39" s="14" t="s">
        <v>61</v>
      </c>
      <c r="B39" s="110" t="s">
        <v>260</v>
      </c>
      <c r="C39" s="21">
        <v>3.415619</v>
      </c>
      <c r="D39" s="24">
        <v>3.5766269999999998</v>
      </c>
      <c r="E39" s="21">
        <v>4.7138747032382744</v>
      </c>
      <c r="F39" s="21">
        <v>1.5120342051819902</v>
      </c>
      <c r="G39" s="21">
        <v>0.109082</v>
      </c>
      <c r="H39" s="24">
        <v>0.33766800000000002</v>
      </c>
      <c r="I39" s="21">
        <v>209.55428026622175</v>
      </c>
      <c r="J39" s="21">
        <v>1.3520993642457764</v>
      </c>
      <c r="K39" s="16"/>
      <c r="L39" s="23"/>
    </row>
    <row r="40" spans="1:12" s="125" customFormat="1" x14ac:dyDescent="0.25">
      <c r="A40" s="95" t="s">
        <v>61</v>
      </c>
      <c r="B40" s="110" t="s">
        <v>276</v>
      </c>
      <c r="C40" s="21">
        <v>0</v>
      </c>
      <c r="D40" s="24">
        <v>6.6711999999999994E-2</v>
      </c>
      <c r="E40" s="21" t="s">
        <v>97</v>
      </c>
      <c r="F40" s="21">
        <v>2.820278041185199E-2</v>
      </c>
      <c r="G40" s="21">
        <v>0</v>
      </c>
      <c r="H40" s="24">
        <v>0</v>
      </c>
      <c r="I40" s="21" t="s">
        <v>97</v>
      </c>
      <c r="J40" s="21">
        <v>0</v>
      </c>
      <c r="K40" s="97"/>
      <c r="L40" s="123"/>
    </row>
    <row r="41" spans="1:12" x14ac:dyDescent="0.25">
      <c r="A41" s="95" t="s">
        <v>61</v>
      </c>
      <c r="B41" s="110" t="s">
        <v>262</v>
      </c>
      <c r="C41" s="21">
        <v>2.445217</v>
      </c>
      <c r="D41" s="24">
        <v>2.311077</v>
      </c>
      <c r="E41" s="21">
        <v>-5.4858116886967512</v>
      </c>
      <c r="F41" s="21">
        <v>0.97701758523026838</v>
      </c>
      <c r="G41" s="21">
        <v>0.51533600000000002</v>
      </c>
      <c r="H41" s="24">
        <v>0.50868199999999997</v>
      </c>
      <c r="I41" s="21">
        <v>-1.2911964233044193</v>
      </c>
      <c r="J41" s="21">
        <v>2.0368782614972991</v>
      </c>
      <c r="K41" s="97"/>
      <c r="L41" s="23"/>
    </row>
    <row r="42" spans="1:12" s="125" customFormat="1" x14ac:dyDescent="0.25">
      <c r="A42" s="95"/>
      <c r="B42" s="110" t="s">
        <v>272</v>
      </c>
      <c r="C42" s="21">
        <v>2.6225420000000002</v>
      </c>
      <c r="D42" s="24">
        <v>8.1531000000000006E-2</v>
      </c>
      <c r="E42" s="21">
        <v>-96.891146071254525</v>
      </c>
      <c r="F42" s="21">
        <v>3.4467575395111895E-2</v>
      </c>
      <c r="G42" s="21">
        <v>1.2718E-2</v>
      </c>
      <c r="H42" s="24">
        <v>4.4900000000000001E-3</v>
      </c>
      <c r="I42" s="21">
        <v>-64.695706872149714</v>
      </c>
      <c r="J42" s="21">
        <v>1.7978979783288721E-2</v>
      </c>
      <c r="K42" s="97"/>
      <c r="L42" s="123"/>
    </row>
    <row r="43" spans="1:12" s="125" customFormat="1" x14ac:dyDescent="0.25">
      <c r="A43" s="95"/>
      <c r="B43" s="110" t="s">
        <v>227</v>
      </c>
      <c r="C43" s="21">
        <v>0.11462</v>
      </c>
      <c r="D43" s="24">
        <v>11.362996000000001</v>
      </c>
      <c r="E43" s="21">
        <v>9813.6241493631132</v>
      </c>
      <c r="F43" s="21">
        <v>4.803754661961154</v>
      </c>
      <c r="G43" s="21">
        <v>4.7759999999999999E-3</v>
      </c>
      <c r="H43" s="24">
        <v>0</v>
      </c>
      <c r="I43" s="21" t="s">
        <v>97</v>
      </c>
      <c r="J43" s="21">
        <v>0</v>
      </c>
      <c r="K43" s="97"/>
    </row>
    <row r="44" spans="1:12" x14ac:dyDescent="0.25">
      <c r="A44" s="14"/>
      <c r="B44" s="9" t="s">
        <v>2</v>
      </c>
      <c r="C44" s="21">
        <v>57.551004780000198</v>
      </c>
      <c r="D44" s="24">
        <v>75.458575549999722</v>
      </c>
      <c r="E44" s="21">
        <v>31.116000213123396</v>
      </c>
      <c r="F44" s="21">
        <v>31.900432252485096</v>
      </c>
      <c r="G44" s="21">
        <v>6.5105714099999989</v>
      </c>
      <c r="H44" s="24">
        <v>6.3017663699999993</v>
      </c>
      <c r="I44" s="21">
        <v>-3.2071691845554917</v>
      </c>
      <c r="J44" s="21">
        <v>25.233703822993036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65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30">
        <v>385.73015422000066</v>
      </c>
      <c r="D13" s="30">
        <v>382.07387682999587</v>
      </c>
      <c r="E13" s="30">
        <v>-0.94788477125887782</v>
      </c>
      <c r="F13" s="215">
        <v>100</v>
      </c>
      <c r="G13" s="30">
        <v>44.457970909999901</v>
      </c>
      <c r="H13" s="30">
        <v>39.109660700000006</v>
      </c>
      <c r="I13" s="30">
        <v>-12.03003668527054</v>
      </c>
      <c r="J13" s="215">
        <v>100</v>
      </c>
      <c r="K13" s="16"/>
    </row>
    <row r="14" spans="1:14" x14ac:dyDescent="0.25">
      <c r="A14" s="14"/>
      <c r="B14" s="10" t="s">
        <v>42</v>
      </c>
      <c r="C14" s="78">
        <v>205.36375700000002</v>
      </c>
      <c r="D14" s="30">
        <v>191.001057</v>
      </c>
      <c r="E14" s="78">
        <v>-6.9937851789495742</v>
      </c>
      <c r="F14" s="78">
        <v>49.990608775638982</v>
      </c>
      <c r="G14" s="78">
        <v>23.639553999999997</v>
      </c>
      <c r="H14" s="30">
        <v>18.022271</v>
      </c>
      <c r="I14" s="78">
        <v>-23.762220725484063</v>
      </c>
      <c r="J14" s="78">
        <v>46.081379069596473</v>
      </c>
      <c r="K14" s="16"/>
    </row>
    <row r="15" spans="1:14" x14ac:dyDescent="0.25">
      <c r="A15" s="14"/>
      <c r="B15" s="10" t="s">
        <v>52</v>
      </c>
      <c r="C15" s="78">
        <v>120.81273100000001</v>
      </c>
      <c r="D15" s="30">
        <v>99.878979000000001</v>
      </c>
      <c r="E15" s="78">
        <v>-17.32743877795463</v>
      </c>
      <c r="F15" s="78">
        <v>26.141273993574089</v>
      </c>
      <c r="G15" s="78">
        <v>14.442824</v>
      </c>
      <c r="H15" s="30">
        <v>8.4312550000000002</v>
      </c>
      <c r="I15" s="78">
        <v>-41.623224100771431</v>
      </c>
      <c r="J15" s="78">
        <v>21.557985543965607</v>
      </c>
      <c r="K15" s="16"/>
    </row>
    <row r="16" spans="1:14" x14ac:dyDescent="0.25">
      <c r="A16" s="14" t="s">
        <v>61</v>
      </c>
      <c r="B16" s="9" t="s">
        <v>266</v>
      </c>
      <c r="C16" s="21">
        <v>8.2789400000000004</v>
      </c>
      <c r="D16" s="24">
        <v>7.9600080000000002</v>
      </c>
      <c r="E16" s="21">
        <v>-3.8523289213353462</v>
      </c>
      <c r="F16" s="21">
        <v>2.0833688149639746</v>
      </c>
      <c r="G16" s="21">
        <v>0.69619600000000004</v>
      </c>
      <c r="H16" s="24">
        <v>0.73087899999999995</v>
      </c>
      <c r="I16" s="21">
        <v>4.9817867382173864</v>
      </c>
      <c r="J16" s="21">
        <v>1.8687940189672876</v>
      </c>
      <c r="K16" s="16"/>
    </row>
    <row r="17" spans="1:11" x14ac:dyDescent="0.25">
      <c r="A17" s="14" t="s">
        <v>61</v>
      </c>
      <c r="B17" s="110" t="s">
        <v>267</v>
      </c>
      <c r="C17" s="21">
        <v>82.142864000000003</v>
      </c>
      <c r="D17" s="24">
        <v>64.463511999999994</v>
      </c>
      <c r="E17" s="21">
        <v>-21.522687594627833</v>
      </c>
      <c r="F17" s="21">
        <v>16.872001963296508</v>
      </c>
      <c r="G17" s="21">
        <v>9.8237889999999997</v>
      </c>
      <c r="H17" s="24">
        <v>4.8800059999999998</v>
      </c>
      <c r="I17" s="21">
        <v>-50.324604895320931</v>
      </c>
      <c r="J17" s="21">
        <v>12.477750797771558</v>
      </c>
      <c r="K17" s="16"/>
    </row>
    <row r="18" spans="1:11" x14ac:dyDescent="0.25">
      <c r="A18" s="14" t="s">
        <v>61</v>
      </c>
      <c r="B18" s="110" t="s">
        <v>268</v>
      </c>
      <c r="C18" s="21">
        <v>30.390927000000001</v>
      </c>
      <c r="D18" s="24">
        <v>27.455459000000001</v>
      </c>
      <c r="E18" s="21">
        <v>-9.6590275117307218</v>
      </c>
      <c r="F18" s="21">
        <v>7.1859032153136004</v>
      </c>
      <c r="G18" s="21">
        <v>3.9228390000000002</v>
      </c>
      <c r="H18" s="24">
        <v>2.82037</v>
      </c>
      <c r="I18" s="21">
        <v>-28.10385539656356</v>
      </c>
      <c r="J18" s="21">
        <v>7.2114407272267629</v>
      </c>
      <c r="K18" s="16"/>
    </row>
    <row r="19" spans="1:11" x14ac:dyDescent="0.25">
      <c r="A19" s="14"/>
      <c r="B19" s="10" t="s">
        <v>53</v>
      </c>
      <c r="C19" s="78">
        <v>84.551025999999993</v>
      </c>
      <c r="D19" s="30">
        <v>91.122077999999988</v>
      </c>
      <c r="E19" s="78">
        <v>7.771699896344253</v>
      </c>
      <c r="F19" s="78">
        <v>23.849334782064894</v>
      </c>
      <c r="G19" s="78">
        <v>9.1967299999999987</v>
      </c>
      <c r="H19" s="30">
        <v>9.5910159999999998</v>
      </c>
      <c r="I19" s="78">
        <v>4.2872412259574944</v>
      </c>
      <c r="J19" s="78">
        <v>24.523393525630862</v>
      </c>
      <c r="K19" s="16"/>
    </row>
    <row r="20" spans="1:11" x14ac:dyDescent="0.25">
      <c r="A20" s="14" t="s">
        <v>61</v>
      </c>
      <c r="B20" s="110" t="s">
        <v>247</v>
      </c>
      <c r="C20" s="21">
        <v>4.8177969999999997</v>
      </c>
      <c r="D20" s="24">
        <v>3.2884479999999998</v>
      </c>
      <c r="E20" s="21">
        <v>-31.743740967085166</v>
      </c>
      <c r="F20" s="21">
        <v>0.86068380996987082</v>
      </c>
      <c r="G20" s="21">
        <v>0.19556200000000001</v>
      </c>
      <c r="H20" s="24">
        <v>0.26578000000000002</v>
      </c>
      <c r="I20" s="21">
        <v>35.905748560558791</v>
      </c>
      <c r="J20" s="21">
        <v>0.67957633802739681</v>
      </c>
      <c r="K20" s="16"/>
    </row>
    <row r="21" spans="1:11" x14ac:dyDescent="0.25">
      <c r="A21" s="14" t="s">
        <v>61</v>
      </c>
      <c r="B21" s="110" t="s">
        <v>248</v>
      </c>
      <c r="C21" s="21">
        <v>12.791473</v>
      </c>
      <c r="D21" s="24">
        <v>9.7256800000000005</v>
      </c>
      <c r="E21" s="21">
        <v>-23.967474269773305</v>
      </c>
      <c r="F21" s="21">
        <v>2.5454972427563929</v>
      </c>
      <c r="G21" s="21">
        <v>1.9262550000000001</v>
      </c>
      <c r="H21" s="24">
        <v>0.98291799999999996</v>
      </c>
      <c r="I21" s="21">
        <v>-48.972591894634931</v>
      </c>
      <c r="J21" s="21">
        <v>2.5132358154158054</v>
      </c>
      <c r="K21" s="16"/>
    </row>
    <row r="22" spans="1:11" x14ac:dyDescent="0.25">
      <c r="A22" s="14" t="s">
        <v>61</v>
      </c>
      <c r="B22" s="110" t="s">
        <v>249</v>
      </c>
      <c r="C22" s="21">
        <v>4.5587530000000003</v>
      </c>
      <c r="D22" s="24">
        <v>2.8212169999999999</v>
      </c>
      <c r="E22" s="21">
        <v>-38.114282568061931</v>
      </c>
      <c r="F22" s="21">
        <v>0.73839567975889198</v>
      </c>
      <c r="G22" s="21">
        <v>0.23780100000000001</v>
      </c>
      <c r="H22" s="24">
        <v>0.153277</v>
      </c>
      <c r="I22" s="21">
        <v>-35.544005281727166</v>
      </c>
      <c r="J22" s="21">
        <v>0.39191595441276728</v>
      </c>
      <c r="K22" s="16"/>
    </row>
    <row r="23" spans="1:11" x14ac:dyDescent="0.25">
      <c r="A23" s="14" t="s">
        <v>61</v>
      </c>
      <c r="B23" s="110" t="s">
        <v>250</v>
      </c>
      <c r="C23" s="21">
        <v>14.389862000000001</v>
      </c>
      <c r="D23" s="24">
        <v>14.646981</v>
      </c>
      <c r="E23" s="21">
        <v>1.7868065725717086</v>
      </c>
      <c r="F23" s="21">
        <v>3.8335468317079386</v>
      </c>
      <c r="G23" s="21">
        <v>1.6318250000000001</v>
      </c>
      <c r="H23" s="24">
        <v>1.438725</v>
      </c>
      <c r="I23" s="21">
        <v>-11.833376740765711</v>
      </c>
      <c r="J23" s="21">
        <v>3.6786946607286723</v>
      </c>
      <c r="K23" s="16"/>
    </row>
    <row r="24" spans="1:11" x14ac:dyDescent="0.25">
      <c r="A24" s="14" t="s">
        <v>61</v>
      </c>
      <c r="B24" s="110" t="s">
        <v>251</v>
      </c>
      <c r="C24" s="21">
        <v>43.584603000000001</v>
      </c>
      <c r="D24" s="24">
        <v>48.995049000000002</v>
      </c>
      <c r="E24" s="21">
        <v>12.413663605012083</v>
      </c>
      <c r="F24" s="21">
        <v>12.823449068673282</v>
      </c>
      <c r="G24" s="21">
        <v>4.7149570000000001</v>
      </c>
      <c r="H24" s="24">
        <v>5.1356549999999999</v>
      </c>
      <c r="I24" s="21">
        <v>8.9226264417681769</v>
      </c>
      <c r="J24" s="21">
        <v>13.131423050162127</v>
      </c>
      <c r="K24" s="16"/>
    </row>
    <row r="25" spans="1:11" x14ac:dyDescent="0.25">
      <c r="A25" s="14" t="s">
        <v>61</v>
      </c>
      <c r="B25" s="110" t="s">
        <v>252</v>
      </c>
      <c r="C25" s="21">
        <v>0.232263</v>
      </c>
      <c r="D25" s="24">
        <v>0.26683099999999998</v>
      </c>
      <c r="E25" s="21">
        <v>14.883128177970661</v>
      </c>
      <c r="F25" s="21">
        <v>6.9837540900166459E-2</v>
      </c>
      <c r="G25" s="21">
        <v>5.9878000000000001E-2</v>
      </c>
      <c r="H25" s="24">
        <v>1.9550000000000001E-2</v>
      </c>
      <c r="I25" s="21">
        <v>-67.35027890043088</v>
      </c>
      <c r="J25" s="21">
        <v>4.9987649215274314E-2</v>
      </c>
      <c r="K25" s="16"/>
    </row>
    <row r="26" spans="1:11" x14ac:dyDescent="0.25">
      <c r="A26" s="14" t="s">
        <v>61</v>
      </c>
      <c r="B26" s="110" t="s">
        <v>253</v>
      </c>
      <c r="C26" s="21">
        <v>0.64247399999999999</v>
      </c>
      <c r="D26" s="24">
        <v>0.60471900000000001</v>
      </c>
      <c r="E26" s="21">
        <v>-5.8765023954276741</v>
      </c>
      <c r="F26" s="21">
        <v>0.15827279399922711</v>
      </c>
      <c r="G26" s="21">
        <v>8.0264000000000002E-2</v>
      </c>
      <c r="H26" s="24">
        <v>4.5319999999999996E-3</v>
      </c>
      <c r="I26" s="21">
        <v>-94.353633011063494</v>
      </c>
      <c r="J26" s="21">
        <v>1.1587929731131619E-2</v>
      </c>
      <c r="K26" s="16"/>
    </row>
    <row r="27" spans="1:11" x14ac:dyDescent="0.25">
      <c r="A27" s="14" t="s">
        <v>61</v>
      </c>
      <c r="B27" s="110" t="s">
        <v>254</v>
      </c>
      <c r="C27" s="21">
        <v>3.533801</v>
      </c>
      <c r="D27" s="24">
        <v>10.773153000000001</v>
      </c>
      <c r="E27" s="21">
        <v>204.86020576710465</v>
      </c>
      <c r="F27" s="21">
        <v>2.8196518142991298</v>
      </c>
      <c r="G27" s="21">
        <v>0.350188</v>
      </c>
      <c r="H27" s="24">
        <v>1.590579</v>
      </c>
      <c r="I27" s="21">
        <v>354.20716872080141</v>
      </c>
      <c r="J27" s="21">
        <v>4.0669721279376878</v>
      </c>
      <c r="K27" s="16"/>
    </row>
    <row r="28" spans="1:11" x14ac:dyDescent="0.25">
      <c r="A28" s="14"/>
      <c r="B28" s="110" t="s">
        <v>149</v>
      </c>
      <c r="C28" s="21">
        <v>1.5044420000000001</v>
      </c>
      <c r="D28" s="24">
        <v>0.87418099999999999</v>
      </c>
      <c r="E28" s="21">
        <v>-41.893339856239066</v>
      </c>
      <c r="F28" s="21">
        <v>0.22879894518121366</v>
      </c>
      <c r="G28" s="21">
        <v>0.175591</v>
      </c>
      <c r="H28" s="24">
        <v>5.7979000000000003E-2</v>
      </c>
      <c r="I28" s="21">
        <v>-66.980653905951897</v>
      </c>
      <c r="J28" s="21">
        <v>0.14824725902058258</v>
      </c>
      <c r="K28" s="16"/>
    </row>
    <row r="29" spans="1:11" x14ac:dyDescent="0.25">
      <c r="A29" s="14"/>
      <c r="B29" s="110" t="s">
        <v>150</v>
      </c>
      <c r="C29" s="21">
        <v>75.765524999999997</v>
      </c>
      <c r="D29" s="24">
        <v>89.227801999999997</v>
      </c>
      <c r="E29" s="21">
        <v>17.76834120795705</v>
      </c>
      <c r="F29" s="21">
        <v>23.353546895251881</v>
      </c>
      <c r="G29" s="21">
        <v>7.7995650000000003</v>
      </c>
      <c r="H29" s="24">
        <v>8.477176</v>
      </c>
      <c r="I29" s="21">
        <v>8.6878050250238203</v>
      </c>
      <c r="J29" s="21">
        <v>21.675401545991932</v>
      </c>
      <c r="K29" s="16"/>
    </row>
    <row r="30" spans="1:11" x14ac:dyDescent="0.25">
      <c r="A30" s="14"/>
      <c r="B30" s="110" t="s">
        <v>151</v>
      </c>
      <c r="C30" s="21">
        <v>2.9984679999999999</v>
      </c>
      <c r="D30" s="24">
        <v>2.5582579999999999</v>
      </c>
      <c r="E30" s="21">
        <v>-14.681163847671542</v>
      </c>
      <c r="F30" s="21">
        <v>0.66957155543463109</v>
      </c>
      <c r="G30" s="21">
        <v>0.32336300000000001</v>
      </c>
      <c r="H30" s="24">
        <v>0.30428100000000002</v>
      </c>
      <c r="I30" s="21">
        <v>-5.9011080426641271</v>
      </c>
      <c r="J30" s="21">
        <v>0.77802004556894555</v>
      </c>
      <c r="K30" s="16"/>
    </row>
    <row r="31" spans="1:11" x14ac:dyDescent="0.25">
      <c r="A31" s="14"/>
      <c r="B31" s="10" t="s">
        <v>43</v>
      </c>
      <c r="C31" s="78">
        <v>14.324366000000001</v>
      </c>
      <c r="D31" s="30">
        <v>13.658818</v>
      </c>
      <c r="E31" s="78">
        <v>-4.6462649725649392</v>
      </c>
      <c r="F31" s="78">
        <v>3.5749154360735065</v>
      </c>
      <c r="G31" s="78">
        <v>1.498756</v>
      </c>
      <c r="H31" s="30">
        <v>1.9523880000000002</v>
      </c>
      <c r="I31" s="78">
        <v>30.267234960193679</v>
      </c>
      <c r="J31" s="78">
        <v>4.9920862647627109</v>
      </c>
      <c r="K31" s="16"/>
    </row>
    <row r="32" spans="1:11" x14ac:dyDescent="0.25">
      <c r="A32" s="14" t="s">
        <v>61</v>
      </c>
      <c r="B32" s="110" t="s">
        <v>255</v>
      </c>
      <c r="C32" s="21">
        <v>1.020804</v>
      </c>
      <c r="D32" s="24">
        <v>1.1140939999999999</v>
      </c>
      <c r="E32" s="21">
        <v>9.1388748476690864</v>
      </c>
      <c r="F32" s="21">
        <v>0.29159125173473116</v>
      </c>
      <c r="G32" s="21">
        <v>0.22454099999999999</v>
      </c>
      <c r="H32" s="24">
        <v>0.21656900000000001</v>
      </c>
      <c r="I32" s="21">
        <v>-3.5503538329302753</v>
      </c>
      <c r="J32" s="21">
        <v>0.55374809222008925</v>
      </c>
      <c r="K32" s="16"/>
    </row>
    <row r="33" spans="1:11" x14ac:dyDescent="0.25">
      <c r="A33" s="14" t="s">
        <v>61</v>
      </c>
      <c r="B33" s="110" t="s">
        <v>256</v>
      </c>
      <c r="C33" s="21">
        <v>0.14178099999999999</v>
      </c>
      <c r="D33" s="24">
        <v>0.137882</v>
      </c>
      <c r="E33" s="21">
        <v>-2.7500158695452748</v>
      </c>
      <c r="F33" s="21">
        <v>3.608778520635441E-2</v>
      </c>
      <c r="G33" s="21">
        <v>4.3233000000000001E-2</v>
      </c>
      <c r="H33" s="24">
        <v>3.2825E-2</v>
      </c>
      <c r="I33" s="21">
        <v>-24.07420257673537</v>
      </c>
      <c r="J33" s="21">
        <v>8.3930669334597419E-2</v>
      </c>
      <c r="K33" s="16"/>
    </row>
    <row r="34" spans="1:11" x14ac:dyDescent="0.25">
      <c r="A34" s="14" t="s">
        <v>61</v>
      </c>
      <c r="B34" s="110" t="s">
        <v>257</v>
      </c>
      <c r="C34" s="21">
        <v>3.0950700000000002</v>
      </c>
      <c r="D34" s="24">
        <v>4.108473</v>
      </c>
      <c r="E34" s="21">
        <v>32.742490476790501</v>
      </c>
      <c r="F34" s="21">
        <v>1.0753085330217615</v>
      </c>
      <c r="G34" s="21">
        <v>0.371722</v>
      </c>
      <c r="H34" s="24">
        <v>0.81370299999999995</v>
      </c>
      <c r="I34" s="21">
        <v>118.90095286262311</v>
      </c>
      <c r="J34" s="21">
        <v>2.0805677815558239</v>
      </c>
      <c r="K34" s="16"/>
    </row>
    <row r="35" spans="1:11" x14ac:dyDescent="0.25">
      <c r="A35" s="14" t="s">
        <v>61</v>
      </c>
      <c r="B35" s="110" t="s">
        <v>258</v>
      </c>
      <c r="C35" s="21">
        <v>1.3883289999999999</v>
      </c>
      <c r="D35" s="24">
        <v>0.69809900000000003</v>
      </c>
      <c r="E35" s="21">
        <v>-49.716601756500076</v>
      </c>
      <c r="F35" s="21">
        <v>0.18271309354934512</v>
      </c>
      <c r="G35" s="21">
        <v>0.16306300000000001</v>
      </c>
      <c r="H35" s="24">
        <v>0.123617</v>
      </c>
      <c r="I35" s="21">
        <v>-24.190650239477996</v>
      </c>
      <c r="J35" s="21">
        <v>0.31607791473373736</v>
      </c>
      <c r="K35" s="16"/>
    </row>
    <row r="36" spans="1:11" x14ac:dyDescent="0.25">
      <c r="A36" s="14" t="s">
        <v>61</v>
      </c>
      <c r="B36" s="110" t="s">
        <v>277</v>
      </c>
      <c r="C36" s="21">
        <v>3.7569999999999999E-2</v>
      </c>
      <c r="D36" s="24">
        <v>5.5384000000000003E-2</v>
      </c>
      <c r="E36" s="21">
        <v>47.415491083311153</v>
      </c>
      <c r="F36" s="21">
        <v>1.4495625940070004E-2</v>
      </c>
      <c r="G36" s="21">
        <v>0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0" t="s">
        <v>259</v>
      </c>
      <c r="C37" s="21">
        <v>3.0822090000000002</v>
      </c>
      <c r="D37" s="24">
        <v>2.7253099999999999</v>
      </c>
      <c r="E37" s="21">
        <v>-11.5793250879483</v>
      </c>
      <c r="F37" s="21">
        <v>0.7132939897936621</v>
      </c>
      <c r="G37" s="21">
        <v>0.19811400000000001</v>
      </c>
      <c r="H37" s="24">
        <v>0.38494299999999998</v>
      </c>
      <c r="I37" s="21">
        <v>94.303784689623129</v>
      </c>
      <c r="J37" s="21">
        <v>0.98426576224426277</v>
      </c>
      <c r="K37" s="16"/>
    </row>
    <row r="38" spans="1:11" x14ac:dyDescent="0.25">
      <c r="A38" s="14" t="s">
        <v>61</v>
      </c>
      <c r="B38" s="110" t="s">
        <v>260</v>
      </c>
      <c r="C38" s="21">
        <v>1.9558139999999999</v>
      </c>
      <c r="D38" s="24">
        <v>1.4572369999999999</v>
      </c>
      <c r="E38" s="21">
        <v>-25.492045767133277</v>
      </c>
      <c r="F38" s="21">
        <v>0.38140189329101892</v>
      </c>
      <c r="G38" s="21">
        <v>4.5245E-2</v>
      </c>
      <c r="H38" s="24">
        <v>0.11151</v>
      </c>
      <c r="I38" s="21">
        <v>146.45817217372087</v>
      </c>
      <c r="J38" s="21">
        <v>0.285121369002314</v>
      </c>
      <c r="K38" s="16"/>
    </row>
    <row r="39" spans="1:11" x14ac:dyDescent="0.25">
      <c r="A39" s="14" t="s">
        <v>61</v>
      </c>
      <c r="B39" s="110" t="s">
        <v>276</v>
      </c>
      <c r="C39" s="21">
        <v>0.21598899999999999</v>
      </c>
      <c r="D39" s="24">
        <v>0.14683399999999999</v>
      </c>
      <c r="E39" s="21">
        <v>-32.017834241558596</v>
      </c>
      <c r="F39" s="21">
        <v>3.8430787579160748E-2</v>
      </c>
      <c r="G39" s="21">
        <v>2.8011000000000001E-2</v>
      </c>
      <c r="H39" s="24">
        <v>3.1308000000000002E-2</v>
      </c>
      <c r="I39" s="21">
        <v>11.770375923744258</v>
      </c>
      <c r="J39" s="21">
        <v>8.0051832308532397E-2</v>
      </c>
      <c r="K39" s="16"/>
    </row>
    <row r="40" spans="1:11" x14ac:dyDescent="0.25">
      <c r="A40" s="14" t="s">
        <v>61</v>
      </c>
      <c r="B40" s="110" t="s">
        <v>262</v>
      </c>
      <c r="C40" s="21">
        <v>2.7758280000000002</v>
      </c>
      <c r="D40" s="24">
        <v>2.882673</v>
      </c>
      <c r="E40" s="21">
        <v>3.8491217755566964</v>
      </c>
      <c r="F40" s="21">
        <v>0.7544805271475411</v>
      </c>
      <c r="G40" s="21">
        <v>0.40238600000000002</v>
      </c>
      <c r="H40" s="24">
        <v>0.21667500000000001</v>
      </c>
      <c r="I40" s="21">
        <v>-46.152450631980237</v>
      </c>
      <c r="J40" s="21">
        <v>0.55401912499844308</v>
      </c>
      <c r="K40" s="16"/>
    </row>
    <row r="41" spans="1:11" x14ac:dyDescent="0.25">
      <c r="A41" s="14" t="s">
        <v>61</v>
      </c>
      <c r="B41" s="110" t="s">
        <v>264</v>
      </c>
      <c r="C41" s="21">
        <v>0.33898400000000001</v>
      </c>
      <c r="D41" s="24">
        <v>0.102796</v>
      </c>
      <c r="E41" s="21">
        <v>-69.67526490925826</v>
      </c>
      <c r="F41" s="21">
        <v>2.6904744405160989E-2</v>
      </c>
      <c r="G41" s="21">
        <v>1.0271000000000001E-2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10" t="s">
        <v>265</v>
      </c>
      <c r="C42" s="21">
        <v>0.27198800000000001</v>
      </c>
      <c r="D42" s="24">
        <v>0.23003599999999999</v>
      </c>
      <c r="E42" s="21">
        <v>-15.424209891612872</v>
      </c>
      <c r="F42" s="21">
        <v>6.0207204404700697E-2</v>
      </c>
      <c r="G42" s="21">
        <v>1.217E-2</v>
      </c>
      <c r="H42" s="24">
        <v>2.1238E-2</v>
      </c>
      <c r="I42" s="21">
        <v>74.511092851273617</v>
      </c>
      <c r="J42" s="21">
        <v>5.4303718364910276E-2</v>
      </c>
      <c r="K42" s="16"/>
    </row>
    <row r="43" spans="1:11" x14ac:dyDescent="0.25">
      <c r="A43" s="14"/>
      <c r="B43" s="110" t="s">
        <v>227</v>
      </c>
      <c r="C43" s="21">
        <v>0.12920400000000001</v>
      </c>
      <c r="D43" s="24">
        <v>0.15464800000000001</v>
      </c>
      <c r="E43" s="21">
        <v>19.692888765053706</v>
      </c>
      <c r="F43" s="21">
        <v>4.0475941795102305E-2</v>
      </c>
      <c r="G43" s="21">
        <v>6.0415999999999997E-2</v>
      </c>
      <c r="H43" s="24">
        <v>5.5599000000000003E-2</v>
      </c>
      <c r="I43" s="21">
        <v>-7.9730534957627057</v>
      </c>
      <c r="J43" s="21">
        <v>0.14216180607263615</v>
      </c>
      <c r="K43" s="16"/>
    </row>
    <row r="44" spans="1:11" x14ac:dyDescent="0.25">
      <c r="A44" s="14"/>
      <c r="B44" s="9" t="s">
        <v>2</v>
      </c>
      <c r="C44" s="21">
        <v>85.64439222000064</v>
      </c>
      <c r="D44" s="24">
        <v>84.599112829995875</v>
      </c>
      <c r="E44" s="21">
        <v>-1.220487836868156</v>
      </c>
      <c r="F44" s="21">
        <v>22.142082450624681</v>
      </c>
      <c r="G44" s="21">
        <v>10.960725909999901</v>
      </c>
      <c r="H44" s="24">
        <v>10.239966700000007</v>
      </c>
      <c r="I44" s="21">
        <v>-6.5758346291856178</v>
      </c>
      <c r="J44" s="21">
        <v>26.182704008986725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30">
        <v>516.45038530000033</v>
      </c>
      <c r="D13" s="30">
        <v>537.89484512999775</v>
      </c>
      <c r="E13" s="30">
        <v>4.1522787939330508</v>
      </c>
      <c r="F13" s="215">
        <v>100</v>
      </c>
      <c r="G13" s="30">
        <v>65.738610550000203</v>
      </c>
      <c r="H13" s="30">
        <v>62.401940679999903</v>
      </c>
      <c r="I13" s="30">
        <v>-5.0756622966079519</v>
      </c>
      <c r="J13" s="215">
        <v>100</v>
      </c>
      <c r="K13" s="16"/>
    </row>
    <row r="14" spans="1:14" x14ac:dyDescent="0.25">
      <c r="A14" s="14"/>
      <c r="B14" s="10" t="s">
        <v>42</v>
      </c>
      <c r="C14" s="78">
        <v>325.20501399999995</v>
      </c>
      <c r="D14" s="30">
        <v>357.78953999999999</v>
      </c>
      <c r="E14" s="78">
        <v>10.019687457832394</v>
      </c>
      <c r="F14" s="78">
        <v>66.516632988652248</v>
      </c>
      <c r="G14" s="78">
        <v>38.997050999999999</v>
      </c>
      <c r="H14" s="30">
        <v>33.289833000000002</v>
      </c>
      <c r="I14" s="78">
        <v>-14.634998938765897</v>
      </c>
      <c r="J14" s="78">
        <v>53.347432206815228</v>
      </c>
      <c r="K14" s="16"/>
    </row>
    <row r="15" spans="1:14" x14ac:dyDescent="0.25">
      <c r="A15" s="14"/>
      <c r="B15" s="10" t="s">
        <v>52</v>
      </c>
      <c r="C15" s="78">
        <v>227.28495099999998</v>
      </c>
      <c r="D15" s="30">
        <v>274.82101799999998</v>
      </c>
      <c r="E15" s="78">
        <v>20.914744593010926</v>
      </c>
      <c r="F15" s="78">
        <v>51.091959792546739</v>
      </c>
      <c r="G15" s="78">
        <v>29.529815999999997</v>
      </c>
      <c r="H15" s="30">
        <v>25.128653999999997</v>
      </c>
      <c r="I15" s="78">
        <v>-14.904129439885438</v>
      </c>
      <c r="J15" s="78">
        <v>40.26902645361772</v>
      </c>
      <c r="K15" s="16"/>
    </row>
    <row r="16" spans="1:14" x14ac:dyDescent="0.25">
      <c r="A16" s="14" t="s">
        <v>61</v>
      </c>
      <c r="B16" s="110" t="s">
        <v>266</v>
      </c>
      <c r="C16" s="21">
        <v>4.7970430000000004</v>
      </c>
      <c r="D16" s="24">
        <v>4.0525520000000004</v>
      </c>
      <c r="E16" s="21">
        <v>-15.519790003967026</v>
      </c>
      <c r="F16" s="21">
        <v>0.75340971133876267</v>
      </c>
      <c r="G16" s="21">
        <v>0.403947</v>
      </c>
      <c r="H16" s="24">
        <v>0.45870499999999997</v>
      </c>
      <c r="I16" s="21">
        <v>13.555738747905032</v>
      </c>
      <c r="J16" s="21">
        <v>0.73508130516687109</v>
      </c>
      <c r="K16" s="16"/>
    </row>
    <row r="17" spans="1:11" x14ac:dyDescent="0.25">
      <c r="A17" s="14" t="s">
        <v>61</v>
      </c>
      <c r="B17" s="110" t="s">
        <v>267</v>
      </c>
      <c r="C17" s="21">
        <v>176.95092199999999</v>
      </c>
      <c r="D17" s="24">
        <v>213.77098699999999</v>
      </c>
      <c r="E17" s="21">
        <v>20.808066204933361</v>
      </c>
      <c r="F17" s="21">
        <v>39.742152008974188</v>
      </c>
      <c r="G17" s="21">
        <v>23.956491</v>
      </c>
      <c r="H17" s="24">
        <v>18.395033999999999</v>
      </c>
      <c r="I17" s="21">
        <v>-23.214823072377342</v>
      </c>
      <c r="J17" s="21">
        <v>29.478304359684266</v>
      </c>
      <c r="K17" s="16"/>
    </row>
    <row r="18" spans="1:11" x14ac:dyDescent="0.25">
      <c r="A18" s="14" t="s">
        <v>61</v>
      </c>
      <c r="B18" s="110" t="s">
        <v>268</v>
      </c>
      <c r="C18" s="21">
        <v>45.536985999999999</v>
      </c>
      <c r="D18" s="24">
        <v>56.997478999999998</v>
      </c>
      <c r="E18" s="21">
        <v>25.167438617918194</v>
      </c>
      <c r="F18" s="21">
        <v>10.596398072233788</v>
      </c>
      <c r="G18" s="21">
        <v>5.169378</v>
      </c>
      <c r="H18" s="24">
        <v>6.274915</v>
      </c>
      <c r="I18" s="21">
        <v>21.386267361373079</v>
      </c>
      <c r="J18" s="21">
        <v>10.055640788766587</v>
      </c>
      <c r="K18" s="16"/>
    </row>
    <row r="19" spans="1:11" x14ac:dyDescent="0.25">
      <c r="A19" s="14"/>
      <c r="B19" s="10" t="s">
        <v>53</v>
      </c>
      <c r="C19" s="78">
        <v>97.920062999999985</v>
      </c>
      <c r="D19" s="30">
        <v>82.968522000000007</v>
      </c>
      <c r="E19" s="78">
        <v>-15.269129269248916</v>
      </c>
      <c r="F19" s="78">
        <v>15.424673196105509</v>
      </c>
      <c r="G19" s="78">
        <v>9.4672350000000005</v>
      </c>
      <c r="H19" s="30">
        <v>8.1611790000000006</v>
      </c>
      <c r="I19" s="78">
        <v>-13.795537979145966</v>
      </c>
      <c r="J19" s="78">
        <v>13.078405753197503</v>
      </c>
      <c r="K19" s="16"/>
    </row>
    <row r="20" spans="1:11" x14ac:dyDescent="0.25">
      <c r="A20" s="14" t="s">
        <v>61</v>
      </c>
      <c r="B20" s="110" t="s">
        <v>247</v>
      </c>
      <c r="C20" s="21">
        <v>10.974219</v>
      </c>
      <c r="D20" s="24">
        <v>9.0687569999999997</v>
      </c>
      <c r="E20" s="21">
        <v>-17.363076133253763</v>
      </c>
      <c r="F20" s="21">
        <v>1.685972096982687</v>
      </c>
      <c r="G20" s="21">
        <v>0.86225099999999999</v>
      </c>
      <c r="H20" s="24">
        <v>1.5492410000000001</v>
      </c>
      <c r="I20" s="21">
        <v>79.674016034774112</v>
      </c>
      <c r="J20" s="21">
        <v>2.4826807998561793</v>
      </c>
      <c r="K20" s="16"/>
    </row>
    <row r="21" spans="1:11" x14ac:dyDescent="0.25">
      <c r="A21" s="14" t="s">
        <v>61</v>
      </c>
      <c r="B21" s="110" t="s">
        <v>248</v>
      </c>
      <c r="C21" s="21">
        <v>9.8597070000000002</v>
      </c>
      <c r="D21" s="24">
        <v>7.0641249999999998</v>
      </c>
      <c r="E21" s="21">
        <v>-28.353601176992381</v>
      </c>
      <c r="F21" s="21">
        <v>1.3132910761196737</v>
      </c>
      <c r="G21" s="21">
        <v>0.42274600000000001</v>
      </c>
      <c r="H21" s="24">
        <v>0.564496</v>
      </c>
      <c r="I21" s="21">
        <v>33.530772615234675</v>
      </c>
      <c r="J21" s="21">
        <v>0.90461289160021829</v>
      </c>
      <c r="K21" s="16"/>
    </row>
    <row r="22" spans="1:11" x14ac:dyDescent="0.25">
      <c r="A22" s="14" t="s">
        <v>61</v>
      </c>
      <c r="B22" s="110" t="s">
        <v>249</v>
      </c>
      <c r="C22" s="21">
        <v>0.34557100000000002</v>
      </c>
      <c r="D22" s="24">
        <v>0.46072999999999997</v>
      </c>
      <c r="E22" s="21">
        <v>33.324266214468224</v>
      </c>
      <c r="F22" s="21">
        <v>8.5654288040007395E-2</v>
      </c>
      <c r="G22" s="21">
        <v>0.12892200000000001</v>
      </c>
      <c r="H22" s="24">
        <v>0.116825</v>
      </c>
      <c r="I22" s="21">
        <v>-9.3831929383658359</v>
      </c>
      <c r="J22" s="21">
        <v>0.18721372881507661</v>
      </c>
      <c r="K22" s="16"/>
    </row>
    <row r="23" spans="1:11" x14ac:dyDescent="0.25">
      <c r="A23" s="14" t="s">
        <v>61</v>
      </c>
      <c r="B23" s="110" t="s">
        <v>250</v>
      </c>
      <c r="C23" s="21">
        <v>20.979834</v>
      </c>
      <c r="D23" s="24">
        <v>18.175847000000001</v>
      </c>
      <c r="E23" s="21">
        <v>-13.365153413511276</v>
      </c>
      <c r="F23" s="21">
        <v>3.3790706798105279</v>
      </c>
      <c r="G23" s="21">
        <v>2.3866960000000002</v>
      </c>
      <c r="H23" s="24">
        <v>1.497198</v>
      </c>
      <c r="I23" s="21">
        <v>-37.269011218856527</v>
      </c>
      <c r="J23" s="21">
        <v>2.3992811500490059</v>
      </c>
      <c r="K23" s="16"/>
    </row>
    <row r="24" spans="1:11" x14ac:dyDescent="0.25">
      <c r="A24" s="14" t="s">
        <v>61</v>
      </c>
      <c r="B24" s="110" t="s">
        <v>251</v>
      </c>
      <c r="C24" s="21">
        <v>47.310136999999997</v>
      </c>
      <c r="D24" s="24">
        <v>40.850169000000001</v>
      </c>
      <c r="E24" s="21">
        <v>-13.654511294270822</v>
      </c>
      <c r="F24" s="21">
        <v>7.5944525904737725</v>
      </c>
      <c r="G24" s="21">
        <v>4.8675560000000004</v>
      </c>
      <c r="H24" s="24">
        <v>3.879146</v>
      </c>
      <c r="I24" s="21">
        <v>-20.306083792359054</v>
      </c>
      <c r="J24" s="21">
        <v>6.2163867945909628</v>
      </c>
      <c r="K24" s="16"/>
    </row>
    <row r="25" spans="1:11" x14ac:dyDescent="0.25">
      <c r="A25" s="14" t="s">
        <v>61</v>
      </c>
      <c r="B25" s="110" t="s">
        <v>252</v>
      </c>
      <c r="C25" s="21">
        <v>1.755017</v>
      </c>
      <c r="D25" s="24">
        <v>0.993201</v>
      </c>
      <c r="E25" s="21">
        <v>-43.407898612947918</v>
      </c>
      <c r="F25" s="21">
        <v>0.18464594130102965</v>
      </c>
      <c r="G25" s="21">
        <v>0.120231</v>
      </c>
      <c r="H25" s="24">
        <v>9.4857999999999998E-2</v>
      </c>
      <c r="I25" s="21">
        <v>-21.103542347647451</v>
      </c>
      <c r="J25" s="21">
        <v>0.15201129799221519</v>
      </c>
      <c r="K25" s="16"/>
    </row>
    <row r="26" spans="1:11" x14ac:dyDescent="0.25">
      <c r="A26" s="14" t="s">
        <v>61</v>
      </c>
      <c r="B26" s="110" t="s">
        <v>253</v>
      </c>
      <c r="C26" s="21">
        <v>1.937516</v>
      </c>
      <c r="D26" s="24">
        <v>1.454313</v>
      </c>
      <c r="E26" s="21">
        <v>-24.939303727040198</v>
      </c>
      <c r="F26" s="21">
        <v>0.2703712469392644</v>
      </c>
      <c r="G26" s="21">
        <v>0.19821</v>
      </c>
      <c r="H26" s="24">
        <v>0.109864</v>
      </c>
      <c r="I26" s="21">
        <v>-44.57191867211543</v>
      </c>
      <c r="J26" s="21">
        <v>0.17605862702794417</v>
      </c>
      <c r="K26" s="16"/>
    </row>
    <row r="27" spans="1:11" x14ac:dyDescent="0.25">
      <c r="A27" s="14" t="s">
        <v>61</v>
      </c>
      <c r="B27" s="110" t="s">
        <v>254</v>
      </c>
      <c r="C27" s="21">
        <v>4.7580619999999998</v>
      </c>
      <c r="D27" s="24">
        <v>4.9013799999999996</v>
      </c>
      <c r="E27" s="21">
        <v>3.0121087114880041</v>
      </c>
      <c r="F27" s="21">
        <v>0.91121527643854627</v>
      </c>
      <c r="G27" s="21">
        <v>0.48062300000000002</v>
      </c>
      <c r="H27" s="24">
        <v>0.349551</v>
      </c>
      <c r="I27" s="21">
        <v>-27.27127082973557</v>
      </c>
      <c r="J27" s="21">
        <v>0.56016046326590074</v>
      </c>
      <c r="K27" s="16"/>
    </row>
    <row r="28" spans="1:11" x14ac:dyDescent="0.25">
      <c r="A28" s="14"/>
      <c r="B28" s="110" t="s">
        <v>149</v>
      </c>
      <c r="C28" s="21">
        <v>1.9006259999999999</v>
      </c>
      <c r="D28" s="24">
        <v>1.998642</v>
      </c>
      <c r="E28" s="21">
        <v>5.1570377338834739</v>
      </c>
      <c r="F28" s="21">
        <v>0.3715674203044223</v>
      </c>
      <c r="G28" s="21">
        <v>0.29772199999999999</v>
      </c>
      <c r="H28" s="24">
        <v>0.26076500000000002</v>
      </c>
      <c r="I28" s="21">
        <v>-12.413258005790627</v>
      </c>
      <c r="J28" s="21">
        <v>0.41787963188070582</v>
      </c>
      <c r="K28" s="16"/>
    </row>
    <row r="29" spans="1:11" x14ac:dyDescent="0.25">
      <c r="A29" s="14"/>
      <c r="B29" s="110" t="s">
        <v>150</v>
      </c>
      <c r="C29" s="21">
        <v>75.410647999999995</v>
      </c>
      <c r="D29" s="24">
        <v>87.916981000000007</v>
      </c>
      <c r="E29" s="21">
        <v>16.584306502710344</v>
      </c>
      <c r="F29" s="21">
        <v>16.344640926750721</v>
      </c>
      <c r="G29" s="21">
        <v>15.99569</v>
      </c>
      <c r="H29" s="24">
        <v>20.153354</v>
      </c>
      <c r="I29" s="21">
        <v>25.992401703208799</v>
      </c>
      <c r="J29" s="21">
        <v>32.296037239205987</v>
      </c>
      <c r="K29" s="16"/>
    </row>
    <row r="30" spans="1:11" x14ac:dyDescent="0.25">
      <c r="A30" s="14"/>
      <c r="B30" s="110" t="s">
        <v>151</v>
      </c>
      <c r="C30" s="21">
        <v>2.4058860000000002</v>
      </c>
      <c r="D30" s="24">
        <v>0.814249</v>
      </c>
      <c r="E30" s="21">
        <v>-66.155960839374757</v>
      </c>
      <c r="F30" s="21">
        <v>0.15137698518066545</v>
      </c>
      <c r="G30" s="21">
        <v>0.29320600000000002</v>
      </c>
      <c r="H30" s="24">
        <v>0.27937899999999999</v>
      </c>
      <c r="I30" s="21">
        <v>-4.7157970846435688</v>
      </c>
      <c r="J30" s="21">
        <v>0.44770883237857728</v>
      </c>
      <c r="K30" s="16"/>
    </row>
    <row r="31" spans="1:11" x14ac:dyDescent="0.25">
      <c r="A31" s="14"/>
      <c r="B31" s="10" t="s">
        <v>43</v>
      </c>
      <c r="C31" s="78">
        <v>21.185603999999998</v>
      </c>
      <c r="D31" s="30">
        <v>14.312571</v>
      </c>
      <c r="E31" s="78">
        <v>-32.441996933389284</v>
      </c>
      <c r="F31" s="78">
        <v>2.6608492588436978</v>
      </c>
      <c r="G31" s="78">
        <v>2.068235</v>
      </c>
      <c r="H31" s="30">
        <v>1.0489760000000001</v>
      </c>
      <c r="I31" s="78">
        <v>-49.281585506482571</v>
      </c>
      <c r="J31" s="78">
        <v>1.680999001904762</v>
      </c>
      <c r="K31" s="16"/>
    </row>
    <row r="32" spans="1:11" x14ac:dyDescent="0.25">
      <c r="A32" s="14" t="s">
        <v>61</v>
      </c>
      <c r="B32" s="110" t="s">
        <v>255</v>
      </c>
      <c r="C32" s="21">
        <v>7.8281910000000003</v>
      </c>
      <c r="D32" s="24">
        <v>6.3745820000000002</v>
      </c>
      <c r="E32" s="21">
        <v>-18.568900528870593</v>
      </c>
      <c r="F32" s="21">
        <v>1.1850981762912041</v>
      </c>
      <c r="G32" s="21">
        <v>0.616421</v>
      </c>
      <c r="H32" s="24">
        <v>0.32485000000000003</v>
      </c>
      <c r="I32" s="21">
        <v>-47.300627330996178</v>
      </c>
      <c r="J32" s="21">
        <v>0.52057675844705886</v>
      </c>
      <c r="K32" s="16"/>
    </row>
    <row r="33" spans="1:11" x14ac:dyDescent="0.25">
      <c r="A33" s="14" t="s">
        <v>61</v>
      </c>
      <c r="B33" s="110" t="s">
        <v>273</v>
      </c>
      <c r="C33" s="21">
        <v>0.122026</v>
      </c>
      <c r="D33" s="24">
        <v>0.24598200000000001</v>
      </c>
      <c r="E33" s="21">
        <v>101.58163014439548</v>
      </c>
      <c r="F33" s="21">
        <v>4.5730499599889521E-2</v>
      </c>
      <c r="G33" s="21">
        <v>1.1790999999999999E-2</v>
      </c>
      <c r="H33" s="24">
        <v>0.20222399999999999</v>
      </c>
      <c r="I33" s="21">
        <v>1615.0708167246205</v>
      </c>
      <c r="J33" s="21">
        <v>0.32406684439032785</v>
      </c>
      <c r="K33" s="16"/>
    </row>
    <row r="34" spans="1:11" x14ac:dyDescent="0.25">
      <c r="A34" s="14" t="s">
        <v>61</v>
      </c>
      <c r="B34" s="110" t="s">
        <v>256</v>
      </c>
      <c r="C34" s="21">
        <v>0.15371099999999999</v>
      </c>
      <c r="D34" s="24">
        <v>0.88949400000000001</v>
      </c>
      <c r="E34" s="21">
        <v>478.67946991431978</v>
      </c>
      <c r="F34" s="21">
        <v>0.1653657788419646</v>
      </c>
      <c r="G34" s="21">
        <v>2.8541E-2</v>
      </c>
      <c r="H34" s="24">
        <v>0.105071</v>
      </c>
      <c r="I34" s="21">
        <v>268.14056970673767</v>
      </c>
      <c r="J34" s="21">
        <v>0.16837777616373992</v>
      </c>
      <c r="K34" s="16"/>
    </row>
    <row r="35" spans="1:11" x14ac:dyDescent="0.25">
      <c r="A35" s="14" t="s">
        <v>61</v>
      </c>
      <c r="B35" s="110" t="s">
        <v>278</v>
      </c>
      <c r="C35" s="21">
        <v>6.3093999999999997E-2</v>
      </c>
      <c r="D35" s="24">
        <v>9.0296000000000001E-2</v>
      </c>
      <c r="E35" s="21">
        <v>43.113449773354048</v>
      </c>
      <c r="F35" s="21">
        <v>1.6786924213444989E-2</v>
      </c>
      <c r="G35" s="21">
        <v>3.1387999999999999E-2</v>
      </c>
      <c r="H35" s="24">
        <v>1.0759999999999999E-3</v>
      </c>
      <c r="I35" s="21">
        <v>-96.571938320377214</v>
      </c>
      <c r="J35" s="21">
        <v>1.7243053473573501E-3</v>
      </c>
      <c r="K35" s="16"/>
    </row>
    <row r="36" spans="1:11" x14ac:dyDescent="0.25">
      <c r="A36" s="14" t="s">
        <v>61</v>
      </c>
      <c r="B36" s="110" t="s">
        <v>257</v>
      </c>
      <c r="C36" s="21">
        <v>6.9808159999999999</v>
      </c>
      <c r="D36" s="24">
        <v>4.0428220000000001</v>
      </c>
      <c r="E36" s="21">
        <v>-42.08668442199307</v>
      </c>
      <c r="F36" s="21">
        <v>0.75160080759333836</v>
      </c>
      <c r="G36" s="21">
        <v>0.37843300000000002</v>
      </c>
      <c r="H36" s="24">
        <v>0.23516100000000001</v>
      </c>
      <c r="I36" s="21">
        <v>-37.859277599997888</v>
      </c>
      <c r="J36" s="21">
        <v>0.37684885668206491</v>
      </c>
      <c r="K36" s="16"/>
    </row>
    <row r="37" spans="1:11" x14ac:dyDescent="0.25">
      <c r="A37" s="14" t="s">
        <v>61</v>
      </c>
      <c r="B37" s="110" t="s">
        <v>258</v>
      </c>
      <c r="C37" s="21">
        <v>2.170121</v>
      </c>
      <c r="D37" s="24">
        <v>0.39272200000000002</v>
      </c>
      <c r="E37" s="21">
        <v>-81.903221064631879</v>
      </c>
      <c r="F37" s="21">
        <v>7.3010924636224661E-2</v>
      </c>
      <c r="G37" s="21">
        <v>0.485402</v>
      </c>
      <c r="H37" s="24">
        <v>5.7489999999999999E-2</v>
      </c>
      <c r="I37" s="21">
        <v>-88.156208668279078</v>
      </c>
      <c r="J37" s="21">
        <v>9.2128544999604156E-2</v>
      </c>
      <c r="K37" s="16"/>
    </row>
    <row r="38" spans="1:11" x14ac:dyDescent="0.25">
      <c r="A38" s="14" t="s">
        <v>61</v>
      </c>
      <c r="B38" s="110" t="s">
        <v>259</v>
      </c>
      <c r="C38" s="21">
        <v>1.0701499999999999</v>
      </c>
      <c r="D38" s="24">
        <v>0.386463</v>
      </c>
      <c r="E38" s="21">
        <v>-63.887025183385504</v>
      </c>
      <c r="F38" s="21">
        <v>7.184731430296569E-2</v>
      </c>
      <c r="G38" s="21">
        <v>5.1972999999999998E-2</v>
      </c>
      <c r="H38" s="24">
        <v>6.7201999999999998E-2</v>
      </c>
      <c r="I38" s="21">
        <v>29.301752833201846</v>
      </c>
      <c r="J38" s="21">
        <v>0.10769216352519391</v>
      </c>
      <c r="K38" s="16"/>
    </row>
    <row r="39" spans="1:11" x14ac:dyDescent="0.25">
      <c r="A39" s="14" t="s">
        <v>61</v>
      </c>
      <c r="B39" s="110" t="s">
        <v>260</v>
      </c>
      <c r="C39" s="21">
        <v>0.65732500000000005</v>
      </c>
      <c r="D39" s="24">
        <v>0.71175900000000003</v>
      </c>
      <c r="E39" s="21">
        <v>8.281139466778221</v>
      </c>
      <c r="F39" s="21">
        <v>0.13232307512223565</v>
      </c>
      <c r="G39" s="21">
        <v>0.127946</v>
      </c>
      <c r="H39" s="24">
        <v>1.9380000000000001E-3</v>
      </c>
      <c r="I39" s="21">
        <v>-98.485298485298486</v>
      </c>
      <c r="J39" s="21">
        <v>3.1056726423592425E-3</v>
      </c>
      <c r="K39" s="16"/>
    </row>
    <row r="40" spans="1:11" x14ac:dyDescent="0.25">
      <c r="A40" s="14" t="s">
        <v>61</v>
      </c>
      <c r="B40" s="110" t="s">
        <v>262</v>
      </c>
      <c r="C40" s="21">
        <v>1.378379</v>
      </c>
      <c r="D40" s="24">
        <v>0.81374299999999999</v>
      </c>
      <c r="E40" s="21">
        <v>-40.963769761437163</v>
      </c>
      <c r="F40" s="21">
        <v>0.15128291474950567</v>
      </c>
      <c r="G40" s="21">
        <v>0.19040499999999999</v>
      </c>
      <c r="H40" s="24">
        <v>4.1230999999999997E-2</v>
      </c>
      <c r="I40" s="21">
        <v>-78.345631679840338</v>
      </c>
      <c r="J40" s="21">
        <v>6.6073265591906044E-2</v>
      </c>
      <c r="K40" s="16"/>
    </row>
    <row r="41" spans="1:11" x14ac:dyDescent="0.25">
      <c r="A41" s="14" t="s">
        <v>61</v>
      </c>
      <c r="B41" s="110" t="s">
        <v>264</v>
      </c>
      <c r="C41" s="21">
        <v>0.421317</v>
      </c>
      <c r="D41" s="24">
        <v>0.21613099999999999</v>
      </c>
      <c r="E41" s="21">
        <v>-48.701096798847423</v>
      </c>
      <c r="F41" s="21">
        <v>4.0180901891291726E-2</v>
      </c>
      <c r="G41" s="21">
        <v>0.109421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14" t="s">
        <v>61</v>
      </c>
      <c r="B42" s="110" t="s">
        <v>265</v>
      </c>
      <c r="C42" s="21">
        <v>0.340474</v>
      </c>
      <c r="D42" s="24">
        <v>0.14857699999999999</v>
      </c>
      <c r="E42" s="21">
        <v>-56.361719250221753</v>
      </c>
      <c r="F42" s="21">
        <v>2.7621941601632578E-2</v>
      </c>
      <c r="G42" s="21">
        <v>3.6513999999999998E-2</v>
      </c>
      <c r="H42" s="24">
        <v>1.2733E-2</v>
      </c>
      <c r="I42" s="21">
        <v>-65.128443884537432</v>
      </c>
      <c r="J42" s="21">
        <v>2.0404814115149758E-2</v>
      </c>
      <c r="K42" s="16"/>
    </row>
    <row r="43" spans="1:11" x14ac:dyDescent="0.25">
      <c r="A43" s="95"/>
      <c r="B43" s="110" t="s">
        <v>227</v>
      </c>
      <c r="C43" s="21">
        <v>0.12812100000000001</v>
      </c>
      <c r="D43" s="24">
        <v>5.6364999999999998E-2</v>
      </c>
      <c r="E43" s="21">
        <v>-56.006431420298</v>
      </c>
      <c r="F43" s="21">
        <v>1.047881393739287E-2</v>
      </c>
      <c r="G43" s="21">
        <v>4.7737000000000002E-2</v>
      </c>
      <c r="H43" s="24">
        <v>1.6587000000000001E-2</v>
      </c>
      <c r="I43" s="21">
        <v>-65.253367408928085</v>
      </c>
      <c r="J43" s="21">
        <v>2.6580904086074695E-2</v>
      </c>
      <c r="K43" s="97"/>
    </row>
    <row r="44" spans="1:11" x14ac:dyDescent="0.25">
      <c r="A44" s="14"/>
      <c r="B44" s="9" t="s">
        <v>2</v>
      </c>
      <c r="C44" s="21">
        <v>90.214486300000402</v>
      </c>
      <c r="D44" s="24">
        <v>75.006497129997769</v>
      </c>
      <c r="E44" s="21">
        <v>-16.857591051873634</v>
      </c>
      <c r="F44" s="21">
        <v>13.944453606330862</v>
      </c>
      <c r="G44" s="21">
        <v>8.0389695500002034</v>
      </c>
      <c r="H44" s="24">
        <v>7.3530466799999026</v>
      </c>
      <c r="I44" s="21">
        <v>-8.5324725480554147</v>
      </c>
      <c r="J44" s="21">
        <v>11.783362183728665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68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24</v>
      </c>
      <c r="C13" s="30">
        <v>286.62370988999965</v>
      </c>
      <c r="D13" s="30">
        <v>297.91507058999889</v>
      </c>
      <c r="E13" s="30">
        <v>3.9394370773906395</v>
      </c>
      <c r="F13" s="215">
        <v>100</v>
      </c>
      <c r="G13" s="30">
        <v>30.495133469999999</v>
      </c>
      <c r="H13" s="30">
        <v>30.408888739999998</v>
      </c>
      <c r="I13" s="30">
        <v>-0.28281473201239304</v>
      </c>
      <c r="J13" s="215">
        <v>100</v>
      </c>
      <c r="K13" s="16"/>
      <c r="L13" s="123"/>
    </row>
    <row r="14" spans="1:14" x14ac:dyDescent="0.25">
      <c r="A14" s="14"/>
      <c r="B14" s="10" t="s">
        <v>42</v>
      </c>
      <c r="C14" s="78">
        <v>106.448554</v>
      </c>
      <c r="D14" s="30">
        <v>112.808898</v>
      </c>
      <c r="E14" s="78">
        <v>5.9750402997489349</v>
      </c>
      <c r="F14" s="78">
        <v>37.866126670460233</v>
      </c>
      <c r="G14" s="78">
        <v>10.986086</v>
      </c>
      <c r="H14" s="30">
        <v>10.565244</v>
      </c>
      <c r="I14" s="78">
        <v>-3.8306818279048693</v>
      </c>
      <c r="J14" s="78">
        <v>34.743933230622886</v>
      </c>
      <c r="K14" s="16"/>
    </row>
    <row r="15" spans="1:14" x14ac:dyDescent="0.25">
      <c r="A15" s="14"/>
      <c r="B15" s="10" t="s">
        <v>52</v>
      </c>
      <c r="C15" s="78">
        <v>65.819284999999994</v>
      </c>
      <c r="D15" s="30">
        <v>68.652703000000002</v>
      </c>
      <c r="E15" s="78">
        <v>4.3048446971127197</v>
      </c>
      <c r="F15" s="78">
        <v>23.044387403442993</v>
      </c>
      <c r="G15" s="78">
        <v>6.816478</v>
      </c>
      <c r="H15" s="30">
        <v>6.7281060000000004</v>
      </c>
      <c r="I15" s="78">
        <v>-1.2964466400390284</v>
      </c>
      <c r="J15" s="78">
        <v>22.125458307688231</v>
      </c>
      <c r="K15" s="16"/>
    </row>
    <row r="16" spans="1:14" x14ac:dyDescent="0.25">
      <c r="A16" s="14" t="s">
        <v>61</v>
      </c>
      <c r="B16" s="9" t="s">
        <v>266</v>
      </c>
      <c r="C16" s="21">
        <v>4.5990479999999998</v>
      </c>
      <c r="D16" s="24">
        <v>4.1009979999999997</v>
      </c>
      <c r="E16" s="21">
        <v>-10.829415131131492</v>
      </c>
      <c r="F16" s="21">
        <v>1.3765661441290213</v>
      </c>
      <c r="G16" s="21">
        <v>0.78794399999999998</v>
      </c>
      <c r="H16" s="24">
        <v>0.86227299999999996</v>
      </c>
      <c r="I16" s="21">
        <v>9.4332845989055123</v>
      </c>
      <c r="J16" s="21">
        <v>2.8355952345794271</v>
      </c>
      <c r="K16" s="16"/>
    </row>
    <row r="17" spans="1:11" x14ac:dyDescent="0.25">
      <c r="A17" s="14" t="s">
        <v>61</v>
      </c>
      <c r="B17" s="110" t="s">
        <v>267</v>
      </c>
      <c r="C17" s="21">
        <v>42.048400000000001</v>
      </c>
      <c r="D17" s="24">
        <v>40.348252000000002</v>
      </c>
      <c r="E17" s="21">
        <v>-4.0433119928463324</v>
      </c>
      <c r="F17" s="21">
        <v>13.543541761782397</v>
      </c>
      <c r="G17" s="21">
        <v>3.904846</v>
      </c>
      <c r="H17" s="24">
        <v>4.2996590000000001</v>
      </c>
      <c r="I17" s="21">
        <v>10.110846881029367</v>
      </c>
      <c r="J17" s="21">
        <v>14.139480849703686</v>
      </c>
      <c r="K17" s="16"/>
    </row>
    <row r="18" spans="1:11" x14ac:dyDescent="0.25">
      <c r="A18" s="14" t="s">
        <v>61</v>
      </c>
      <c r="B18" s="110" t="s">
        <v>268</v>
      </c>
      <c r="C18" s="21">
        <v>19.171837</v>
      </c>
      <c r="D18" s="24">
        <v>24.203453</v>
      </c>
      <c r="E18" s="21">
        <v>26.24482985120309</v>
      </c>
      <c r="F18" s="21">
        <v>8.1242794975315746</v>
      </c>
      <c r="G18" s="21">
        <v>2.123688</v>
      </c>
      <c r="H18" s="24">
        <v>1.566174</v>
      </c>
      <c r="I18" s="21">
        <v>-26.25216133443331</v>
      </c>
      <c r="J18" s="21">
        <v>5.1503822234051162</v>
      </c>
      <c r="K18" s="16"/>
    </row>
    <row r="19" spans="1:11" x14ac:dyDescent="0.25">
      <c r="A19" s="14"/>
      <c r="B19" s="10" t="s">
        <v>53</v>
      </c>
      <c r="C19" s="78">
        <v>40.629269000000001</v>
      </c>
      <c r="D19" s="30">
        <v>44.156194999999997</v>
      </c>
      <c r="E19" s="78">
        <v>8.6807517998908512</v>
      </c>
      <c r="F19" s="78">
        <v>14.821739267017239</v>
      </c>
      <c r="G19" s="78">
        <v>4.1696080000000002</v>
      </c>
      <c r="H19" s="30">
        <v>3.8371379999999995</v>
      </c>
      <c r="I19" s="78">
        <v>-7.9736512401165971</v>
      </c>
      <c r="J19" s="78">
        <v>12.618474922934656</v>
      </c>
      <c r="K19" s="16"/>
    </row>
    <row r="20" spans="1:11" x14ac:dyDescent="0.25">
      <c r="A20" s="14" t="s">
        <v>61</v>
      </c>
      <c r="B20" s="110" t="s">
        <v>247</v>
      </c>
      <c r="C20" s="21">
        <v>1.5442419999999999</v>
      </c>
      <c r="D20" s="24">
        <v>0.86630300000000005</v>
      </c>
      <c r="E20" s="21">
        <v>-43.901085451632568</v>
      </c>
      <c r="F20" s="21">
        <v>0.29078857886724252</v>
      </c>
      <c r="G20" s="21">
        <v>9.3439999999999995E-2</v>
      </c>
      <c r="H20" s="24">
        <v>0.13531899999999999</v>
      </c>
      <c r="I20" s="21">
        <v>44.819135273972613</v>
      </c>
      <c r="J20" s="21">
        <v>0.44499817522762919</v>
      </c>
      <c r="K20" s="16"/>
    </row>
    <row r="21" spans="1:11" x14ac:dyDescent="0.25">
      <c r="A21" s="14" t="s">
        <v>61</v>
      </c>
      <c r="B21" s="110" t="s">
        <v>248</v>
      </c>
      <c r="C21" s="21">
        <v>4.0177670000000001</v>
      </c>
      <c r="D21" s="24">
        <v>6.0192129999999997</v>
      </c>
      <c r="E21" s="21">
        <v>49.814884735725087</v>
      </c>
      <c r="F21" s="21">
        <v>2.0204459573258213</v>
      </c>
      <c r="G21" s="21">
        <v>0.38720399999999999</v>
      </c>
      <c r="H21" s="24">
        <v>0.61181099999999999</v>
      </c>
      <c r="I21" s="21">
        <v>58.007406948275332</v>
      </c>
      <c r="J21" s="21">
        <v>2.0119479052031943</v>
      </c>
      <c r="K21" s="16"/>
    </row>
    <row r="22" spans="1:11" x14ac:dyDescent="0.25">
      <c r="A22" s="14" t="s">
        <v>61</v>
      </c>
      <c r="B22" s="110" t="s">
        <v>249</v>
      </c>
      <c r="C22" s="21">
        <v>0.20383599999999999</v>
      </c>
      <c r="D22" s="24">
        <v>0.25002799999999997</v>
      </c>
      <c r="E22" s="21">
        <v>22.661355207127286</v>
      </c>
      <c r="F22" s="21">
        <v>8.3925932147318999E-2</v>
      </c>
      <c r="G22" s="21">
        <v>9.3390000000000001E-3</v>
      </c>
      <c r="H22" s="24">
        <v>0.19267799999999999</v>
      </c>
      <c r="I22" s="21">
        <v>1963.1545133311918</v>
      </c>
      <c r="J22" s="21">
        <v>0.63362394347068141</v>
      </c>
      <c r="K22" s="16"/>
    </row>
    <row r="23" spans="1:11" x14ac:dyDescent="0.25">
      <c r="A23" s="14" t="s">
        <v>61</v>
      </c>
      <c r="B23" s="110" t="s">
        <v>250</v>
      </c>
      <c r="C23" s="21">
        <v>7.8499290000000004</v>
      </c>
      <c r="D23" s="24">
        <v>7.5417269999999998</v>
      </c>
      <c r="E23" s="21">
        <v>-3.9261756380217006</v>
      </c>
      <c r="F23" s="21">
        <v>2.5315023456397032</v>
      </c>
      <c r="G23" s="21">
        <v>1.016553</v>
      </c>
      <c r="H23" s="24">
        <v>0.501834</v>
      </c>
      <c r="I23" s="21">
        <v>-50.633759380966858</v>
      </c>
      <c r="J23" s="21">
        <v>1.6502872048062878</v>
      </c>
      <c r="K23" s="16"/>
    </row>
    <row r="24" spans="1:11" x14ac:dyDescent="0.25">
      <c r="A24" s="203" t="s">
        <v>61</v>
      </c>
      <c r="B24" s="110" t="s">
        <v>251</v>
      </c>
      <c r="C24" s="21">
        <v>18.233995</v>
      </c>
      <c r="D24" s="24">
        <v>13.694347</v>
      </c>
      <c r="E24" s="21">
        <v>-24.896617554189305</v>
      </c>
      <c r="F24" s="21">
        <v>4.5967285149016979</v>
      </c>
      <c r="G24" s="21">
        <v>1.54888</v>
      </c>
      <c r="H24" s="24">
        <v>1.3518330000000001</v>
      </c>
      <c r="I24" s="21">
        <v>-12.721902277774911</v>
      </c>
      <c r="J24" s="21">
        <v>4.445519241292736</v>
      </c>
      <c r="K24" s="16"/>
    </row>
    <row r="25" spans="1:11" x14ac:dyDescent="0.25">
      <c r="A25" s="203" t="s">
        <v>61</v>
      </c>
      <c r="B25" s="110" t="s">
        <v>252</v>
      </c>
      <c r="C25" s="21">
        <v>0.61802800000000002</v>
      </c>
      <c r="D25" s="24">
        <v>1.8051999999999999</v>
      </c>
      <c r="E25" s="21">
        <v>192.09032600464701</v>
      </c>
      <c r="F25" s="21">
        <v>0.6059445050647938</v>
      </c>
      <c r="G25" s="21">
        <v>0.14621799999999999</v>
      </c>
      <c r="H25" s="24">
        <v>0.42988599999999999</v>
      </c>
      <c r="I25" s="21">
        <v>194.00347426445447</v>
      </c>
      <c r="J25" s="21">
        <v>1.4136853328498187</v>
      </c>
      <c r="K25" s="16"/>
    </row>
    <row r="26" spans="1:11" x14ac:dyDescent="0.25">
      <c r="A26" s="203" t="s">
        <v>61</v>
      </c>
      <c r="B26" s="110" t="s">
        <v>253</v>
      </c>
      <c r="C26" s="21">
        <v>3.8367290000000001</v>
      </c>
      <c r="D26" s="24">
        <v>5.737679</v>
      </c>
      <c r="E26" s="21">
        <v>49.546110762579268</v>
      </c>
      <c r="F26" s="21">
        <v>1.9259445279612568</v>
      </c>
      <c r="G26" s="21">
        <v>7.6373999999999997E-2</v>
      </c>
      <c r="H26" s="24">
        <v>7.3854000000000003E-2</v>
      </c>
      <c r="I26" s="21">
        <v>-3.2995522036294966</v>
      </c>
      <c r="J26" s="21">
        <v>0.24286977610876026</v>
      </c>
      <c r="K26" s="16"/>
    </row>
    <row r="27" spans="1:11" x14ac:dyDescent="0.25">
      <c r="A27" s="203" t="s">
        <v>61</v>
      </c>
      <c r="B27" s="110" t="s">
        <v>254</v>
      </c>
      <c r="C27" s="21">
        <v>4.3247429999999998</v>
      </c>
      <c r="D27" s="24">
        <v>8.2416979999999995</v>
      </c>
      <c r="E27" s="21">
        <v>90.570815421864381</v>
      </c>
      <c r="F27" s="21">
        <v>2.7664589051094066</v>
      </c>
      <c r="G27" s="21">
        <v>0.89159999999999995</v>
      </c>
      <c r="H27" s="24">
        <v>0.53992300000000004</v>
      </c>
      <c r="I27" s="21">
        <v>-39.443360251233727</v>
      </c>
      <c r="J27" s="21">
        <v>1.7755433439755486</v>
      </c>
      <c r="K27" s="16"/>
    </row>
    <row r="28" spans="1:11" x14ac:dyDescent="0.25">
      <c r="A28" s="203"/>
      <c r="B28" s="110" t="s">
        <v>149</v>
      </c>
      <c r="C28" s="21">
        <v>1.4782120000000001</v>
      </c>
      <c r="D28" s="24">
        <v>0.72388799999999998</v>
      </c>
      <c r="E28" s="21">
        <v>-51.029486974804698</v>
      </c>
      <c r="F28" s="21">
        <v>0.24298468639615747</v>
      </c>
      <c r="G28" s="21">
        <v>0</v>
      </c>
      <c r="H28" s="24">
        <v>6.8891999999999995E-2</v>
      </c>
      <c r="I28" s="21" t="s">
        <v>97</v>
      </c>
      <c r="J28" s="21">
        <v>0.22655217883506257</v>
      </c>
      <c r="K28" s="97"/>
    </row>
    <row r="29" spans="1:11" x14ac:dyDescent="0.25">
      <c r="A29" s="203"/>
      <c r="B29" s="110" t="s">
        <v>150</v>
      </c>
      <c r="C29" s="21">
        <v>77.571582000000006</v>
      </c>
      <c r="D29" s="24">
        <v>92.325890000000001</v>
      </c>
      <c r="E29" s="21">
        <v>19.020248936008532</v>
      </c>
      <c r="F29" s="21">
        <v>30.990674562772323</v>
      </c>
      <c r="G29" s="21">
        <v>11.138351999999999</v>
      </c>
      <c r="H29" s="24">
        <v>6.19869</v>
      </c>
      <c r="I29" s="21">
        <v>-44.348230330662922</v>
      </c>
      <c r="J29" s="21">
        <v>20.384467360841811</v>
      </c>
      <c r="K29" s="16"/>
    </row>
    <row r="30" spans="1:11" s="125" customFormat="1" x14ac:dyDescent="0.25">
      <c r="A30" s="203"/>
      <c r="B30" s="110" t="s">
        <v>151</v>
      </c>
      <c r="C30" s="21">
        <v>0.14160900000000001</v>
      </c>
      <c r="D30" s="24">
        <v>3.8094999999999997E-2</v>
      </c>
      <c r="E30" s="21">
        <v>-73.098461255993612</v>
      </c>
      <c r="F30" s="21">
        <v>1.2787201374054577E-2</v>
      </c>
      <c r="G30" s="21">
        <v>3.0501E-2</v>
      </c>
      <c r="H30" s="24">
        <v>0</v>
      </c>
      <c r="I30" s="21" t="s">
        <v>97</v>
      </c>
      <c r="J30" s="21">
        <v>0</v>
      </c>
      <c r="K30" s="97"/>
    </row>
    <row r="31" spans="1:11" x14ac:dyDescent="0.25">
      <c r="A31" s="203"/>
      <c r="B31" s="10" t="s">
        <v>43</v>
      </c>
      <c r="C31" s="78">
        <v>6.8410279999999988</v>
      </c>
      <c r="D31" s="30">
        <v>5.7903440000000002</v>
      </c>
      <c r="E31" s="78">
        <v>-15.358568916835292</v>
      </c>
      <c r="F31" s="78">
        <v>1.9436223849074334</v>
      </c>
      <c r="G31" s="78">
        <v>0.46008699999999997</v>
      </c>
      <c r="H31" s="30">
        <v>1.1943519999999999</v>
      </c>
      <c r="I31" s="78">
        <v>159.59264226113757</v>
      </c>
      <c r="J31" s="78">
        <v>3.9276410598620251</v>
      </c>
      <c r="K31" s="16"/>
    </row>
    <row r="32" spans="1:11" x14ac:dyDescent="0.25">
      <c r="A32" s="203" t="s">
        <v>61</v>
      </c>
      <c r="B32" s="110" t="s">
        <v>255</v>
      </c>
      <c r="C32" s="21">
        <v>1.707908</v>
      </c>
      <c r="D32" s="24">
        <v>0.92523999999999995</v>
      </c>
      <c r="E32" s="21">
        <v>-45.826121781735317</v>
      </c>
      <c r="F32" s="21">
        <v>0.31057173380575553</v>
      </c>
      <c r="G32" s="21">
        <v>6.4083000000000001E-2</v>
      </c>
      <c r="H32" s="24">
        <v>8.6084999999999995E-2</v>
      </c>
      <c r="I32" s="21">
        <v>34.333598614297081</v>
      </c>
      <c r="J32" s="21">
        <v>0.2830915681794165</v>
      </c>
      <c r="K32" s="16"/>
    </row>
    <row r="33" spans="1:11" x14ac:dyDescent="0.25">
      <c r="A33" s="203" t="s">
        <v>61</v>
      </c>
      <c r="B33" s="110" t="s">
        <v>273</v>
      </c>
      <c r="C33" s="21">
        <v>1.1856999999999999E-2</v>
      </c>
      <c r="D33" s="24">
        <v>7.2196999999999997E-2</v>
      </c>
      <c r="E33" s="21">
        <v>508.89769756262126</v>
      </c>
      <c r="F33" s="21">
        <v>2.4234087875117948E-2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203" t="s">
        <v>61</v>
      </c>
      <c r="B34" s="110" t="s">
        <v>256</v>
      </c>
      <c r="C34" s="21">
        <v>0.50591200000000003</v>
      </c>
      <c r="D34" s="24">
        <v>1.7130430000000001</v>
      </c>
      <c r="E34" s="21">
        <v>238.60493524565535</v>
      </c>
      <c r="F34" s="21">
        <v>0.57501052115538975</v>
      </c>
      <c r="G34" s="21">
        <v>1.2057999999999999E-2</v>
      </c>
      <c r="H34" s="24">
        <v>0.65080800000000005</v>
      </c>
      <c r="I34" s="21">
        <v>5297.3129872283971</v>
      </c>
      <c r="J34" s="21">
        <v>2.1401900134019827</v>
      </c>
      <c r="K34" s="16"/>
    </row>
    <row r="35" spans="1:11" x14ac:dyDescent="0.25">
      <c r="A35" s="203" t="s">
        <v>61</v>
      </c>
      <c r="B35" s="110" t="s">
        <v>257</v>
      </c>
      <c r="C35" s="21">
        <v>0.33663199999999999</v>
      </c>
      <c r="D35" s="24">
        <v>1.2699199999999999</v>
      </c>
      <c r="E35" s="21">
        <v>277.24280519974332</v>
      </c>
      <c r="F35" s="21">
        <v>0.42626913686676432</v>
      </c>
      <c r="G35" s="21">
        <v>0.11024299999999999</v>
      </c>
      <c r="H35" s="24">
        <v>0.33887299999999998</v>
      </c>
      <c r="I35" s="21">
        <v>207.38731710856925</v>
      </c>
      <c r="J35" s="21">
        <v>1.1143879768097043</v>
      </c>
      <c r="K35" s="16"/>
    </row>
    <row r="36" spans="1:11" x14ac:dyDescent="0.25">
      <c r="A36" s="203" t="s">
        <v>61</v>
      </c>
      <c r="B36" s="110" t="s">
        <v>258</v>
      </c>
      <c r="C36" s="21">
        <v>4.3726000000000001E-2</v>
      </c>
      <c r="D36" s="24">
        <v>0.258044</v>
      </c>
      <c r="E36" s="21">
        <v>490.13859031239991</v>
      </c>
      <c r="F36" s="21">
        <v>8.6616631877320882E-2</v>
      </c>
      <c r="G36" s="21">
        <v>0</v>
      </c>
      <c r="H36" s="24">
        <v>1.6111E-2</v>
      </c>
      <c r="I36" s="21" t="s">
        <v>97</v>
      </c>
      <c r="J36" s="21">
        <v>5.2981219201238064E-2</v>
      </c>
      <c r="K36" s="16"/>
    </row>
    <row r="37" spans="1:11" x14ac:dyDescent="0.25">
      <c r="A37" s="203" t="s">
        <v>61</v>
      </c>
      <c r="B37" s="110" t="s">
        <v>279</v>
      </c>
      <c r="C37" s="21">
        <v>1.8177319999999999</v>
      </c>
      <c r="D37" s="24">
        <v>0.18665300000000001</v>
      </c>
      <c r="E37" s="21">
        <v>-89.731544584130106</v>
      </c>
      <c r="F37" s="21">
        <v>6.2653090906192643E-2</v>
      </c>
      <c r="G37" s="21">
        <v>7.7904000000000001E-2</v>
      </c>
      <c r="H37" s="24">
        <v>3.7095999999999997E-2</v>
      </c>
      <c r="I37" s="21">
        <v>-52.382419387964688</v>
      </c>
      <c r="J37" s="21">
        <v>0.12199064660723276</v>
      </c>
      <c r="K37" s="16"/>
    </row>
    <row r="38" spans="1:11" x14ac:dyDescent="0.25">
      <c r="A38" s="203" t="s">
        <v>61</v>
      </c>
      <c r="B38" s="110" t="s">
        <v>274</v>
      </c>
      <c r="C38" s="21">
        <v>0.25200499999999998</v>
      </c>
      <c r="D38" s="24">
        <v>0.11103499999999999</v>
      </c>
      <c r="E38" s="21">
        <v>-55.939366282415023</v>
      </c>
      <c r="F38" s="21">
        <v>3.7270689186721349E-2</v>
      </c>
      <c r="G38" s="21">
        <v>0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203" t="s">
        <v>61</v>
      </c>
      <c r="B39" s="110" t="s">
        <v>260</v>
      </c>
      <c r="C39" s="21">
        <v>1.2944770000000001</v>
      </c>
      <c r="D39" s="24">
        <v>0.29546600000000001</v>
      </c>
      <c r="E39" s="21">
        <v>-77.174874485989321</v>
      </c>
      <c r="F39" s="21">
        <v>9.9177929943205401E-2</v>
      </c>
      <c r="G39" s="21">
        <v>4.7835999999999997E-2</v>
      </c>
      <c r="H39" s="24">
        <v>2.9360000000000001E-2</v>
      </c>
      <c r="I39" s="21">
        <v>-38.623630738356042</v>
      </c>
      <c r="J39" s="21">
        <v>9.655071663759851E-2</v>
      </c>
      <c r="K39" s="16"/>
    </row>
    <row r="40" spans="1:11" x14ac:dyDescent="0.25">
      <c r="A40" s="203" t="s">
        <v>61</v>
      </c>
      <c r="B40" s="110" t="s">
        <v>262</v>
      </c>
      <c r="C40" s="21">
        <v>0.24803700000000001</v>
      </c>
      <c r="D40" s="24">
        <v>0.28182099999999999</v>
      </c>
      <c r="E40" s="21">
        <v>13.620548547192545</v>
      </c>
      <c r="F40" s="21">
        <v>9.4597765545017323E-2</v>
      </c>
      <c r="G40" s="21">
        <v>5.79E-2</v>
      </c>
      <c r="H40" s="24">
        <v>2.5687999999999999E-2</v>
      </c>
      <c r="I40" s="21">
        <v>-55.633851468048356</v>
      </c>
      <c r="J40" s="21">
        <v>8.4475300033604581E-2</v>
      </c>
      <c r="K40" s="16"/>
    </row>
    <row r="41" spans="1:11" s="125" customFormat="1" x14ac:dyDescent="0.25">
      <c r="A41" s="203" t="s">
        <v>61</v>
      </c>
      <c r="B41" s="110" t="s">
        <v>264</v>
      </c>
      <c r="C41" s="21">
        <v>0.46633599999999997</v>
      </c>
      <c r="D41" s="24">
        <v>0.56383300000000003</v>
      </c>
      <c r="E41" s="21">
        <v>20.907028408701045</v>
      </c>
      <c r="F41" s="21">
        <v>0.18925964332162526</v>
      </c>
      <c r="G41" s="21">
        <v>6.6845000000000002E-2</v>
      </c>
      <c r="H41" s="24">
        <v>8.4679999999999998E-3</v>
      </c>
      <c r="I41" s="21">
        <v>-87.331887201735356</v>
      </c>
      <c r="J41" s="21">
        <v>2.7847120861280116E-2</v>
      </c>
      <c r="K41" s="97"/>
    </row>
    <row r="42" spans="1:11" s="125" customFormat="1" x14ac:dyDescent="0.25">
      <c r="A42" s="203" t="s">
        <v>61</v>
      </c>
      <c r="B42" s="110" t="s">
        <v>265</v>
      </c>
      <c r="C42" s="21">
        <v>0.15640599999999999</v>
      </c>
      <c r="D42" s="24">
        <v>0.113092</v>
      </c>
      <c r="E42" s="21">
        <v>-27.693310998299292</v>
      </c>
      <c r="F42" s="21">
        <v>3.7961154424322879E-2</v>
      </c>
      <c r="G42" s="21">
        <v>2.3217999999999999E-2</v>
      </c>
      <c r="H42" s="24">
        <v>1.8630000000000001E-3</v>
      </c>
      <c r="I42" s="21">
        <v>-91.976053062279263</v>
      </c>
      <c r="J42" s="21">
        <v>6.1264981299675074E-3</v>
      </c>
      <c r="K42" s="97"/>
    </row>
    <row r="43" spans="1:11" s="125" customFormat="1" x14ac:dyDescent="0.25">
      <c r="A43" s="203" t="s">
        <v>61</v>
      </c>
      <c r="B43" s="110" t="s">
        <v>227</v>
      </c>
      <c r="C43" s="21">
        <v>1.056654</v>
      </c>
      <c r="D43" s="24">
        <v>4.0437000000000001E-2</v>
      </c>
      <c r="E43" s="21">
        <v>-96.173108699725745</v>
      </c>
      <c r="F43" s="21">
        <v>1.3573331459841052E-2</v>
      </c>
      <c r="G43" s="21">
        <v>1.0222999999999999E-2</v>
      </c>
      <c r="H43" s="24">
        <v>0</v>
      </c>
      <c r="I43" s="21" t="s">
        <v>97</v>
      </c>
      <c r="J43" s="21">
        <v>0</v>
      </c>
      <c r="K43" s="97"/>
    </row>
    <row r="44" spans="1:11" x14ac:dyDescent="0.25">
      <c r="A44" s="203" t="s">
        <v>61</v>
      </c>
      <c r="B44" s="9" t="s">
        <v>2</v>
      </c>
      <c r="C44" s="21">
        <v>93.086070889999633</v>
      </c>
      <c r="D44" s="24">
        <v>86.187518589998902</v>
      </c>
      <c r="E44" s="21">
        <v>-7.4109393962419894</v>
      </c>
      <c r="F44" s="21">
        <v>28.930231162629958</v>
      </c>
      <c r="G44" s="21">
        <v>7.8698844699999979</v>
      </c>
      <c r="H44" s="24">
        <v>12.381710739999999</v>
      </c>
      <c r="I44" s="21">
        <v>57.330273235891639</v>
      </c>
      <c r="J44" s="21">
        <v>40.71740616983822</v>
      </c>
      <c r="K44" s="16"/>
    </row>
    <row r="45" spans="1:11" x14ac:dyDescent="0.25">
      <c r="A45" s="203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204"/>
      <c r="B46" s="37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4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2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2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2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2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2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2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209"/>
      <c r="N6" s="209"/>
      <c r="O6" s="209"/>
      <c r="P6" s="209"/>
      <c r="Q6" s="209"/>
      <c r="R6" s="209"/>
      <c r="S6" s="209"/>
      <c r="T6" s="209"/>
      <c r="U6" s="209"/>
      <c r="V6" s="209"/>
    </row>
    <row r="7" spans="1:22" x14ac:dyDescent="0.25">
      <c r="A7" s="14"/>
      <c r="B7" s="8"/>
      <c r="C7" s="219" t="s">
        <v>70</v>
      </c>
      <c r="D7" s="219"/>
      <c r="E7" s="219"/>
      <c r="F7" s="219"/>
      <c r="G7" s="219"/>
      <c r="H7" s="219"/>
      <c r="I7" s="219"/>
      <c r="J7" s="219"/>
      <c r="K7" s="16"/>
      <c r="M7" s="208" t="s">
        <v>24</v>
      </c>
      <c r="N7" s="112">
        <f>+'Resumen exportaciones totales'!C13</f>
        <v>2202.8179138</v>
      </c>
      <c r="O7" s="112">
        <f>+'Resumen exportaciones totales'!D13</f>
        <v>2065.9344610000003</v>
      </c>
      <c r="P7" s="112">
        <f t="shared" ref="P7" si="0">IF(OR(OR(O7=0,N7=0),O7=""),"",(O7/N7-1)*100)</f>
        <v>-6.2140157814436492</v>
      </c>
      <c r="Q7" s="210">
        <f>(O7/O$7)*100</f>
        <v>100</v>
      </c>
      <c r="R7" s="112">
        <f>+'Resumen exportaciones totales'!G13</f>
        <v>231.61283320000001</v>
      </c>
      <c r="S7" s="112">
        <f>+'Resumen exportaciones totales'!H13</f>
        <v>203.0911935</v>
      </c>
      <c r="T7" s="112">
        <f t="shared" ref="T7" si="1">IF(OR(OR(S7=0,R7=0),S7=""),"",(S7/R7-1)*100)</f>
        <v>-12.314360696659366</v>
      </c>
      <c r="U7" s="210">
        <f>(S7/S$7)*100</f>
        <v>100</v>
      </c>
      <c r="V7" s="209"/>
    </row>
    <row r="8" spans="1:22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22" x14ac:dyDescent="0.25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22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22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22" x14ac:dyDescent="0.25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22" x14ac:dyDescent="0.25">
      <c r="A13" s="14"/>
      <c r="K13" s="16"/>
    </row>
    <row r="14" spans="1:22" x14ac:dyDescent="0.25">
      <c r="A14" s="14"/>
      <c r="B14" s="111" t="s">
        <v>280</v>
      </c>
      <c r="C14" s="30">
        <v>1138.5750740000001</v>
      </c>
      <c r="D14" s="30">
        <v>991.68956200000002</v>
      </c>
      <c r="E14" s="30">
        <v>-12.900819221693238</v>
      </c>
      <c r="F14" s="30">
        <v>48.001985577024556</v>
      </c>
      <c r="G14" s="30">
        <v>109.461866</v>
      </c>
      <c r="H14" s="30">
        <v>80.436640999999995</v>
      </c>
      <c r="I14" s="30">
        <v>-26.516289243598322</v>
      </c>
      <c r="J14" s="30">
        <v>39.606168841584946</v>
      </c>
      <c r="K14" s="16"/>
    </row>
    <row r="15" spans="1:22" s="125" customFormat="1" x14ac:dyDescent="0.25">
      <c r="A15" s="95"/>
      <c r="B15" s="110" t="s">
        <v>288</v>
      </c>
      <c r="C15" s="132">
        <v>236.809946</v>
      </c>
      <c r="D15" s="24">
        <v>261.80082199999998</v>
      </c>
      <c r="E15" s="132">
        <v>10.553136142347675</v>
      </c>
      <c r="F15" s="132">
        <v>12.672271407548777</v>
      </c>
      <c r="G15" s="132">
        <v>26.151240999999999</v>
      </c>
      <c r="H15" s="24">
        <v>24.903203000000001</v>
      </c>
      <c r="I15" s="132">
        <v>-4.7723853716922893</v>
      </c>
      <c r="J15" s="132">
        <v>12.262079202365808</v>
      </c>
      <c r="K15" s="97"/>
    </row>
    <row r="16" spans="1:22" x14ac:dyDescent="0.25">
      <c r="A16" s="14"/>
      <c r="B16" s="110" t="s">
        <v>289</v>
      </c>
      <c r="C16" s="132">
        <v>181.90509800000001</v>
      </c>
      <c r="D16" s="24">
        <v>155.62451799999999</v>
      </c>
      <c r="E16" s="132">
        <v>-14.447412573340856</v>
      </c>
      <c r="F16" s="132">
        <v>7.532887462687035</v>
      </c>
      <c r="G16" s="132">
        <v>19.588553000000001</v>
      </c>
      <c r="H16" s="24">
        <v>18.057639999999999</v>
      </c>
      <c r="I16" s="132">
        <v>-7.8153450129777369</v>
      </c>
      <c r="J16" s="132">
        <v>8.8913948895573363</v>
      </c>
      <c r="K16" s="16"/>
    </row>
    <row r="17" spans="1:11" x14ac:dyDescent="0.25">
      <c r="A17" s="14"/>
      <c r="B17" s="110" t="s">
        <v>284</v>
      </c>
      <c r="C17" s="132">
        <v>49.496845999999998</v>
      </c>
      <c r="D17" s="24">
        <v>36.290447999999998</v>
      </c>
      <c r="E17" s="132">
        <v>-26.681291975654364</v>
      </c>
      <c r="F17" s="132">
        <v>1.7566117747236702</v>
      </c>
      <c r="G17" s="132">
        <v>8.6635430000000007</v>
      </c>
      <c r="H17" s="24">
        <v>1.624252</v>
      </c>
      <c r="I17" s="132">
        <v>-81.251873511795353</v>
      </c>
      <c r="J17" s="132">
        <v>0.79976486031138516</v>
      </c>
      <c r="K17" s="16"/>
    </row>
    <row r="18" spans="1:11" x14ac:dyDescent="0.25">
      <c r="A18" s="14"/>
      <c r="B18" s="110" t="s">
        <v>285</v>
      </c>
      <c r="C18" s="132">
        <v>9.9632140000000007</v>
      </c>
      <c r="D18" s="24">
        <v>10.279807</v>
      </c>
      <c r="E18" s="132">
        <v>3.1776191899521411</v>
      </c>
      <c r="F18" s="132">
        <v>0.49758630750678007</v>
      </c>
      <c r="G18" s="132">
        <v>0.87344100000000002</v>
      </c>
      <c r="H18" s="24">
        <v>2.9513959999999999</v>
      </c>
      <c r="I18" s="132">
        <v>237.90444918431808</v>
      </c>
      <c r="J18" s="132">
        <v>1.4532368189564062</v>
      </c>
      <c r="K18" s="16"/>
    </row>
    <row r="19" spans="1:11" x14ac:dyDescent="0.25">
      <c r="A19" s="14"/>
      <c r="B19" s="110" t="s">
        <v>291</v>
      </c>
      <c r="C19" s="132">
        <v>2.0371950000000001</v>
      </c>
      <c r="D19" s="24">
        <v>8.3100869999999993</v>
      </c>
      <c r="E19" s="132">
        <v>307.9180932605862</v>
      </c>
      <c r="F19" s="132">
        <v>0.40224349595183007</v>
      </c>
      <c r="G19" s="132">
        <v>0.25810100000000002</v>
      </c>
      <c r="H19" s="24">
        <v>1.3677010000000001</v>
      </c>
      <c r="I19" s="132">
        <v>429.90922158379857</v>
      </c>
      <c r="J19" s="132">
        <v>0.67344180534346998</v>
      </c>
      <c r="K19" s="16"/>
    </row>
    <row r="20" spans="1:11" x14ac:dyDescent="0.25">
      <c r="A20" s="14"/>
      <c r="B20" s="110" t="s">
        <v>283</v>
      </c>
      <c r="C20" s="132">
        <v>7.2973999999999997E-2</v>
      </c>
      <c r="D20" s="24">
        <v>0.82030800000000004</v>
      </c>
      <c r="E20" s="132">
        <v>1024.1099569709761</v>
      </c>
      <c r="F20" s="132">
        <v>3.9706390279338095E-2</v>
      </c>
      <c r="G20" s="132">
        <v>0</v>
      </c>
      <c r="H20" s="24">
        <v>0</v>
      </c>
      <c r="I20" s="132" t="s">
        <v>97</v>
      </c>
      <c r="J20" s="132">
        <v>0</v>
      </c>
      <c r="K20" s="16"/>
    </row>
    <row r="21" spans="1:11" x14ac:dyDescent="0.25">
      <c r="A21" s="14"/>
      <c r="B21" s="110" t="s">
        <v>286</v>
      </c>
      <c r="C21" s="132">
        <v>0</v>
      </c>
      <c r="D21" s="24">
        <v>0.264399</v>
      </c>
      <c r="E21" s="132" t="s">
        <v>97</v>
      </c>
      <c r="F21" s="132">
        <v>1.2798034254775905E-2</v>
      </c>
      <c r="G21" s="132">
        <v>0</v>
      </c>
      <c r="H21" s="24">
        <v>0</v>
      </c>
      <c r="I21" s="132" t="s">
        <v>97</v>
      </c>
      <c r="J21" s="132">
        <v>0</v>
      </c>
      <c r="K21" s="16"/>
    </row>
    <row r="22" spans="1:11" x14ac:dyDescent="0.25">
      <c r="A22" s="14"/>
      <c r="B22" s="110" t="s">
        <v>290</v>
      </c>
      <c r="C22" s="132">
        <v>0.36892900000000001</v>
      </c>
      <c r="D22" s="24">
        <v>0.17851</v>
      </c>
      <c r="E22" s="132">
        <v>-51.613996188968599</v>
      </c>
      <c r="F22" s="132">
        <v>8.6406419646823437E-3</v>
      </c>
      <c r="G22" s="132">
        <v>0.35938300000000001</v>
      </c>
      <c r="H22" s="24">
        <v>0</v>
      </c>
      <c r="I22" s="132" t="s">
        <v>97</v>
      </c>
      <c r="J22" s="132">
        <v>0</v>
      </c>
      <c r="K22" s="16"/>
    </row>
    <row r="23" spans="1:11" x14ac:dyDescent="0.25">
      <c r="A23" s="14"/>
      <c r="B23" s="110" t="s">
        <v>282</v>
      </c>
      <c r="C23" s="132">
        <v>0.15531700000000001</v>
      </c>
      <c r="D23" s="24">
        <v>3.0601E-2</v>
      </c>
      <c r="E23" s="132">
        <v>-80.297713708093781</v>
      </c>
      <c r="F23" s="132">
        <v>1.4812183337697853E-3</v>
      </c>
      <c r="G23" s="132">
        <v>7.54E-4</v>
      </c>
      <c r="H23" s="24">
        <v>0</v>
      </c>
      <c r="I23" s="132" t="s">
        <v>97</v>
      </c>
      <c r="J23" s="132">
        <v>0</v>
      </c>
      <c r="K23" s="16"/>
    </row>
    <row r="24" spans="1:11" x14ac:dyDescent="0.25">
      <c r="A24" s="14"/>
      <c r="B24" s="110" t="s">
        <v>281</v>
      </c>
      <c r="C24" s="132">
        <v>4.3929000000000003E-2</v>
      </c>
      <c r="D24" s="24">
        <v>2.0549000000000001E-2</v>
      </c>
      <c r="E24" s="132">
        <v>-53.222244986227786</v>
      </c>
      <c r="F24" s="132">
        <v>9.9465885234584889E-4</v>
      </c>
      <c r="G24" s="132">
        <v>0</v>
      </c>
      <c r="H24" s="24">
        <v>9.7879999999999998E-3</v>
      </c>
      <c r="I24" s="132" t="s">
        <v>97</v>
      </c>
      <c r="J24" s="132">
        <v>4.8195098129648842E-3</v>
      </c>
      <c r="K24" s="16"/>
    </row>
    <row r="25" spans="1:11" x14ac:dyDescent="0.25">
      <c r="A25" s="95"/>
      <c r="B25" s="110" t="s">
        <v>293</v>
      </c>
      <c r="C25" s="132">
        <v>0</v>
      </c>
      <c r="D25" s="24">
        <v>1.0000000000000001E-5</v>
      </c>
      <c r="E25" s="132" t="s">
        <v>97</v>
      </c>
      <c r="F25" s="132">
        <v>4.8404246062866745E-7</v>
      </c>
      <c r="G25" s="132">
        <v>0</v>
      </c>
      <c r="H25" s="24">
        <v>0</v>
      </c>
      <c r="I25" s="132" t="s">
        <v>97</v>
      </c>
      <c r="J25" s="132">
        <v>0</v>
      </c>
      <c r="K25" s="97"/>
    </row>
    <row r="26" spans="1:11" s="125" customFormat="1" x14ac:dyDescent="0.25">
      <c r="A26" s="95"/>
      <c r="B26" s="110" t="s">
        <v>287</v>
      </c>
      <c r="C26" s="132">
        <v>1.4359E-2</v>
      </c>
      <c r="D26" s="24">
        <v>0</v>
      </c>
      <c r="E26" s="132" t="s">
        <v>97</v>
      </c>
      <c r="F26" s="132">
        <v>0</v>
      </c>
      <c r="G26" s="132">
        <v>1.4359E-2</v>
      </c>
      <c r="H26" s="24">
        <v>0</v>
      </c>
      <c r="I26" s="132" t="s">
        <v>97</v>
      </c>
      <c r="J26" s="132">
        <v>0</v>
      </c>
      <c r="K26" s="97"/>
    </row>
    <row r="27" spans="1:11" s="125" customFormat="1" x14ac:dyDescent="0.25">
      <c r="A27" s="95"/>
      <c r="B27" s="110" t="s">
        <v>292</v>
      </c>
      <c r="C27" s="132">
        <v>1.8888940000000001</v>
      </c>
      <c r="D27" s="24">
        <v>0</v>
      </c>
      <c r="E27" s="132" t="s">
        <v>97</v>
      </c>
      <c r="F27" s="132">
        <v>0</v>
      </c>
      <c r="G27" s="132">
        <v>0</v>
      </c>
      <c r="H27" s="24">
        <v>0</v>
      </c>
      <c r="I27" s="132" t="s">
        <v>97</v>
      </c>
      <c r="J27" s="132">
        <v>0</v>
      </c>
      <c r="K27" s="97"/>
    </row>
    <row r="28" spans="1:11" x14ac:dyDescent="0.25">
      <c r="A28" s="95"/>
      <c r="B28" s="110" t="s">
        <v>2</v>
      </c>
      <c r="C28" s="132">
        <v>574.64044000000001</v>
      </c>
      <c r="D28" s="24">
        <v>543.32024200000001</v>
      </c>
      <c r="E28" s="132">
        <v>-5.45039920963446</v>
      </c>
      <c r="F28" s="132">
        <v>26.299006684704306</v>
      </c>
      <c r="G28" s="132">
        <v>65.493769</v>
      </c>
      <c r="H28" s="24">
        <v>60.791701000000003</v>
      </c>
      <c r="I28" s="132">
        <v>-7.1794127468828295</v>
      </c>
      <c r="J28" s="132">
        <v>29.933203873756348</v>
      </c>
      <c r="K28" s="97"/>
    </row>
    <row r="29" spans="1:11" x14ac:dyDescent="0.25">
      <c r="A29" s="14"/>
      <c r="K29" s="16"/>
    </row>
    <row r="30" spans="1:11" x14ac:dyDescent="0.25">
      <c r="A30" s="14"/>
      <c r="B30" s="9"/>
      <c r="C30" s="222" t="s">
        <v>129</v>
      </c>
      <c r="D30" s="222"/>
      <c r="E30" s="222"/>
      <c r="F30" s="222"/>
      <c r="G30" s="222"/>
      <c r="H30" s="5"/>
      <c r="I30" s="6"/>
      <c r="J30" s="6"/>
      <c r="K30" s="16"/>
    </row>
    <row r="31" spans="1:11" x14ac:dyDescent="0.25">
      <c r="A31" s="14"/>
      <c r="B31" s="9"/>
      <c r="C31" s="222" t="s">
        <v>446</v>
      </c>
      <c r="D31" s="222"/>
      <c r="E31" s="222"/>
      <c r="F31" s="222"/>
      <c r="G31" s="222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27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27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27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27" customFormat="1" x14ac:dyDescent="0.25">
      <c r="A38" s="14"/>
      <c r="B38" s="9"/>
      <c r="C38" s="4"/>
      <c r="D38" s="4"/>
      <c r="E38" s="4"/>
      <c r="F38" s="5"/>
      <c r="G38" s="5"/>
      <c r="H38" s="5"/>
      <c r="I38" s="109"/>
      <c r="J38" s="6"/>
      <c r="K38" s="16"/>
    </row>
    <row r="39" spans="1:12" s="127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29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29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29" customFormat="1" x14ac:dyDescent="0.25">
      <c r="A42" s="17"/>
      <c r="B42" s="37" t="s">
        <v>197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27"/>
      <c r="B43" s="127"/>
      <c r="C43" s="127" t="str">
        <f>B14</f>
        <v>Bogotá</v>
      </c>
      <c r="D43" s="128">
        <f>+D14</f>
        <v>991.68956200000002</v>
      </c>
      <c r="E43" s="127"/>
      <c r="F43" s="125"/>
      <c r="G43" s="125"/>
      <c r="H43" s="125"/>
      <c r="I43" s="125"/>
      <c r="J43" s="216"/>
      <c r="K43" s="127"/>
    </row>
    <row r="44" spans="1:12" x14ac:dyDescent="0.25">
      <c r="A44" s="127"/>
      <c r="B44" s="127"/>
      <c r="C44" s="127" t="str">
        <f t="shared" ref="C44:C45" si="2">B15</f>
        <v>Buenaventura</v>
      </c>
      <c r="D44" s="128">
        <f>+D15</f>
        <v>261.80082199999998</v>
      </c>
      <c r="E44" s="127"/>
      <c r="F44" s="125"/>
      <c r="G44" s="125"/>
      <c r="H44" s="125"/>
      <c r="I44" s="125"/>
      <c r="J44" s="125"/>
      <c r="K44" s="127"/>
    </row>
    <row r="45" spans="1:12" x14ac:dyDescent="0.25">
      <c r="A45" s="127"/>
      <c r="B45" s="127"/>
      <c r="C45" s="127" t="str">
        <f t="shared" si="2"/>
        <v>Ipiales</v>
      </c>
      <c r="D45" s="128">
        <f>+D16</f>
        <v>155.62451799999999</v>
      </c>
      <c r="E45" s="127"/>
      <c r="F45" s="125"/>
      <c r="G45" s="125"/>
      <c r="H45" s="125"/>
      <c r="I45" s="125"/>
      <c r="J45" s="125"/>
      <c r="K45" s="127"/>
    </row>
    <row r="46" spans="1:12" x14ac:dyDescent="0.25">
      <c r="A46" s="127"/>
      <c r="B46" s="127"/>
      <c r="C46" s="127" t="str">
        <f>+B28</f>
        <v>Los demás</v>
      </c>
      <c r="D46" s="128">
        <f>SUM(D17:D28)</f>
        <v>599.51496099999997</v>
      </c>
      <c r="E46" s="127"/>
      <c r="F46" s="125"/>
      <c r="G46" s="125"/>
      <c r="H46" s="125"/>
      <c r="I46" s="125"/>
      <c r="J46" s="125"/>
      <c r="K46" s="127"/>
    </row>
    <row r="47" spans="1:12" x14ac:dyDescent="0.25">
      <c r="A47" s="127"/>
      <c r="B47" s="127"/>
      <c r="C47" s="127"/>
      <c r="D47" s="128"/>
      <c r="E47" s="127"/>
      <c r="F47" s="125"/>
      <c r="G47" s="125"/>
      <c r="H47" s="125"/>
      <c r="I47" s="125"/>
      <c r="J47" s="125"/>
      <c r="K47" s="127"/>
    </row>
    <row r="48" spans="1:12" x14ac:dyDescent="0.25">
      <c r="A48" s="129"/>
      <c r="B48" s="125"/>
      <c r="C48" s="125"/>
      <c r="D48" s="211"/>
      <c r="E48" s="125"/>
      <c r="F48" s="125"/>
      <c r="G48" s="125"/>
      <c r="H48" s="125"/>
      <c r="I48" s="125"/>
      <c r="J48" s="125"/>
      <c r="K48" s="129"/>
    </row>
    <row r="49" spans="1:11" x14ac:dyDescent="0.25">
      <c r="A49" s="129"/>
      <c r="B49" s="125"/>
      <c r="C49" s="125"/>
      <c r="D49" s="211"/>
      <c r="E49" s="125"/>
      <c r="F49" s="125"/>
      <c r="G49" s="125"/>
      <c r="H49" s="125"/>
      <c r="I49" s="125"/>
      <c r="J49" s="125"/>
      <c r="K49" s="129"/>
    </row>
    <row r="50" spans="1:11" x14ac:dyDescent="0.25">
      <c r="A50" s="129"/>
      <c r="B50" s="125"/>
      <c r="C50" s="125"/>
      <c r="D50" s="211"/>
      <c r="E50" s="125"/>
      <c r="F50" s="110"/>
      <c r="G50" s="110"/>
      <c r="H50" s="110"/>
      <c r="I50" s="125"/>
      <c r="J50" s="125"/>
      <c r="K50" s="129"/>
    </row>
    <row r="51" spans="1:11" x14ac:dyDescent="0.25">
      <c r="B51" s="125"/>
      <c r="C51" s="125"/>
      <c r="D51" s="211"/>
      <c r="E51" s="125"/>
      <c r="F51" s="125"/>
      <c r="G51" s="110"/>
      <c r="H51" s="125"/>
      <c r="I51" s="125"/>
      <c r="J51" s="125"/>
    </row>
    <row r="52" spans="1:11" x14ac:dyDescent="0.25">
      <c r="B52" s="125"/>
      <c r="C52" s="125"/>
      <c r="D52" s="125"/>
      <c r="E52" s="125"/>
      <c r="F52" s="125"/>
      <c r="G52" s="125"/>
      <c r="H52" s="125"/>
      <c r="I52" s="125"/>
      <c r="J52" s="125"/>
    </row>
    <row r="53" spans="1:11" x14ac:dyDescent="0.25">
      <c r="B53" s="125"/>
      <c r="C53" s="125"/>
      <c r="D53" s="125"/>
      <c r="E53" s="125"/>
      <c r="F53" s="125"/>
      <c r="G53" s="125"/>
      <c r="H53" s="125"/>
      <c r="I53" s="125"/>
      <c r="J53" s="125"/>
    </row>
    <row r="54" spans="1:11" x14ac:dyDescent="0.25">
      <c r="B54" s="125"/>
      <c r="C54" s="125"/>
      <c r="D54" s="125"/>
      <c r="E54" s="125"/>
      <c r="F54" s="125"/>
      <c r="G54" s="125"/>
      <c r="H54" s="125"/>
      <c r="I54" s="125"/>
      <c r="J54" s="125"/>
    </row>
    <row r="55" spans="1:11" x14ac:dyDescent="0.25">
      <c r="B55" s="125"/>
      <c r="C55" s="125"/>
      <c r="D55" s="125"/>
      <c r="E55" s="125"/>
      <c r="F55" s="125"/>
      <c r="G55" s="125"/>
      <c r="H55" s="125"/>
      <c r="I55" s="125"/>
      <c r="J55" s="125"/>
    </row>
    <row r="56" spans="1:11" x14ac:dyDescent="0.25">
      <c r="B56" s="125"/>
      <c r="C56" s="125"/>
      <c r="D56" s="125"/>
      <c r="E56" s="125"/>
      <c r="F56" s="125"/>
      <c r="G56" s="125"/>
      <c r="H56" s="125"/>
      <c r="I56" s="125"/>
      <c r="J56" s="125"/>
    </row>
    <row r="57" spans="1:11" x14ac:dyDescent="0.25">
      <c r="B57" s="125"/>
      <c r="C57" s="125"/>
      <c r="D57" s="125"/>
      <c r="E57" s="125"/>
      <c r="F57" s="125"/>
      <c r="G57" s="125"/>
      <c r="H57" s="125"/>
      <c r="I57" s="125"/>
      <c r="J57" s="125"/>
    </row>
    <row r="58" spans="1:11" x14ac:dyDescent="0.25">
      <c r="B58" s="125"/>
      <c r="C58" s="125"/>
      <c r="D58" s="125"/>
      <c r="E58" s="125"/>
      <c r="F58" s="125"/>
      <c r="G58" s="125"/>
      <c r="H58" s="125"/>
      <c r="I58" s="125"/>
      <c r="J58" s="125"/>
    </row>
  </sheetData>
  <sortState ref="B15:J27">
    <sortCondition descending="1" ref="D15:D27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ignoredErrors>
    <ignoredError sqref="D46" formulaRange="1"/>
  </ignoredError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154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24</v>
      </c>
      <c r="C13" s="30">
        <v>2202.8179138</v>
      </c>
      <c r="D13" s="30">
        <v>2065.9344610000003</v>
      </c>
      <c r="E13" s="30">
        <v>-6.2140157814436492</v>
      </c>
      <c r="F13" s="215">
        <v>100</v>
      </c>
      <c r="G13" s="30">
        <v>231.61283320000001</v>
      </c>
      <c r="H13" s="30">
        <v>203.0911935</v>
      </c>
      <c r="I13" s="30">
        <v>-12.314360696659366</v>
      </c>
      <c r="J13" s="215">
        <v>100</v>
      </c>
      <c r="K13" s="16"/>
    </row>
    <row r="14" spans="1:14" x14ac:dyDescent="0.25">
      <c r="A14" s="14"/>
      <c r="B14" s="110" t="s">
        <v>98</v>
      </c>
      <c r="C14" s="21">
        <v>622.27216487999397</v>
      </c>
      <c r="D14" s="24">
        <v>460.24944602000215</v>
      </c>
      <c r="E14" s="21">
        <v>-26.037275649512313</v>
      </c>
      <c r="F14" s="21">
        <v>22.278027435450291</v>
      </c>
      <c r="G14" s="21">
        <v>48.601488580000101</v>
      </c>
      <c r="H14" s="24">
        <v>30.288658329999997</v>
      </c>
      <c r="I14" s="21">
        <v>-37.67956658334942</v>
      </c>
      <c r="J14" s="21">
        <v>14.913821622698769</v>
      </c>
      <c r="K14" s="16"/>
    </row>
    <row r="15" spans="1:14" x14ac:dyDescent="0.25">
      <c r="A15" s="14"/>
      <c r="B15" s="110" t="s">
        <v>186</v>
      </c>
      <c r="C15" s="21">
        <v>171.41705226000028</v>
      </c>
      <c r="D15" s="24">
        <v>170.49408184999999</v>
      </c>
      <c r="E15" s="21">
        <v>-0.53843558609347753</v>
      </c>
      <c r="F15" s="21">
        <v>8.252637490129942</v>
      </c>
      <c r="G15" s="21">
        <v>17.543887739999999</v>
      </c>
      <c r="H15" s="24">
        <v>18.48502307</v>
      </c>
      <c r="I15" s="21">
        <v>5.3644627915294674</v>
      </c>
      <c r="J15" s="21">
        <v>9.1018338862635115</v>
      </c>
      <c r="K15" s="16"/>
    </row>
    <row r="16" spans="1:14" x14ac:dyDescent="0.25">
      <c r="A16" s="14"/>
      <c r="B16" s="110" t="s">
        <v>200</v>
      </c>
      <c r="C16" s="21">
        <v>130.0324760799999</v>
      </c>
      <c r="D16" s="24">
        <v>158.75637208999979</v>
      </c>
      <c r="E16" s="21">
        <v>22.089786241037256</v>
      </c>
      <c r="F16" s="21">
        <v>7.6844824986923799</v>
      </c>
      <c r="G16" s="21">
        <v>19.92039007</v>
      </c>
      <c r="H16" s="24">
        <v>13.322708109999999</v>
      </c>
      <c r="I16" s="21">
        <v>-33.120244818579501</v>
      </c>
      <c r="J16" s="21">
        <v>6.5599634727637763</v>
      </c>
      <c r="K16" s="16"/>
    </row>
    <row r="17" spans="1:11" x14ac:dyDescent="0.25">
      <c r="A17" s="14"/>
      <c r="B17" s="110" t="s">
        <v>205</v>
      </c>
      <c r="C17" s="21">
        <v>173.43387373999988</v>
      </c>
      <c r="D17" s="24">
        <v>152.4861083899996</v>
      </c>
      <c r="E17" s="21">
        <v>-12.078243366347063</v>
      </c>
      <c r="F17" s="21">
        <v>7.3809751116785103</v>
      </c>
      <c r="G17" s="21">
        <v>18.170556749999999</v>
      </c>
      <c r="H17" s="24">
        <v>14.120356800000001</v>
      </c>
      <c r="I17" s="21">
        <v>-22.289905618879825</v>
      </c>
      <c r="J17" s="21">
        <v>6.9527174254357806</v>
      </c>
      <c r="K17" s="16"/>
    </row>
    <row r="18" spans="1:11" x14ac:dyDescent="0.25">
      <c r="A18" s="14"/>
      <c r="B18" s="110" t="s">
        <v>178</v>
      </c>
      <c r="C18" s="21">
        <v>171.88251401000019</v>
      </c>
      <c r="D18" s="24">
        <v>147.23780359999989</v>
      </c>
      <c r="E18" s="21">
        <v>-14.338113770296879</v>
      </c>
      <c r="F18" s="21">
        <v>7.1269348752104413</v>
      </c>
      <c r="G18" s="21">
        <v>19.172340210000002</v>
      </c>
      <c r="H18" s="24">
        <v>19.890437670000001</v>
      </c>
      <c r="I18" s="21">
        <v>3.7454867383661883</v>
      </c>
      <c r="J18" s="21">
        <v>9.7938454775982198</v>
      </c>
      <c r="K18" s="16"/>
    </row>
    <row r="19" spans="1:11" x14ac:dyDescent="0.25">
      <c r="A19" s="14"/>
      <c r="B19" s="110" t="s">
        <v>294</v>
      </c>
      <c r="C19" s="21">
        <v>137.11990928000259</v>
      </c>
      <c r="D19" s="24">
        <v>134.0142233100018</v>
      </c>
      <c r="E19" s="21">
        <v>-2.2649416749969564</v>
      </c>
      <c r="F19" s="21">
        <v>6.4868574410213</v>
      </c>
      <c r="G19" s="21">
        <v>13.94905982</v>
      </c>
      <c r="H19" s="24">
        <v>14.66234826</v>
      </c>
      <c r="I19" s="21">
        <v>5.1135234145121</v>
      </c>
      <c r="J19" s="21">
        <v>7.2195884062299331</v>
      </c>
      <c r="K19" s="16"/>
    </row>
    <row r="20" spans="1:11" x14ac:dyDescent="0.25">
      <c r="A20" s="14"/>
      <c r="B20" s="110" t="s">
        <v>295</v>
      </c>
      <c r="C20" s="21">
        <v>101.736276670001</v>
      </c>
      <c r="D20" s="24">
        <v>87.458375250000103</v>
      </c>
      <c r="E20" s="21">
        <v>-14.034228386707836</v>
      </c>
      <c r="F20" s="21">
        <v>4.2333567158595402</v>
      </c>
      <c r="G20" s="21">
        <v>11.331985960000001</v>
      </c>
      <c r="H20" s="24">
        <v>7.8662545199999991</v>
      </c>
      <c r="I20" s="21">
        <v>-30.583619254678297</v>
      </c>
      <c r="J20" s="21">
        <v>3.8732622446280516</v>
      </c>
      <c r="K20" s="16"/>
    </row>
    <row r="21" spans="1:11" x14ac:dyDescent="0.25">
      <c r="A21" s="14"/>
      <c r="B21" s="110" t="s">
        <v>296</v>
      </c>
      <c r="C21" s="21">
        <v>40.33262981</v>
      </c>
      <c r="D21" s="24">
        <v>86.9263284499999</v>
      </c>
      <c r="E21" s="21">
        <v>115.52358192236585</v>
      </c>
      <c r="F21" s="21">
        <v>4.2076033916353692</v>
      </c>
      <c r="G21" s="21">
        <v>7.5722199999999997</v>
      </c>
      <c r="H21" s="24">
        <v>15.535310460000002</v>
      </c>
      <c r="I21" s="21">
        <v>105.16190047304489</v>
      </c>
      <c r="J21" s="21">
        <v>7.6494259511060498</v>
      </c>
      <c r="K21" s="16"/>
    </row>
    <row r="22" spans="1:11" x14ac:dyDescent="0.25">
      <c r="A22" s="14"/>
      <c r="B22" s="110" t="s">
        <v>297</v>
      </c>
      <c r="C22" s="21">
        <v>90.757702569999694</v>
      </c>
      <c r="D22" s="24">
        <v>74.541449949999787</v>
      </c>
      <c r="E22" s="21">
        <v>-17.867632345026163</v>
      </c>
      <c r="F22" s="21">
        <v>3.6081226852626562</v>
      </c>
      <c r="G22" s="21">
        <v>13.299182160000001</v>
      </c>
      <c r="H22" s="24">
        <v>9.0684199700000008</v>
      </c>
      <c r="I22" s="21">
        <v>-31.812198217157139</v>
      </c>
      <c r="J22" s="21">
        <v>4.4651960598183198</v>
      </c>
      <c r="K22" s="16"/>
    </row>
    <row r="23" spans="1:11" x14ac:dyDescent="0.25">
      <c r="A23" s="14"/>
      <c r="B23" s="110" t="s">
        <v>298</v>
      </c>
      <c r="C23" s="21">
        <v>72.002067160000095</v>
      </c>
      <c r="D23" s="24">
        <v>61.935284990000099</v>
      </c>
      <c r="E23" s="21">
        <v>-13.981240493595825</v>
      </c>
      <c r="F23" s="21">
        <v>2.9979307746297423</v>
      </c>
      <c r="G23" s="21">
        <v>5.9860146399999996</v>
      </c>
      <c r="H23" s="24">
        <v>6.7419196599999998</v>
      </c>
      <c r="I23" s="21">
        <v>12.627851174116067</v>
      </c>
      <c r="J23" s="21">
        <v>3.319651405761225</v>
      </c>
      <c r="K23" s="16"/>
    </row>
    <row r="24" spans="1:11" x14ac:dyDescent="0.25">
      <c r="A24" s="14"/>
      <c r="B24" s="110" t="s">
        <v>299</v>
      </c>
      <c r="C24" s="21">
        <v>63.656209939999997</v>
      </c>
      <c r="D24" s="24">
        <v>61.424370479999901</v>
      </c>
      <c r="E24" s="21">
        <v>-3.5060828505243169</v>
      </c>
      <c r="F24" s="21">
        <v>2.9732003429706038</v>
      </c>
      <c r="G24" s="21">
        <v>7.8402988099999993</v>
      </c>
      <c r="H24" s="24">
        <v>8.0918779500000007</v>
      </c>
      <c r="I24" s="21">
        <v>3.2087953035555561</v>
      </c>
      <c r="J24" s="21">
        <v>3.984356884484999</v>
      </c>
      <c r="K24" s="16"/>
    </row>
    <row r="25" spans="1:11" x14ac:dyDescent="0.25">
      <c r="A25" s="14"/>
      <c r="B25" s="110" t="s">
        <v>300</v>
      </c>
      <c r="C25" s="21">
        <v>49.114462359999997</v>
      </c>
      <c r="D25" s="24">
        <v>60.571956840000006</v>
      </c>
      <c r="E25" s="21">
        <v>23.328148022915695</v>
      </c>
      <c r="F25" s="21">
        <v>2.9319399033927049</v>
      </c>
      <c r="G25" s="21">
        <v>4.7991157099999997</v>
      </c>
      <c r="H25" s="24">
        <v>6.2430001200000005</v>
      </c>
      <c r="I25" s="21">
        <v>30.086467950571681</v>
      </c>
      <c r="J25" s="21">
        <v>3.0739885922232273</v>
      </c>
      <c r="K25" s="16"/>
    </row>
    <row r="26" spans="1:11" x14ac:dyDescent="0.25">
      <c r="A26" s="14"/>
      <c r="B26" s="110" t="s">
        <v>183</v>
      </c>
      <c r="C26" s="21">
        <v>53.381346380000302</v>
      </c>
      <c r="D26" s="24">
        <v>60.354028240000801</v>
      </c>
      <c r="E26" s="21">
        <v>13.062019474677133</v>
      </c>
      <c r="F26" s="21">
        <v>2.921391233814207</v>
      </c>
      <c r="G26" s="21">
        <v>7.0984773399999996</v>
      </c>
      <c r="H26" s="24">
        <v>5.5979031399999997</v>
      </c>
      <c r="I26" s="21">
        <v>-21.139381421199268</v>
      </c>
      <c r="J26" s="21">
        <v>2.7563495213789264</v>
      </c>
      <c r="K26" s="16"/>
    </row>
    <row r="27" spans="1:11" x14ac:dyDescent="0.25">
      <c r="A27" s="14"/>
      <c r="B27" s="110" t="s">
        <v>301</v>
      </c>
      <c r="C27" s="21">
        <v>56.200380729999999</v>
      </c>
      <c r="D27" s="24">
        <v>54.189206159999806</v>
      </c>
      <c r="E27" s="21">
        <v>-3.5785781944473904</v>
      </c>
      <c r="F27" s="21">
        <v>2.6229876689200449</v>
      </c>
      <c r="G27" s="21">
        <v>7.1233600099999999</v>
      </c>
      <c r="H27" s="24">
        <v>6.3523837400000005</v>
      </c>
      <c r="I27" s="21">
        <v>-10.823210801050042</v>
      </c>
      <c r="J27" s="21">
        <v>3.1278479536829349</v>
      </c>
      <c r="K27" s="16"/>
    </row>
    <row r="28" spans="1:11" x14ac:dyDescent="0.25">
      <c r="A28" s="14"/>
      <c r="B28" s="110" t="s">
        <v>302</v>
      </c>
      <c r="C28" s="21">
        <v>49.322997380000004</v>
      </c>
      <c r="D28" s="24">
        <v>52.359431729999898</v>
      </c>
      <c r="E28" s="21">
        <v>6.156224299602564</v>
      </c>
      <c r="F28" s="21">
        <v>2.5344188171707875</v>
      </c>
      <c r="G28" s="21">
        <v>5.4992968099999997</v>
      </c>
      <c r="H28" s="24">
        <v>5.0990460999999998</v>
      </c>
      <c r="I28" s="21">
        <v>-7.2782161761514423</v>
      </c>
      <c r="J28" s="21">
        <v>2.510717482193535</v>
      </c>
      <c r="K28" s="16"/>
    </row>
    <row r="29" spans="1:11" x14ac:dyDescent="0.25">
      <c r="A29" s="14"/>
      <c r="B29" s="110" t="s">
        <v>303</v>
      </c>
      <c r="C29" s="21">
        <v>33.356994759999999</v>
      </c>
      <c r="D29" s="24">
        <v>51.054689490000101</v>
      </c>
      <c r="E29" s="21">
        <v>53.05542317985514</v>
      </c>
      <c r="F29" s="21">
        <v>2.4712637527372219</v>
      </c>
      <c r="G29" s="21">
        <v>3.1779021099999998</v>
      </c>
      <c r="H29" s="24">
        <v>2.6999150599999999</v>
      </c>
      <c r="I29" s="21">
        <v>-15.040962038947125</v>
      </c>
      <c r="J29" s="21">
        <v>1.3294102090152913</v>
      </c>
      <c r="K29" s="16"/>
    </row>
    <row r="30" spans="1:11" x14ac:dyDescent="0.25">
      <c r="A30" s="14"/>
      <c r="B30" s="110" t="s">
        <v>304</v>
      </c>
      <c r="C30" s="21">
        <v>42.153445250000097</v>
      </c>
      <c r="D30" s="24">
        <v>33.234955910000103</v>
      </c>
      <c r="E30" s="21">
        <v>-21.157201474534215</v>
      </c>
      <c r="F30" s="21">
        <v>1.6087129837561724</v>
      </c>
      <c r="G30" s="21">
        <v>5.1502699100000005</v>
      </c>
      <c r="H30" s="24">
        <v>3.7164514199999998</v>
      </c>
      <c r="I30" s="21">
        <v>-27.839676658810308</v>
      </c>
      <c r="J30" s="21">
        <v>1.8299421830912623</v>
      </c>
      <c r="K30" s="16"/>
    </row>
    <row r="31" spans="1:11" x14ac:dyDescent="0.25">
      <c r="A31" s="14"/>
      <c r="B31" s="110" t="s">
        <v>305</v>
      </c>
      <c r="C31" s="21">
        <v>30.978272049999902</v>
      </c>
      <c r="D31" s="24">
        <v>32.779531460000001</v>
      </c>
      <c r="E31" s="21">
        <v>5.8145896810926301</v>
      </c>
      <c r="F31" s="21">
        <v>1.5866685066153217</v>
      </c>
      <c r="G31" s="21">
        <v>3.3830603799999999</v>
      </c>
      <c r="H31" s="24">
        <v>3.78789351</v>
      </c>
      <c r="I31" s="21">
        <v>11.966476637345735</v>
      </c>
      <c r="J31" s="21">
        <v>1.8651195281887003</v>
      </c>
      <c r="K31" s="16"/>
    </row>
    <row r="32" spans="1:11" x14ac:dyDescent="0.25">
      <c r="A32" s="14"/>
      <c r="B32" s="110" t="s">
        <v>306</v>
      </c>
      <c r="C32" s="21">
        <v>11.308703640000001</v>
      </c>
      <c r="D32" s="24">
        <v>19.325011969999998</v>
      </c>
      <c r="E32" s="21">
        <v>70.886182759671271</v>
      </c>
      <c r="F32" s="21">
        <v>0.93541263456372525</v>
      </c>
      <c r="G32" s="21">
        <v>1.85152016</v>
      </c>
      <c r="H32" s="24">
        <v>1.67314367</v>
      </c>
      <c r="I32" s="21">
        <v>-9.6340560504618029</v>
      </c>
      <c r="J32" s="21">
        <v>0.82383861218482624</v>
      </c>
      <c r="K32" s="16"/>
    </row>
    <row r="33" spans="1:11" x14ac:dyDescent="0.25">
      <c r="A33" s="14"/>
      <c r="B33" s="110" t="s">
        <v>307</v>
      </c>
      <c r="C33" s="21">
        <v>2.6565956399999999</v>
      </c>
      <c r="D33" s="24">
        <v>18.209558680000001</v>
      </c>
      <c r="E33" s="21">
        <v>585.44713413743318</v>
      </c>
      <c r="F33" s="21">
        <v>0.88141995904293091</v>
      </c>
      <c r="G33" s="21">
        <v>3.806756E-2</v>
      </c>
      <c r="H33" s="24">
        <v>1.15951527</v>
      </c>
      <c r="I33" s="21">
        <v>2945.9406119015771</v>
      </c>
      <c r="J33" s="21">
        <v>0.57093330834160461</v>
      </c>
      <c r="K33" s="16"/>
    </row>
    <row r="34" spans="1:11" x14ac:dyDescent="0.25">
      <c r="A34" s="14"/>
      <c r="B34" s="110" t="s">
        <v>308</v>
      </c>
      <c r="C34" s="21">
        <v>13.50733842</v>
      </c>
      <c r="D34" s="24">
        <v>17.30906998</v>
      </c>
      <c r="E34" s="21">
        <v>28.145674904915886</v>
      </c>
      <c r="F34" s="21">
        <v>0.83783248243130015</v>
      </c>
      <c r="G34" s="21">
        <v>1.81124828</v>
      </c>
      <c r="H34" s="24">
        <v>2.32915582</v>
      </c>
      <c r="I34" s="21">
        <v>28.593956207925288</v>
      </c>
      <c r="J34" s="21">
        <v>1.1468521996745271</v>
      </c>
      <c r="K34" s="16"/>
    </row>
    <row r="35" spans="1:11" x14ac:dyDescent="0.25">
      <c r="A35" s="14"/>
      <c r="B35" s="110" t="s">
        <v>309</v>
      </c>
      <c r="C35" s="21">
        <v>13.471061820000001</v>
      </c>
      <c r="D35" s="24">
        <v>17.304415089999999</v>
      </c>
      <c r="E35" s="21">
        <v>28.456207247959895</v>
      </c>
      <c r="F35" s="21">
        <v>0.83760716599034435</v>
      </c>
      <c r="G35" s="21">
        <v>0.83995081000000005</v>
      </c>
      <c r="H35" s="24">
        <v>0.85412162000000003</v>
      </c>
      <c r="I35" s="21">
        <v>1.6870999862480085</v>
      </c>
      <c r="J35" s="21">
        <v>0.42056063844048464</v>
      </c>
      <c r="K35" s="16"/>
    </row>
    <row r="36" spans="1:11" x14ac:dyDescent="0.25">
      <c r="A36" s="14"/>
      <c r="B36" s="110" t="s">
        <v>310</v>
      </c>
      <c r="C36" s="21">
        <v>20.472698190000099</v>
      </c>
      <c r="D36" s="24">
        <v>14.635313960000001</v>
      </c>
      <c r="E36" s="21">
        <v>-28.513018537299452</v>
      </c>
      <c r="F36" s="21">
        <v>0.70841133812714874</v>
      </c>
      <c r="G36" s="21">
        <v>2.4603457</v>
      </c>
      <c r="H36" s="24">
        <v>2.8430899700000003</v>
      </c>
      <c r="I36" s="21">
        <v>15.556524028310337</v>
      </c>
      <c r="J36" s="21">
        <v>1.3999080516506985</v>
      </c>
      <c r="K36" s="16"/>
    </row>
    <row r="37" spans="1:11" x14ac:dyDescent="0.25">
      <c r="A37" s="14"/>
      <c r="B37" s="110" t="s">
        <v>311</v>
      </c>
      <c r="C37" s="21">
        <v>12.20071168</v>
      </c>
      <c r="D37" s="24">
        <v>14.1828506</v>
      </c>
      <c r="E37" s="21">
        <v>16.246092621377329</v>
      </c>
      <c r="F37" s="21">
        <v>0.68651019031527727</v>
      </c>
      <c r="G37" s="21">
        <v>2.4435676000000002</v>
      </c>
      <c r="H37" s="24">
        <v>0.91202514000000001</v>
      </c>
      <c r="I37" s="21">
        <v>-62.676492354866717</v>
      </c>
      <c r="J37" s="21">
        <v>0.44907173190648464</v>
      </c>
      <c r="K37" s="16"/>
    </row>
    <row r="38" spans="1:11" x14ac:dyDescent="0.25">
      <c r="A38" s="14"/>
      <c r="B38" s="110" t="s">
        <v>312</v>
      </c>
      <c r="C38" s="21">
        <v>9.1707985799999996</v>
      </c>
      <c r="D38" s="24">
        <v>7.1284202800000003</v>
      </c>
      <c r="E38" s="21">
        <v>-22.270452046063795</v>
      </c>
      <c r="F38" s="21">
        <v>0.3450458092726495</v>
      </c>
      <c r="G38" s="21">
        <v>0.89754650000000002</v>
      </c>
      <c r="H38" s="24">
        <v>0.31148735999999999</v>
      </c>
      <c r="I38" s="21">
        <v>-65.295685516015055</v>
      </c>
      <c r="J38" s="21">
        <v>0.15337314958464704</v>
      </c>
      <c r="K38" s="16"/>
    </row>
    <row r="39" spans="1:11" x14ac:dyDescent="0.25">
      <c r="A39" s="14"/>
      <c r="B39" s="110" t="s">
        <v>313</v>
      </c>
      <c r="C39" s="21">
        <v>16.272531350000001</v>
      </c>
      <c r="D39" s="24">
        <v>6.2513114299999994</v>
      </c>
      <c r="E39" s="21">
        <v>-61.583657173289154</v>
      </c>
      <c r="F39" s="21">
        <v>0.30259001667333135</v>
      </c>
      <c r="G39" s="21">
        <v>0.54520924999999998</v>
      </c>
      <c r="H39" s="24">
        <v>0.74183176000000006</v>
      </c>
      <c r="I39" s="21">
        <v>36.063678303330349</v>
      </c>
      <c r="J39" s="21">
        <v>0.36527027450848087</v>
      </c>
      <c r="K39" s="16"/>
    </row>
    <row r="40" spans="1:11" x14ac:dyDescent="0.25">
      <c r="A40" s="14"/>
      <c r="B40" s="110" t="s">
        <v>314</v>
      </c>
      <c r="C40" s="21">
        <v>2.05241271</v>
      </c>
      <c r="D40" s="24">
        <v>4.6459141200000005</v>
      </c>
      <c r="E40" s="21">
        <v>126.36354264245422</v>
      </c>
      <c r="F40" s="21">
        <v>0.22488197025142706</v>
      </c>
      <c r="G40" s="21">
        <v>0.11720825</v>
      </c>
      <c r="H40" s="24">
        <v>3.8800000000000001E-2</v>
      </c>
      <c r="I40" s="21">
        <v>-66.896528188075493</v>
      </c>
      <c r="J40" s="21">
        <v>1.9104718097980943E-2</v>
      </c>
      <c r="K40" s="16"/>
    </row>
    <row r="41" spans="1:11" x14ac:dyDescent="0.25">
      <c r="A41" s="14"/>
      <c r="B41" s="110" t="s">
        <v>315</v>
      </c>
      <c r="C41" s="21">
        <v>4.5484297800000002</v>
      </c>
      <c r="D41" s="24">
        <v>3.1517588399999998</v>
      </c>
      <c r="E41" s="21">
        <v>-30.70666158552854</v>
      </c>
      <c r="F41" s="21">
        <v>0.15255851042217547</v>
      </c>
      <c r="G41" s="21">
        <v>0.60496143000000002</v>
      </c>
      <c r="H41" s="24">
        <v>0.34543303000000003</v>
      </c>
      <c r="I41" s="21">
        <v>-42.89999116141999</v>
      </c>
      <c r="J41" s="21">
        <v>0.17008764587323183</v>
      </c>
      <c r="K41" s="16"/>
    </row>
    <row r="42" spans="1:11" x14ac:dyDescent="0.25">
      <c r="A42" s="14"/>
      <c r="B42" s="110" t="s">
        <v>316</v>
      </c>
      <c r="C42" s="21">
        <v>2.20572985</v>
      </c>
      <c r="D42" s="24">
        <v>1.73664361</v>
      </c>
      <c r="E42" s="21">
        <v>-21.266713147124516</v>
      </c>
      <c r="F42" s="21">
        <v>8.4060924621945199E-2</v>
      </c>
      <c r="G42" s="21">
        <v>0.11300264</v>
      </c>
      <c r="H42" s="24">
        <v>0.11492100999999999</v>
      </c>
      <c r="I42" s="21">
        <v>1.6976329048595584</v>
      </c>
      <c r="J42" s="21">
        <v>5.6585914937764145E-2</v>
      </c>
      <c r="K42" s="16"/>
    </row>
    <row r="43" spans="1:11" x14ac:dyDescent="0.25">
      <c r="A43" s="14"/>
      <c r="B43" s="110" t="s">
        <v>317</v>
      </c>
      <c r="C43" s="21">
        <v>2.8845716000000001</v>
      </c>
      <c r="D43" s="24">
        <v>1.03381721</v>
      </c>
      <c r="E43" s="21">
        <v>-64.160459390226265</v>
      </c>
      <c r="F43" s="21">
        <v>5.0041142616866395E-2</v>
      </c>
      <c r="G43" s="21">
        <v>2.8999999999999998E-3</v>
      </c>
      <c r="H43" s="24">
        <v>1.264E-2</v>
      </c>
      <c r="I43" s="21">
        <v>335.86206896551732</v>
      </c>
      <c r="J43" s="21">
        <v>6.2238050710948225E-3</v>
      </c>
      <c r="K43" s="16"/>
    </row>
    <row r="44" spans="1:11" x14ac:dyDescent="0.25">
      <c r="A44" s="14"/>
      <c r="B44" s="110" t="s">
        <v>318</v>
      </c>
      <c r="C44" s="21">
        <v>0.21938878000000001</v>
      </c>
      <c r="D44" s="24">
        <v>0.34990503000000001</v>
      </c>
      <c r="E44" s="21">
        <v>59.490849987861736</v>
      </c>
      <c r="F44" s="21">
        <v>1.6936889170754772E-2</v>
      </c>
      <c r="G44" s="21">
        <v>0</v>
      </c>
      <c r="H44" s="24">
        <v>0</v>
      </c>
      <c r="I44" s="21" t="s">
        <v>97</v>
      </c>
      <c r="J44" s="21">
        <v>0</v>
      </c>
      <c r="K44" s="16"/>
    </row>
    <row r="45" spans="1:11" x14ac:dyDescent="0.25">
      <c r="A45" s="95"/>
      <c r="B45" s="110" t="s">
        <v>319</v>
      </c>
      <c r="C45" s="21">
        <v>0.19747828000000001</v>
      </c>
      <c r="D45" s="24">
        <v>0.28263021999999999</v>
      </c>
      <c r="E45" s="21">
        <v>43.119648398801111</v>
      </c>
      <c r="F45" s="21">
        <v>1.3680502713682161E-2</v>
      </c>
      <c r="G45" s="21">
        <v>0</v>
      </c>
      <c r="H45" s="24">
        <v>0.125</v>
      </c>
      <c r="I45" s="21" t="s">
        <v>97</v>
      </c>
      <c r="J45" s="21">
        <v>6.1548705212567473E-2</v>
      </c>
      <c r="K45" s="97"/>
    </row>
    <row r="46" spans="1:11" x14ac:dyDescent="0.25">
      <c r="A46" s="95"/>
      <c r="B46" s="110" t="s">
        <v>320</v>
      </c>
      <c r="C46" s="21">
        <v>0.93981156999999993</v>
      </c>
      <c r="D46" s="24">
        <v>0.23042473999999999</v>
      </c>
      <c r="E46" s="21">
        <v>-75.481814934455429</v>
      </c>
      <c r="F46" s="21">
        <v>1.1153535813932093E-2</v>
      </c>
      <c r="G46" s="21">
        <v>5.4596569999999997E-2</v>
      </c>
      <c r="H46" s="24">
        <v>6.0120970000000003E-2</v>
      </c>
      <c r="I46" s="21">
        <v>10.118584372608041</v>
      </c>
      <c r="J46" s="21">
        <v>2.9602942876988902E-2</v>
      </c>
      <c r="K46" s="97"/>
    </row>
    <row r="47" spans="1:11" x14ac:dyDescent="0.25">
      <c r="A47" s="95"/>
      <c r="B47" s="110" t="s">
        <v>321</v>
      </c>
      <c r="C47" s="21">
        <v>3.878301E-2</v>
      </c>
      <c r="D47" s="24">
        <v>6.4401280000000005E-2</v>
      </c>
      <c r="E47" s="21">
        <v>66.055393843850709</v>
      </c>
      <c r="F47" s="21">
        <v>3.1172954038835793E-3</v>
      </c>
      <c r="G47" s="21">
        <v>0</v>
      </c>
      <c r="H47" s="24">
        <v>0</v>
      </c>
      <c r="I47" s="21" t="s">
        <v>97</v>
      </c>
      <c r="J47" s="21">
        <v>0</v>
      </c>
      <c r="K47" s="97"/>
    </row>
    <row r="48" spans="1:11" x14ac:dyDescent="0.25">
      <c r="A48" s="95"/>
      <c r="B48" s="110" t="s">
        <v>2</v>
      </c>
      <c r="C48" s="21">
        <v>1.5200934100000001</v>
      </c>
      <c r="D48" s="24">
        <f>D13-SUM(D14:D47)</f>
        <v>2.5369749996116298E-2</v>
      </c>
      <c r="E48" s="21">
        <v>-85.934984087589726</v>
      </c>
      <c r="F48" s="21">
        <v>1.0348894606100478E-2</v>
      </c>
      <c r="G48" s="21">
        <v>0.21380143999991219</v>
      </c>
      <c r="H48" s="24">
        <v>0</v>
      </c>
      <c r="I48" s="21" t="s">
        <v>97</v>
      </c>
      <c r="J48" s="21">
        <v>0</v>
      </c>
      <c r="K48" s="97"/>
    </row>
    <row r="49" spans="1:11" x14ac:dyDescent="0.25">
      <c r="A49" s="95"/>
      <c r="B49" s="110"/>
      <c r="C49" s="109"/>
      <c r="D49" s="172"/>
      <c r="E49" s="172"/>
      <c r="F49" s="172"/>
      <c r="G49" s="172"/>
      <c r="H49" s="172"/>
      <c r="I49" s="109"/>
      <c r="J49" s="109"/>
      <c r="K49" s="97"/>
    </row>
    <row r="50" spans="1:11" x14ac:dyDescent="0.25">
      <c r="A50" s="14"/>
      <c r="B50" s="171" t="s">
        <v>155</v>
      </c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7" t="s">
        <v>197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 t="str">
        <f>+B14</f>
        <v>Agricultura</v>
      </c>
      <c r="D52" s="77">
        <f>F14</f>
        <v>22.278027435450291</v>
      </c>
      <c r="E52" s="20"/>
    </row>
    <row r="53" spans="1:11" x14ac:dyDescent="0.25">
      <c r="B53" s="20"/>
      <c r="C53" s="127" t="str">
        <f t="shared" ref="C53:C59" si="0">+B15</f>
        <v>Productos químicos</v>
      </c>
      <c r="D53" s="128">
        <f t="shared" ref="D53:D59" si="1">F15</f>
        <v>8.252637490129942</v>
      </c>
      <c r="E53" s="20"/>
    </row>
    <row r="54" spans="1:11" x14ac:dyDescent="0.25">
      <c r="C54" s="127" t="str">
        <f t="shared" si="0"/>
        <v>Vehículos automotores</v>
      </c>
      <c r="D54" s="128">
        <f t="shared" si="1"/>
        <v>7.6844824986923799</v>
      </c>
    </row>
    <row r="55" spans="1:11" x14ac:dyDescent="0.25">
      <c r="C55" s="127" t="str">
        <f t="shared" si="0"/>
        <v>Caucho y plástico</v>
      </c>
      <c r="D55" s="128">
        <f t="shared" si="1"/>
        <v>7.3809751116785103</v>
      </c>
    </row>
    <row r="56" spans="1:11" x14ac:dyDescent="0.25">
      <c r="C56" s="127" t="str">
        <f t="shared" si="0"/>
        <v>Alimentos</v>
      </c>
      <c r="D56" s="128">
        <f t="shared" si="1"/>
        <v>7.1269348752104413</v>
      </c>
    </row>
    <row r="57" spans="1:11" x14ac:dyDescent="0.25">
      <c r="C57" s="127" t="str">
        <f t="shared" si="0"/>
        <v>Productos farmacéuticos</v>
      </c>
      <c r="D57" s="128">
        <f t="shared" si="1"/>
        <v>6.4868574410213</v>
      </c>
    </row>
    <row r="58" spans="1:11" x14ac:dyDescent="0.25">
      <c r="C58" s="127" t="str">
        <f t="shared" si="0"/>
        <v>Textiles</v>
      </c>
      <c r="D58" s="128">
        <f t="shared" si="1"/>
        <v>4.2333567158595402</v>
      </c>
    </row>
    <row r="59" spans="1:11" x14ac:dyDescent="0.25">
      <c r="C59" s="127" t="str">
        <f t="shared" si="0"/>
        <v>Equipos de transporte</v>
      </c>
      <c r="D59" s="128">
        <f t="shared" si="1"/>
        <v>4.2076033916353692</v>
      </c>
    </row>
    <row r="60" spans="1:11" x14ac:dyDescent="0.25">
      <c r="C60" s="20" t="s">
        <v>46</v>
      </c>
      <c r="D60" s="77">
        <f>+F13-SUM(D52:D59)</f>
        <v>32.349125040322221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72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55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totales'!$C$11</f>
        <v>2018</v>
      </c>
      <c r="D11" s="87">
        <f>+'Resumen exportaciones totales'!$D$11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49" customFormat="1" x14ac:dyDescent="0.25">
      <c r="A13" s="147"/>
      <c r="B13" s="111" t="s">
        <v>24</v>
      </c>
      <c r="C13" s="30">
        <v>2202.8179138</v>
      </c>
      <c r="D13" s="30">
        <v>2065.9344610000003</v>
      </c>
      <c r="E13" s="30">
        <v>-6.2140157814436492</v>
      </c>
      <c r="F13" s="215">
        <v>100</v>
      </c>
      <c r="G13" s="30">
        <v>231.61283320000001</v>
      </c>
      <c r="H13" s="30">
        <v>203.0911935</v>
      </c>
      <c r="I13" s="30">
        <v>-12.314360696659366</v>
      </c>
      <c r="J13" s="215">
        <v>100</v>
      </c>
      <c r="K13" s="148"/>
    </row>
    <row r="14" spans="1:14" x14ac:dyDescent="0.25">
      <c r="A14" s="14"/>
      <c r="B14" s="143" t="s">
        <v>322</v>
      </c>
      <c r="C14" s="21">
        <v>191.23910692999971</v>
      </c>
      <c r="D14" s="24">
        <v>158.04076095999989</v>
      </c>
      <c r="E14" s="21">
        <v>-17.359601026662187</v>
      </c>
      <c r="F14" s="21">
        <v>7.649843881470539</v>
      </c>
      <c r="G14" s="21">
        <v>13.41193885</v>
      </c>
      <c r="H14" s="24">
        <v>8.7562203599999986</v>
      </c>
      <c r="I14" s="21">
        <v>-34.713239763988348</v>
      </c>
      <c r="J14" s="21">
        <v>4.3114722057113708</v>
      </c>
      <c r="K14" s="16"/>
    </row>
    <row r="15" spans="1:14" x14ac:dyDescent="0.25">
      <c r="A15" s="14"/>
      <c r="B15" s="143" t="s">
        <v>323</v>
      </c>
      <c r="C15" s="21">
        <v>75.964052499999994</v>
      </c>
      <c r="D15" s="24">
        <v>122.82666392</v>
      </c>
      <c r="E15" s="21">
        <v>61.690510021170873</v>
      </c>
      <c r="F15" s="21">
        <v>5.9453320634647175</v>
      </c>
      <c r="G15" s="21">
        <v>12.279941000000001</v>
      </c>
      <c r="H15" s="24">
        <v>8.3381044299999996</v>
      </c>
      <c r="I15" s="21">
        <v>-32.099800560931044</v>
      </c>
      <c r="J15" s="21">
        <v>4.1055962527493834</v>
      </c>
      <c r="K15" s="16"/>
    </row>
    <row r="16" spans="1:14" x14ac:dyDescent="0.25">
      <c r="A16" s="14"/>
      <c r="B16" s="143" t="s">
        <v>324</v>
      </c>
      <c r="C16" s="21">
        <v>205.32863830999992</v>
      </c>
      <c r="D16" s="24">
        <v>118.0867576</v>
      </c>
      <c r="E16" s="21">
        <v>-42.488900441780729</v>
      </c>
      <c r="F16" s="21">
        <v>5.7159004716365001</v>
      </c>
      <c r="G16" s="21">
        <v>12.556036449999999</v>
      </c>
      <c r="H16" s="24">
        <v>4.4539841500000001</v>
      </c>
      <c r="I16" s="21">
        <v>-64.527148613048183</v>
      </c>
      <c r="J16" s="21">
        <v>2.1930956597583835</v>
      </c>
      <c r="K16" s="16"/>
    </row>
    <row r="17" spans="1:11" x14ac:dyDescent="0.25">
      <c r="A17" s="14"/>
      <c r="B17" s="143" t="s">
        <v>325</v>
      </c>
      <c r="C17" s="21">
        <v>68.833074870000004</v>
      </c>
      <c r="D17" s="24">
        <v>61.973894619999903</v>
      </c>
      <c r="E17" s="21">
        <v>-9.9649481923545284</v>
      </c>
      <c r="F17" s="21">
        <v>2.9997996446606492</v>
      </c>
      <c r="G17" s="21">
        <v>6.6866303199999999</v>
      </c>
      <c r="H17" s="24">
        <v>6.5280030399999998</v>
      </c>
      <c r="I17" s="21">
        <v>-2.372305218153592</v>
      </c>
      <c r="J17" s="21">
        <v>3.2143210778856348</v>
      </c>
      <c r="K17" s="16"/>
    </row>
    <row r="18" spans="1:11" x14ac:dyDescent="0.25">
      <c r="A18" s="14"/>
      <c r="B18" s="143" t="s">
        <v>326</v>
      </c>
      <c r="C18" s="21">
        <v>71.590849399999897</v>
      </c>
      <c r="D18" s="24">
        <v>58.595764709999997</v>
      </c>
      <c r="E18" s="21">
        <v>-18.151879463522491</v>
      </c>
      <c r="F18" s="21">
        <v>2.8362838132646835</v>
      </c>
      <c r="G18" s="21">
        <v>8.1751697800000009</v>
      </c>
      <c r="H18" s="24">
        <v>6.3786809400000006</v>
      </c>
      <c r="I18" s="21">
        <v>-21.974942274532182</v>
      </c>
      <c r="J18" s="21">
        <v>3.1407964225686626</v>
      </c>
      <c r="K18" s="16"/>
    </row>
    <row r="19" spans="1:11" x14ac:dyDescent="0.25">
      <c r="A19" s="14"/>
      <c r="B19" s="143" t="s">
        <v>327</v>
      </c>
      <c r="C19" s="21">
        <v>22.426227179999998</v>
      </c>
      <c r="D19" s="24">
        <v>53.425715109999999</v>
      </c>
      <c r="E19" s="21">
        <v>138.22872514930086</v>
      </c>
      <c r="F19" s="21">
        <v>2.5860314602690582</v>
      </c>
      <c r="G19" s="21">
        <v>1.2057918300000001</v>
      </c>
      <c r="H19" s="24">
        <v>2.4150782000000004</v>
      </c>
      <c r="I19" s="21">
        <v>100.28981287756777</v>
      </c>
      <c r="J19" s="21">
        <v>1.189159489576785</v>
      </c>
      <c r="K19" s="16"/>
    </row>
    <row r="20" spans="1:11" x14ac:dyDescent="0.25">
      <c r="A20" s="14"/>
      <c r="B20" s="143" t="s">
        <v>328</v>
      </c>
      <c r="C20" s="21">
        <v>31.790270249999999</v>
      </c>
      <c r="D20" s="24">
        <v>32.455382589999999</v>
      </c>
      <c r="E20" s="21">
        <v>2.0921883795561591</v>
      </c>
      <c r="F20" s="21">
        <v>1.5709783249508416</v>
      </c>
      <c r="G20" s="21">
        <v>3.7904309500000002</v>
      </c>
      <c r="H20" s="24">
        <v>3.5650123199999997</v>
      </c>
      <c r="I20" s="21">
        <v>-5.9470448868089942</v>
      </c>
      <c r="J20" s="21">
        <v>1.7553751389028101</v>
      </c>
      <c r="K20" s="16"/>
    </row>
    <row r="21" spans="1:11" x14ac:dyDescent="0.25">
      <c r="A21" s="14"/>
      <c r="B21" s="143" t="s">
        <v>329</v>
      </c>
      <c r="C21" s="21">
        <v>29.572154600000001</v>
      </c>
      <c r="D21" s="24">
        <v>28.6853147499999</v>
      </c>
      <c r="E21" s="21">
        <v>-2.9989017100570003</v>
      </c>
      <c r="F21" s="21">
        <v>1.3884910335497762</v>
      </c>
      <c r="G21" s="21">
        <v>3.9559613300000001</v>
      </c>
      <c r="H21" s="24">
        <v>2.4515420899999998</v>
      </c>
      <c r="I21" s="21">
        <v>-38.029169511624126</v>
      </c>
      <c r="J21" s="21">
        <v>1.2071139313088923</v>
      </c>
      <c r="K21" s="16"/>
    </row>
    <row r="22" spans="1:11" x14ac:dyDescent="0.25">
      <c r="A22" s="14"/>
      <c r="B22" s="143" t="s">
        <v>330</v>
      </c>
      <c r="C22" s="21">
        <v>20.972458120000002</v>
      </c>
      <c r="D22" s="24">
        <v>28.078056480000001</v>
      </c>
      <c r="E22" s="21">
        <v>33.88061770987099</v>
      </c>
      <c r="F22" s="21">
        <v>1.3590971548249902</v>
      </c>
      <c r="G22" s="21">
        <v>2.74808539</v>
      </c>
      <c r="H22" s="24">
        <v>2.38963868</v>
      </c>
      <c r="I22" s="21">
        <v>-13.043506992335486</v>
      </c>
      <c r="J22" s="21">
        <v>1.1766333334389509</v>
      </c>
      <c r="K22" s="16"/>
    </row>
    <row r="23" spans="1:11" x14ac:dyDescent="0.25">
      <c r="A23" s="14"/>
      <c r="B23" s="143" t="s">
        <v>331</v>
      </c>
      <c r="C23" s="21">
        <v>24.319504690000002</v>
      </c>
      <c r="D23" s="24">
        <v>26.638797950000001</v>
      </c>
      <c r="E23" s="21">
        <v>9.5367619100962706</v>
      </c>
      <c r="F23" s="21">
        <v>1.2894309307907903</v>
      </c>
      <c r="G23" s="21">
        <v>2.7422179100000004</v>
      </c>
      <c r="H23" s="24">
        <v>2.7032767799999999</v>
      </c>
      <c r="I23" s="21">
        <v>-1.4200596479949534</v>
      </c>
      <c r="J23" s="21">
        <v>1.3310654851215888</v>
      </c>
      <c r="K23" s="16"/>
    </row>
    <row r="24" spans="1:11" x14ac:dyDescent="0.25">
      <c r="A24" s="14"/>
      <c r="B24" s="143" t="s">
        <v>332</v>
      </c>
      <c r="C24" s="21">
        <v>25.040206809999997</v>
      </c>
      <c r="D24" s="24">
        <v>26.617044940000003</v>
      </c>
      <c r="E24" s="21">
        <v>6.2972248670497555</v>
      </c>
      <c r="F24" s="21">
        <v>1.2883779927421424</v>
      </c>
      <c r="G24" s="21">
        <v>2.3451699100000001</v>
      </c>
      <c r="H24" s="24">
        <v>2.44827985</v>
      </c>
      <c r="I24" s="21">
        <v>4.396693798616913</v>
      </c>
      <c r="J24" s="21">
        <v>1.2055076381241514</v>
      </c>
      <c r="K24" s="16"/>
    </row>
    <row r="25" spans="1:11" x14ac:dyDescent="0.25">
      <c r="A25" s="14"/>
      <c r="B25" s="143" t="s">
        <v>333</v>
      </c>
      <c r="C25" s="21">
        <v>31.066853010000003</v>
      </c>
      <c r="D25" s="24">
        <v>25.44511069</v>
      </c>
      <c r="E25" s="21">
        <v>-18.095628540780872</v>
      </c>
      <c r="F25" s="21">
        <v>1.231651398935641</v>
      </c>
      <c r="G25" s="21">
        <v>3.4776865299999997</v>
      </c>
      <c r="H25" s="24">
        <v>1.9268237500000001</v>
      </c>
      <c r="I25" s="21">
        <v>-44.594668513725985</v>
      </c>
      <c r="J25" s="21">
        <v>0.94874805588259048</v>
      </c>
      <c r="K25" s="16"/>
    </row>
    <row r="26" spans="1:11" x14ac:dyDescent="0.25">
      <c r="A26" s="14"/>
      <c r="B26" s="143" t="s">
        <v>334</v>
      </c>
      <c r="C26" s="21">
        <v>33.750143299999998</v>
      </c>
      <c r="D26" s="24">
        <v>23.197104469999999</v>
      </c>
      <c r="E26" s="21">
        <v>-31.268130437834319</v>
      </c>
      <c r="F26" s="21">
        <v>1.1228383527119061</v>
      </c>
      <c r="G26" s="21">
        <v>3.4364293199999998</v>
      </c>
      <c r="H26" s="24">
        <v>1.7777697400000001</v>
      </c>
      <c r="I26" s="21">
        <v>-48.266948787411692</v>
      </c>
      <c r="J26" s="21">
        <v>0.87535540530466194</v>
      </c>
      <c r="K26" s="16"/>
    </row>
    <row r="27" spans="1:11" x14ac:dyDescent="0.25">
      <c r="A27" s="14"/>
      <c r="B27" s="143" t="s">
        <v>335</v>
      </c>
      <c r="C27" s="21">
        <v>36.003710099999999</v>
      </c>
      <c r="D27" s="24">
        <v>22.83017061</v>
      </c>
      <c r="E27" s="21">
        <v>-36.589394407994632</v>
      </c>
      <c r="F27" s="21">
        <v>1.1050771958636687</v>
      </c>
      <c r="G27" s="21">
        <v>3.9564708900000003</v>
      </c>
      <c r="H27" s="24">
        <v>1.67650082</v>
      </c>
      <c r="I27" s="21">
        <v>-57.626357766529658</v>
      </c>
      <c r="J27" s="21">
        <v>0.82549163807046111</v>
      </c>
      <c r="K27" s="16"/>
    </row>
    <row r="28" spans="1:11" x14ac:dyDescent="0.25">
      <c r="A28" s="14"/>
      <c r="B28" s="143" t="s">
        <v>336</v>
      </c>
      <c r="C28" s="21">
        <v>9.2495759</v>
      </c>
      <c r="D28" s="24">
        <v>19.31112963</v>
      </c>
      <c r="E28" s="21">
        <v>108.77854118695325</v>
      </c>
      <c r="F28" s="21">
        <v>0.93474067036243702</v>
      </c>
      <c r="G28" s="21">
        <v>2.3252069999999998</v>
      </c>
      <c r="H28" s="24">
        <v>1.33232807</v>
      </c>
      <c r="I28" s="21">
        <v>-42.70066837060098</v>
      </c>
      <c r="J28" s="21">
        <v>0.65602454101487173</v>
      </c>
      <c r="K28" s="16"/>
    </row>
    <row r="29" spans="1:11" x14ac:dyDescent="0.25">
      <c r="A29" s="14"/>
      <c r="B29" s="143" t="s">
        <v>337</v>
      </c>
      <c r="C29" s="21">
        <v>1.6577343999999998</v>
      </c>
      <c r="D29" s="24">
        <v>18.727380459999999</v>
      </c>
      <c r="E29" s="21">
        <v>1029.6972820253957</v>
      </c>
      <c r="F29" s="21">
        <v>0.90648473189876255</v>
      </c>
      <c r="G29" s="21">
        <v>0</v>
      </c>
      <c r="H29" s="24">
        <v>4.7999999999999996E-3</v>
      </c>
      <c r="I29" s="21" t="s">
        <v>97</v>
      </c>
      <c r="J29" s="21">
        <v>2.3634702801625909E-3</v>
      </c>
      <c r="K29" s="16"/>
    </row>
    <row r="30" spans="1:11" x14ac:dyDescent="0.25">
      <c r="A30" s="14"/>
      <c r="B30" s="143" t="s">
        <v>338</v>
      </c>
      <c r="C30" s="21">
        <v>17.071979120000002</v>
      </c>
      <c r="D30" s="24">
        <v>18.321201989999999</v>
      </c>
      <c r="E30" s="21">
        <v>7.3173875226717033</v>
      </c>
      <c r="F30" s="21">
        <v>0.88682396929144391</v>
      </c>
      <c r="G30" s="21">
        <v>1.79690291</v>
      </c>
      <c r="H30" s="24">
        <v>2.7638608499999999</v>
      </c>
      <c r="I30" s="21">
        <v>53.812475600031149</v>
      </c>
      <c r="J30" s="21">
        <v>1.3608964536416495</v>
      </c>
      <c r="K30" s="16"/>
    </row>
    <row r="31" spans="1:11" x14ac:dyDescent="0.25">
      <c r="A31" s="14"/>
      <c r="B31" s="143" t="s">
        <v>339</v>
      </c>
      <c r="C31" s="21">
        <v>0</v>
      </c>
      <c r="D31" s="24">
        <v>17.27808761</v>
      </c>
      <c r="E31" s="21" t="s">
        <v>97</v>
      </c>
      <c r="F31" s="21">
        <v>0.83633280417020928</v>
      </c>
      <c r="G31" s="21">
        <v>0</v>
      </c>
      <c r="H31" s="24">
        <v>1.03377042</v>
      </c>
      <c r="I31" s="21" t="s">
        <v>97</v>
      </c>
      <c r="J31" s="21">
        <v>0.50901784670441652</v>
      </c>
      <c r="K31" s="16"/>
    </row>
    <row r="32" spans="1:11" x14ac:dyDescent="0.25">
      <c r="A32" s="14"/>
      <c r="B32" s="143" t="s">
        <v>340</v>
      </c>
      <c r="C32" s="21">
        <v>13.760840890000001</v>
      </c>
      <c r="D32" s="24">
        <v>15.259957439999999</v>
      </c>
      <c r="E32" s="21">
        <v>10.894076619179627</v>
      </c>
      <c r="F32" s="21">
        <v>0.73864673483463417</v>
      </c>
      <c r="G32" s="21">
        <v>2.05245459</v>
      </c>
      <c r="H32" s="24">
        <v>1.68066804</v>
      </c>
      <c r="I32" s="21">
        <v>-18.114239984232729</v>
      </c>
      <c r="J32" s="21">
        <v>0.82754353403314851</v>
      </c>
      <c r="K32" s="16"/>
    </row>
    <row r="33" spans="1:11" s="125" customFormat="1" x14ac:dyDescent="0.25">
      <c r="A33" s="95"/>
      <c r="B33" s="143" t="s">
        <v>341</v>
      </c>
      <c r="C33" s="21">
        <v>18.22955116</v>
      </c>
      <c r="D33" s="24">
        <v>15.140837730000001</v>
      </c>
      <c r="E33" s="21">
        <v>-16.943442012864118</v>
      </c>
      <c r="F33" s="21">
        <v>0.73288083508085688</v>
      </c>
      <c r="G33" s="21">
        <v>2.0589037700000001</v>
      </c>
      <c r="H33" s="24">
        <v>1.5910345700000001</v>
      </c>
      <c r="I33" s="21">
        <v>-22.724189775999093</v>
      </c>
      <c r="J33" s="21">
        <v>0.7834089418554725</v>
      </c>
      <c r="K33" s="97"/>
    </row>
    <row r="34" spans="1:11" x14ac:dyDescent="0.25">
      <c r="A34" s="14"/>
      <c r="B34" s="143" t="s">
        <v>2</v>
      </c>
      <c r="C34" s="21">
        <v>1274.9509822600003</v>
      </c>
      <c r="D34" s="24">
        <v>1174.9993267400007</v>
      </c>
      <c r="E34" s="21">
        <v>-7.8396469284508168</v>
      </c>
      <c r="F34" s="21">
        <v>56.874956535225763</v>
      </c>
      <c r="G34" s="21">
        <v>142.61140447000002</v>
      </c>
      <c r="H34" s="24">
        <v>138.87581639999999</v>
      </c>
      <c r="I34" s="21">
        <v>-2.6194174890030286</v>
      </c>
      <c r="J34" s="21">
        <v>68.381013478065938</v>
      </c>
      <c r="K34" s="16"/>
    </row>
    <row r="35" spans="1:11" s="125" customFormat="1" x14ac:dyDescent="0.25">
      <c r="A35" s="95"/>
      <c r="B35" s="110"/>
      <c r="C35" s="107"/>
      <c r="D35" s="107"/>
      <c r="E35" s="107"/>
      <c r="F35" s="108"/>
      <c r="G35" s="108"/>
      <c r="H35" s="108"/>
      <c r="I35" s="109"/>
      <c r="J35" s="109"/>
      <c r="K35" s="97"/>
    </row>
    <row r="36" spans="1:11" x14ac:dyDescent="0.25">
      <c r="A36" s="17"/>
      <c r="B36" s="37" t="s">
        <v>197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4.140625" style="9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25">
      <c r="A7" s="95"/>
      <c r="B7" s="105"/>
      <c r="C7" s="219" t="s">
        <v>101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25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25">
      <c r="A10" s="95"/>
      <c r="B10" s="110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97"/>
    </row>
    <row r="11" spans="1:14" x14ac:dyDescent="0.25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0"/>
      <c r="F11" s="220"/>
      <c r="G11" s="115">
        <f>+C11</f>
        <v>2018</v>
      </c>
      <c r="H11" s="115">
        <f>+D11</f>
        <v>2019</v>
      </c>
      <c r="I11" s="220"/>
      <c r="J11" s="220"/>
      <c r="K11" s="97"/>
      <c r="N11" s="90"/>
    </row>
    <row r="12" spans="1:14" x14ac:dyDescent="0.25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25">
      <c r="A13" s="95"/>
      <c r="B13" s="111" t="s">
        <v>24</v>
      </c>
      <c r="C13" s="30">
        <v>777.63572799999997</v>
      </c>
      <c r="D13" s="30">
        <v>602.06003820000001</v>
      </c>
      <c r="E13" s="30">
        <v>-22.578140828426541</v>
      </c>
      <c r="F13" s="215">
        <v>100</v>
      </c>
      <c r="G13" s="30">
        <v>75.329947200000007</v>
      </c>
      <c r="H13" s="30">
        <v>55.570669199999998</v>
      </c>
      <c r="I13" s="30">
        <v>-26.230309106070905</v>
      </c>
      <c r="J13" s="215">
        <v>100</v>
      </c>
      <c r="K13" s="97"/>
    </row>
    <row r="14" spans="1:14" x14ac:dyDescent="0.25">
      <c r="A14" s="95"/>
      <c r="B14" s="177" t="s">
        <v>322</v>
      </c>
      <c r="C14" s="132">
        <v>155.92306679999999</v>
      </c>
      <c r="D14" s="24">
        <v>128.1504597</v>
      </c>
      <c r="E14" s="132">
        <v>-17.811737333016588</v>
      </c>
      <c r="F14" s="132">
        <v>21.285328965386231</v>
      </c>
      <c r="G14" s="132">
        <v>10.3763147</v>
      </c>
      <c r="H14" s="24">
        <v>6.7183318999999999</v>
      </c>
      <c r="I14" s="132">
        <v>-35.253198324834919</v>
      </c>
      <c r="J14" s="132">
        <v>12.089708468005997</v>
      </c>
      <c r="K14" s="97"/>
    </row>
    <row r="15" spans="1:14" x14ac:dyDescent="0.25">
      <c r="A15" s="95"/>
      <c r="B15" s="177" t="s">
        <v>342</v>
      </c>
      <c r="C15" s="132">
        <v>201.0234384</v>
      </c>
      <c r="D15" s="24">
        <v>114.07499799999999</v>
      </c>
      <c r="E15" s="132">
        <v>-43.252886873314964</v>
      </c>
      <c r="F15" s="132">
        <v>18.947445563909874</v>
      </c>
      <c r="G15" s="132">
        <v>12.063436100000001</v>
      </c>
      <c r="H15" s="24">
        <v>3.9679039</v>
      </c>
      <c r="I15" s="132">
        <v>-67.108012450946703</v>
      </c>
      <c r="J15" s="132">
        <v>7.1402845370089594</v>
      </c>
      <c r="K15" s="97"/>
    </row>
    <row r="16" spans="1:14" x14ac:dyDescent="0.25">
      <c r="A16" s="95"/>
      <c r="B16" s="177" t="s">
        <v>327</v>
      </c>
      <c r="C16" s="132">
        <v>17.9587884</v>
      </c>
      <c r="D16" s="24">
        <v>50.4164824</v>
      </c>
      <c r="E16" s="132">
        <v>180.73431947112871</v>
      </c>
      <c r="F16" s="132">
        <v>8.3739958145589473</v>
      </c>
      <c r="G16" s="132">
        <v>1.0317445000000001</v>
      </c>
      <c r="H16" s="24">
        <v>1.3304678999999999</v>
      </c>
      <c r="I16" s="132">
        <v>28.953234061339785</v>
      </c>
      <c r="J16" s="132">
        <v>2.39419089090257</v>
      </c>
      <c r="K16" s="97"/>
    </row>
    <row r="17" spans="1:11" x14ac:dyDescent="0.25">
      <c r="A17" s="95"/>
      <c r="B17" s="177" t="s">
        <v>330</v>
      </c>
      <c r="C17" s="132">
        <v>18.166890200000001</v>
      </c>
      <c r="D17" s="24">
        <v>24.9039571</v>
      </c>
      <c r="E17" s="132">
        <v>37.084315619411832</v>
      </c>
      <c r="F17" s="132">
        <v>4.1364574161833154</v>
      </c>
      <c r="G17" s="132">
        <v>2.3461460999999999</v>
      </c>
      <c r="H17" s="24">
        <v>2.1333142999999999</v>
      </c>
      <c r="I17" s="132">
        <v>-9.0715492952463617</v>
      </c>
      <c r="J17" s="132">
        <v>3.8389213783302796</v>
      </c>
      <c r="K17" s="97"/>
    </row>
    <row r="18" spans="1:11" x14ac:dyDescent="0.25">
      <c r="A18" s="95"/>
      <c r="B18" s="177" t="s">
        <v>326</v>
      </c>
      <c r="C18" s="132">
        <v>35.070257699999999</v>
      </c>
      <c r="D18" s="24">
        <v>20.682191799999998</v>
      </c>
      <c r="E18" s="132">
        <v>-41.026404833061726</v>
      </c>
      <c r="F18" s="132">
        <v>3.435237432770704</v>
      </c>
      <c r="G18" s="132">
        <v>3.1023396999999999</v>
      </c>
      <c r="H18" s="24">
        <v>0.96750610000000004</v>
      </c>
      <c r="I18" s="132">
        <v>-68.813663442465696</v>
      </c>
      <c r="J18" s="132">
        <v>1.7410373384526383</v>
      </c>
      <c r="K18" s="97"/>
    </row>
    <row r="19" spans="1:11" x14ac:dyDescent="0.25">
      <c r="A19" s="95"/>
      <c r="B19" s="177" t="s">
        <v>333</v>
      </c>
      <c r="C19" s="132">
        <v>14.525218499999999</v>
      </c>
      <c r="D19" s="24">
        <v>15.882016399999999</v>
      </c>
      <c r="E19" s="132">
        <v>9.3409809979794858</v>
      </c>
      <c r="F19" s="132">
        <v>2.6379456187597206</v>
      </c>
      <c r="G19" s="132">
        <v>2.0001326000000001</v>
      </c>
      <c r="H19" s="24">
        <v>1.1276225</v>
      </c>
      <c r="I19" s="132">
        <v>-43.622612820769987</v>
      </c>
      <c r="J19" s="132">
        <v>2.0291684736450861</v>
      </c>
      <c r="K19" s="97"/>
    </row>
    <row r="20" spans="1:11" x14ac:dyDescent="0.25">
      <c r="A20" s="95"/>
      <c r="B20" s="177" t="s">
        <v>335</v>
      </c>
      <c r="C20" s="132">
        <v>26.427724399999999</v>
      </c>
      <c r="D20" s="24">
        <v>15.5840405</v>
      </c>
      <c r="E20" s="132">
        <v>-41.031470344832258</v>
      </c>
      <c r="F20" s="132">
        <v>2.5884528969223988</v>
      </c>
      <c r="G20" s="132">
        <v>2.8754103999999998</v>
      </c>
      <c r="H20" s="24">
        <v>0.96291159999999998</v>
      </c>
      <c r="I20" s="132">
        <v>-66.512202918929404</v>
      </c>
      <c r="J20" s="132">
        <v>1.732769487685061</v>
      </c>
      <c r="K20" s="97"/>
    </row>
    <row r="21" spans="1:11" x14ac:dyDescent="0.25">
      <c r="A21" s="95"/>
      <c r="B21" s="177" t="s">
        <v>343</v>
      </c>
      <c r="C21" s="132">
        <v>0</v>
      </c>
      <c r="D21" s="24">
        <v>12.39955</v>
      </c>
      <c r="E21" s="132" t="s">
        <v>97</v>
      </c>
      <c r="F21" s="132">
        <v>2.059520515108654</v>
      </c>
      <c r="G21" s="132">
        <v>0</v>
      </c>
      <c r="H21" s="24">
        <v>12</v>
      </c>
      <c r="I21" s="132" t="s">
        <v>97</v>
      </c>
      <c r="J21" s="132">
        <v>21.594125413195492</v>
      </c>
      <c r="K21" s="97"/>
    </row>
    <row r="22" spans="1:11" x14ac:dyDescent="0.25">
      <c r="A22" s="95"/>
      <c r="B22" s="177" t="s">
        <v>334</v>
      </c>
      <c r="C22" s="132">
        <v>21.328559899999998</v>
      </c>
      <c r="D22" s="24">
        <v>10.8263464</v>
      </c>
      <c r="E22" s="132">
        <v>-49.240143494169985</v>
      </c>
      <c r="F22" s="132">
        <v>1.7982170735609537</v>
      </c>
      <c r="G22" s="132">
        <v>2.0202230999999999</v>
      </c>
      <c r="H22" s="24">
        <v>0.52627020000000002</v>
      </c>
      <c r="I22" s="132">
        <v>-73.94989691980058</v>
      </c>
      <c r="J22" s="132">
        <v>0.94702872500228952</v>
      </c>
      <c r="K22" s="97"/>
    </row>
    <row r="23" spans="1:11" x14ac:dyDescent="0.25">
      <c r="A23" s="95"/>
      <c r="B23" s="177" t="s">
        <v>344</v>
      </c>
      <c r="C23" s="132">
        <v>12.314708</v>
      </c>
      <c r="D23" s="24">
        <v>10.0158583</v>
      </c>
      <c r="E23" s="132">
        <v>-18.667512863479995</v>
      </c>
      <c r="F23" s="132">
        <v>1.6635979245433332</v>
      </c>
      <c r="G23" s="132">
        <v>0.31850109999999998</v>
      </c>
      <c r="H23" s="24">
        <v>0.64825010000000005</v>
      </c>
      <c r="I23" s="132">
        <v>103.53151056621157</v>
      </c>
      <c r="J23" s="132">
        <v>1.1665328298763769</v>
      </c>
      <c r="K23" s="97"/>
    </row>
    <row r="24" spans="1:11" x14ac:dyDescent="0.25">
      <c r="A24" s="95"/>
      <c r="B24" s="177" t="s">
        <v>331</v>
      </c>
      <c r="C24" s="132">
        <v>5.5070322000000003</v>
      </c>
      <c r="D24" s="24">
        <v>9.4629513999999997</v>
      </c>
      <c r="E24" s="132">
        <v>71.833958043680937</v>
      </c>
      <c r="F24" s="132">
        <v>1.5717620834446542</v>
      </c>
      <c r="G24" s="132">
        <v>0.68264550000000002</v>
      </c>
      <c r="H24" s="24">
        <v>1.0452811</v>
      </c>
      <c r="I24" s="132">
        <v>53.122096314998046</v>
      </c>
      <c r="J24" s="132">
        <v>1.8809942637869115</v>
      </c>
      <c r="K24" s="97"/>
    </row>
    <row r="25" spans="1:11" x14ac:dyDescent="0.25">
      <c r="A25" s="95"/>
      <c r="B25" s="177" t="s">
        <v>337</v>
      </c>
      <c r="C25" s="132">
        <v>5.5320399999999999E-2</v>
      </c>
      <c r="D25" s="24">
        <v>6.6342084999999997</v>
      </c>
      <c r="E25" s="132">
        <v>11892.336461775403</v>
      </c>
      <c r="F25" s="132">
        <v>1.101918094387152</v>
      </c>
      <c r="G25" s="132">
        <v>0</v>
      </c>
      <c r="H25" s="24">
        <v>0</v>
      </c>
      <c r="I25" s="132" t="s">
        <v>97</v>
      </c>
      <c r="J25" s="132">
        <v>0</v>
      </c>
      <c r="K25" s="97"/>
    </row>
    <row r="26" spans="1:11" x14ac:dyDescent="0.25">
      <c r="A26" s="95"/>
      <c r="B26" s="177" t="s">
        <v>345</v>
      </c>
      <c r="C26" s="132">
        <v>3.5084765</v>
      </c>
      <c r="D26" s="24">
        <v>6.5330000000000004</v>
      </c>
      <c r="E26" s="132">
        <v>86.206178094680141</v>
      </c>
      <c r="F26" s="132">
        <v>1.0851077277163155</v>
      </c>
      <c r="G26" s="132">
        <v>0.7584765</v>
      </c>
      <c r="H26" s="24">
        <v>0</v>
      </c>
      <c r="I26" s="132" t="s">
        <v>97</v>
      </c>
      <c r="J26" s="132">
        <v>0</v>
      </c>
      <c r="K26" s="97"/>
    </row>
    <row r="27" spans="1:11" x14ac:dyDescent="0.25">
      <c r="A27" s="95"/>
      <c r="B27" s="177" t="s">
        <v>346</v>
      </c>
      <c r="C27" s="132">
        <v>4.8063162999999998</v>
      </c>
      <c r="D27" s="24">
        <v>5.3632692000000004</v>
      </c>
      <c r="E27" s="132">
        <v>11.587936898784633</v>
      </c>
      <c r="F27" s="132">
        <v>0.89081966244342581</v>
      </c>
      <c r="G27" s="132">
        <v>0.2798987</v>
      </c>
      <c r="H27" s="24">
        <v>0.172374</v>
      </c>
      <c r="I27" s="132">
        <v>-38.41557677831301</v>
      </c>
      <c r="J27" s="132">
        <v>0.31018881449784663</v>
      </c>
      <c r="K27" s="97"/>
    </row>
    <row r="28" spans="1:11" x14ac:dyDescent="0.25">
      <c r="A28" s="95"/>
      <c r="B28" s="177" t="s">
        <v>347</v>
      </c>
      <c r="C28" s="132">
        <v>4.6531016000000003</v>
      </c>
      <c r="D28" s="24">
        <v>5.3487222000000001</v>
      </c>
      <c r="E28" s="132">
        <v>14.949611244250494</v>
      </c>
      <c r="F28" s="132">
        <v>0.88840345823171762</v>
      </c>
      <c r="G28" s="132">
        <v>0.61777490000000002</v>
      </c>
      <c r="H28" s="24">
        <v>0.35093540000000001</v>
      </c>
      <c r="I28" s="132">
        <v>-43.193645452413165</v>
      </c>
      <c r="J28" s="132">
        <v>0.63151191996082723</v>
      </c>
      <c r="K28" s="97"/>
    </row>
    <row r="29" spans="1:11" x14ac:dyDescent="0.25">
      <c r="A29" s="95"/>
      <c r="B29" s="177" t="s">
        <v>348</v>
      </c>
      <c r="C29" s="132">
        <v>5.3931874000000004</v>
      </c>
      <c r="D29" s="24">
        <v>5.1278768000000001</v>
      </c>
      <c r="E29" s="132">
        <v>-4.9193654943271659</v>
      </c>
      <c r="F29" s="132">
        <v>0.85172183414315172</v>
      </c>
      <c r="G29" s="132">
        <v>0.80304569999999997</v>
      </c>
      <c r="H29" s="24">
        <v>0.1137822</v>
      </c>
      <c r="I29" s="132">
        <v>-85.831167516369248</v>
      </c>
      <c r="J29" s="132">
        <v>0.20475225804910771</v>
      </c>
      <c r="K29" s="97"/>
    </row>
    <row r="30" spans="1:11" x14ac:dyDescent="0.25">
      <c r="A30" s="95"/>
      <c r="B30" s="177" t="s">
        <v>349</v>
      </c>
      <c r="C30" s="132">
        <v>4.4887527</v>
      </c>
      <c r="D30" s="24">
        <v>4.4089024999999999</v>
      </c>
      <c r="E30" s="132">
        <v>-1.7788950591998587</v>
      </c>
      <c r="F30" s="132">
        <v>0.73230279710665569</v>
      </c>
      <c r="G30" s="132">
        <v>0.4139697</v>
      </c>
      <c r="H30" s="24">
        <v>0.65328589999999997</v>
      </c>
      <c r="I30" s="132">
        <v>57.81007643796152</v>
      </c>
      <c r="J30" s="132">
        <v>1.1755948046060241</v>
      </c>
      <c r="K30" s="97"/>
    </row>
    <row r="31" spans="1:11" x14ac:dyDescent="0.25">
      <c r="A31" s="95"/>
      <c r="B31" s="177" t="s">
        <v>350</v>
      </c>
      <c r="C31" s="132">
        <v>3.7049221999999999</v>
      </c>
      <c r="D31" s="24">
        <v>4.1859042999999998</v>
      </c>
      <c r="E31" s="132">
        <v>12.982245619084786</v>
      </c>
      <c r="F31" s="132">
        <v>0.69526360070579418</v>
      </c>
      <c r="G31" s="132">
        <v>0.38205620000000001</v>
      </c>
      <c r="H31" s="24">
        <v>0.41299140000000001</v>
      </c>
      <c r="I31" s="132">
        <v>8.0970286570405179</v>
      </c>
      <c r="J31" s="132">
        <v>0.74318234051426546</v>
      </c>
      <c r="K31" s="97"/>
    </row>
    <row r="32" spans="1:11" x14ac:dyDescent="0.25">
      <c r="A32" s="95"/>
      <c r="B32" s="177" t="s">
        <v>351</v>
      </c>
      <c r="C32" s="132">
        <v>1.624781</v>
      </c>
      <c r="D32" s="24">
        <v>3.8332361000000001</v>
      </c>
      <c r="E32" s="132">
        <v>135.92324750227877</v>
      </c>
      <c r="F32" s="132">
        <v>0.63668668517850158</v>
      </c>
      <c r="G32" s="132">
        <v>0.43966880000000003</v>
      </c>
      <c r="H32" s="24">
        <v>0.44678590000000001</v>
      </c>
      <c r="I32" s="132">
        <v>1.6187411979198929</v>
      </c>
      <c r="J32" s="132">
        <v>0.80399589645395175</v>
      </c>
      <c r="K32" s="97"/>
    </row>
    <row r="33" spans="1:11" x14ac:dyDescent="0.25">
      <c r="A33" s="95"/>
      <c r="B33" s="177" t="s">
        <v>352</v>
      </c>
      <c r="C33" s="132">
        <v>4.9424843000000003</v>
      </c>
      <c r="D33" s="24">
        <v>3.8213746</v>
      </c>
      <c r="E33" s="132">
        <v>-22.683121117855652</v>
      </c>
      <c r="F33" s="132">
        <v>0.63471653282700791</v>
      </c>
      <c r="G33" s="132">
        <v>0.60846330000000004</v>
      </c>
      <c r="H33" s="24">
        <v>1.3779400000000001E-2</v>
      </c>
      <c r="I33" s="132">
        <v>-97.735376973434555</v>
      </c>
      <c r="J33" s="132">
        <v>2.4796174309882166E-2</v>
      </c>
      <c r="K33" s="97"/>
    </row>
    <row r="34" spans="1:11" x14ac:dyDescent="0.25">
      <c r="A34" s="95"/>
      <c r="B34" s="177" t="s">
        <v>332</v>
      </c>
      <c r="C34" s="132">
        <v>2.3990762999999999</v>
      </c>
      <c r="D34" s="24">
        <v>3.6273160999999998</v>
      </c>
      <c r="E34" s="132">
        <v>51.196362533363349</v>
      </c>
      <c r="F34" s="132">
        <v>0.60248411617630593</v>
      </c>
      <c r="G34" s="132">
        <v>0.2163465</v>
      </c>
      <c r="H34" s="24">
        <v>0.2261175</v>
      </c>
      <c r="I34" s="132">
        <v>4.5163661071475625</v>
      </c>
      <c r="J34" s="132">
        <v>0.40690080442651927</v>
      </c>
      <c r="K34" s="97"/>
    </row>
    <row r="35" spans="1:11" x14ac:dyDescent="0.25">
      <c r="A35" s="95"/>
      <c r="B35" s="177" t="s">
        <v>353</v>
      </c>
      <c r="C35" s="132">
        <v>0</v>
      </c>
      <c r="D35" s="24">
        <v>3.4550000000000001</v>
      </c>
      <c r="E35" s="132" t="s">
        <v>97</v>
      </c>
      <c r="F35" s="132">
        <v>0.5738630337149655</v>
      </c>
      <c r="G35" s="132">
        <v>0</v>
      </c>
      <c r="H35" s="24">
        <v>0</v>
      </c>
      <c r="I35" s="132" t="s">
        <v>97</v>
      </c>
      <c r="J35" s="132">
        <v>0</v>
      </c>
      <c r="K35" s="97"/>
    </row>
    <row r="36" spans="1:11" x14ac:dyDescent="0.25">
      <c r="A36" s="95"/>
      <c r="B36" s="177" t="s">
        <v>328</v>
      </c>
      <c r="C36" s="132">
        <v>4.3569228000000004</v>
      </c>
      <c r="D36" s="24">
        <v>3.389602</v>
      </c>
      <c r="E36" s="132">
        <v>-22.201926552382346</v>
      </c>
      <c r="F36" s="132">
        <v>0.563000661883159</v>
      </c>
      <c r="G36" s="132">
        <v>0.36577130000000002</v>
      </c>
      <c r="H36" s="24">
        <v>0.45421679999999998</v>
      </c>
      <c r="I36" s="132">
        <v>24.180546696802054</v>
      </c>
      <c r="J36" s="132">
        <v>0.8173678786650278</v>
      </c>
      <c r="K36" s="97"/>
    </row>
    <row r="37" spans="1:11" x14ac:dyDescent="0.25">
      <c r="A37" s="95"/>
      <c r="B37" s="177" t="s">
        <v>354</v>
      </c>
      <c r="C37" s="132">
        <v>3.0377814999999999</v>
      </c>
      <c r="D37" s="24">
        <v>3.3069511999999999</v>
      </c>
      <c r="E37" s="132">
        <v>8.8607327419697448</v>
      </c>
      <c r="F37" s="132">
        <v>0.54927266222267601</v>
      </c>
      <c r="G37" s="132">
        <v>0.65730330000000003</v>
      </c>
      <c r="H37" s="24">
        <v>0.60208510000000004</v>
      </c>
      <c r="I37" s="132">
        <v>-8.4007185115303695</v>
      </c>
      <c r="J37" s="132">
        <v>1.0834584299013625</v>
      </c>
      <c r="K37" s="97"/>
    </row>
    <row r="38" spans="1:11" x14ac:dyDescent="0.25">
      <c r="A38" s="95"/>
      <c r="B38" s="177" t="s">
        <v>355</v>
      </c>
      <c r="C38" s="132">
        <v>0</v>
      </c>
      <c r="D38" s="24">
        <v>3.2749999999999999</v>
      </c>
      <c r="E38" s="132" t="s">
        <v>97</v>
      </c>
      <c r="F38" s="132">
        <v>0.54396568318857075</v>
      </c>
      <c r="G38" s="132">
        <v>0</v>
      </c>
      <c r="H38" s="24">
        <v>0</v>
      </c>
      <c r="I38" s="132" t="s">
        <v>97</v>
      </c>
      <c r="J38" s="132">
        <v>0</v>
      </c>
      <c r="K38" s="97"/>
    </row>
    <row r="39" spans="1:11" x14ac:dyDescent="0.25">
      <c r="A39" s="95"/>
      <c r="B39" s="177" t="s">
        <v>356</v>
      </c>
      <c r="C39" s="132">
        <v>2.1750403999999999</v>
      </c>
      <c r="D39" s="24">
        <v>3.1773164999999999</v>
      </c>
      <c r="E39" s="132">
        <v>46.080803832425367</v>
      </c>
      <c r="F39" s="132">
        <v>0.52774080629887588</v>
      </c>
      <c r="G39" s="132">
        <v>0.3937563</v>
      </c>
      <c r="H39" s="24">
        <v>0</v>
      </c>
      <c r="I39" s="132" t="s">
        <v>97</v>
      </c>
      <c r="J39" s="132">
        <v>0</v>
      </c>
      <c r="K39" s="97"/>
    </row>
    <row r="40" spans="1:11" x14ac:dyDescent="0.25">
      <c r="A40" s="95"/>
      <c r="B40" s="177" t="s">
        <v>357</v>
      </c>
      <c r="C40" s="132">
        <v>3.8662871999999999</v>
      </c>
      <c r="D40" s="24">
        <v>3.1596508000000001</v>
      </c>
      <c r="E40" s="132">
        <v>-18.276872964843371</v>
      </c>
      <c r="F40" s="132">
        <v>0.52480659727001966</v>
      </c>
      <c r="G40" s="132">
        <v>0.45569379999999998</v>
      </c>
      <c r="H40" s="24">
        <v>0.20436750000000001</v>
      </c>
      <c r="I40" s="132">
        <v>-55.152451053755833</v>
      </c>
      <c r="J40" s="132">
        <v>0.36776145211510253</v>
      </c>
      <c r="K40" s="97"/>
    </row>
    <row r="41" spans="1:11" x14ac:dyDescent="0.25">
      <c r="A41" s="95"/>
      <c r="B41" s="177" t="s">
        <v>358</v>
      </c>
      <c r="C41" s="132">
        <v>4.4719787999999996</v>
      </c>
      <c r="D41" s="24">
        <v>3.1430992</v>
      </c>
      <c r="E41" s="132">
        <v>-29.715695432187637</v>
      </c>
      <c r="F41" s="132">
        <v>0.52205743623128253</v>
      </c>
      <c r="G41" s="132">
        <v>0.82451750000000001</v>
      </c>
      <c r="H41" s="24">
        <v>0.17628840000000001</v>
      </c>
      <c r="I41" s="132">
        <v>-78.619204565094122</v>
      </c>
      <c r="J41" s="132">
        <v>0.31723281820763105</v>
      </c>
      <c r="K41" s="97"/>
    </row>
    <row r="42" spans="1:11" x14ac:dyDescent="0.25">
      <c r="A42" s="95"/>
      <c r="B42" s="177" t="s">
        <v>359</v>
      </c>
      <c r="C42" s="132">
        <v>1.4535231</v>
      </c>
      <c r="D42" s="24">
        <v>2.9984544</v>
      </c>
      <c r="E42" s="132">
        <v>106.28873390453859</v>
      </c>
      <c r="F42" s="132">
        <v>0.49803245685672543</v>
      </c>
      <c r="G42" s="132">
        <v>0.22314419999999999</v>
      </c>
      <c r="H42" s="24">
        <v>0</v>
      </c>
      <c r="I42" s="132" t="s">
        <v>97</v>
      </c>
      <c r="J42" s="132">
        <v>0</v>
      </c>
      <c r="K42" s="97"/>
    </row>
    <row r="43" spans="1:11" x14ac:dyDescent="0.25">
      <c r="A43" s="95"/>
      <c r="B43" s="177" t="s">
        <v>360</v>
      </c>
      <c r="C43" s="132">
        <v>2.8840300000000001</v>
      </c>
      <c r="D43" s="24">
        <v>2.9975253999999998</v>
      </c>
      <c r="E43" s="132">
        <v>3.9353058047246314</v>
      </c>
      <c r="F43" s="132">
        <v>0.49787815330873086</v>
      </c>
      <c r="G43" s="132">
        <v>0.23423659999999999</v>
      </c>
      <c r="H43" s="24">
        <v>7.1908200000000005E-2</v>
      </c>
      <c r="I43" s="132">
        <v>-69.301040059495406</v>
      </c>
      <c r="J43" s="132">
        <v>0.12939955741976203</v>
      </c>
      <c r="K43" s="97"/>
    </row>
    <row r="44" spans="1:11" s="125" customFormat="1" x14ac:dyDescent="0.25">
      <c r="A44" s="95"/>
      <c r="B44" s="177" t="s">
        <v>46</v>
      </c>
      <c r="C44" s="21">
        <v>211.56806099999983</v>
      </c>
      <c r="D44" s="24">
        <v>111.87477639999997</v>
      </c>
      <c r="E44" s="132">
        <v>-47.121141125361042</v>
      </c>
      <c r="F44" s="132">
        <v>18.581996694960175</v>
      </c>
      <c r="G44" s="21">
        <v>30.838930100000013</v>
      </c>
      <c r="H44" s="24">
        <v>20.243891900000001</v>
      </c>
      <c r="I44" s="132">
        <v>-34.356049855309365</v>
      </c>
      <c r="J44" s="132">
        <v>36.429095044981032</v>
      </c>
      <c r="K44" s="97"/>
    </row>
    <row r="45" spans="1:11" x14ac:dyDescent="0.25">
      <c r="A45" s="95"/>
      <c r="B45" s="179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25">
      <c r="A46" s="98"/>
      <c r="B46" s="106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99"/>
      <c r="C47" s="99"/>
      <c r="D47" s="102"/>
      <c r="E47" s="99"/>
    </row>
    <row r="48" spans="1:11" x14ac:dyDescent="0.25">
      <c r="B48" s="99"/>
      <c r="C48" s="99"/>
      <c r="D48" s="102"/>
      <c r="E48" s="99"/>
    </row>
    <row r="49" spans="3:4" x14ac:dyDescent="0.25">
      <c r="C49" s="99"/>
      <c r="D49" s="102"/>
    </row>
    <row r="50" spans="3:4" x14ac:dyDescent="0.25">
      <c r="C50" s="99"/>
      <c r="D50" s="102"/>
    </row>
    <row r="51" spans="3:4" x14ac:dyDescent="0.25">
      <c r="C51" s="99"/>
      <c r="D51" s="102"/>
    </row>
    <row r="52" spans="3:4" x14ac:dyDescent="0.25">
      <c r="C52" s="99"/>
      <c r="D52" s="102"/>
    </row>
    <row r="53" spans="3:4" x14ac:dyDescent="0.25">
      <c r="C53" s="99"/>
      <c r="D53" s="102"/>
    </row>
    <row r="54" spans="3:4" x14ac:dyDescent="0.25">
      <c r="C54" s="99"/>
      <c r="D54" s="102"/>
    </row>
    <row r="55" spans="3:4" x14ac:dyDescent="0.25">
      <c r="C55" s="99"/>
      <c r="D55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0.570312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25">
      <c r="A7" s="95"/>
      <c r="B7" s="105"/>
      <c r="C7" s="219" t="s">
        <v>103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25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25">
      <c r="A10" s="95"/>
      <c r="B10" s="110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97"/>
    </row>
    <row r="11" spans="1:14" x14ac:dyDescent="0.25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0"/>
      <c r="F11" s="220"/>
      <c r="G11" s="115">
        <f>+C11</f>
        <v>2018</v>
      </c>
      <c r="H11" s="115">
        <f>+D11</f>
        <v>2019</v>
      </c>
      <c r="I11" s="220"/>
      <c r="J11" s="220"/>
      <c r="K11" s="97"/>
      <c r="N11" s="90"/>
    </row>
    <row r="12" spans="1:14" x14ac:dyDescent="0.25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25">
      <c r="A13" s="95"/>
      <c r="B13" s="111" t="s">
        <v>24</v>
      </c>
      <c r="C13" s="30">
        <v>359.74497630000002</v>
      </c>
      <c r="D13" s="30">
        <v>374.51532070000002</v>
      </c>
      <c r="E13" s="30">
        <v>4.1057819769754422</v>
      </c>
      <c r="F13" s="215">
        <v>100</v>
      </c>
      <c r="G13" s="30">
        <v>43.602855300000002</v>
      </c>
      <c r="H13" s="30">
        <v>36.899975400000002</v>
      </c>
      <c r="I13" s="30">
        <v>-15.37257102518238</v>
      </c>
      <c r="J13" s="215">
        <v>100</v>
      </c>
      <c r="K13" s="97"/>
    </row>
    <row r="14" spans="1:14" ht="15" customHeight="1" x14ac:dyDescent="0.25">
      <c r="A14" s="95"/>
      <c r="B14" s="173" t="s">
        <v>361</v>
      </c>
      <c r="C14" s="21">
        <v>75.208661000000006</v>
      </c>
      <c r="D14" s="24">
        <v>121.6528356</v>
      </c>
      <c r="E14" s="21">
        <v>61.75375812102277</v>
      </c>
      <c r="F14" s="21">
        <v>32.482739390372821</v>
      </c>
      <c r="G14" s="21">
        <v>12.143770999999999</v>
      </c>
      <c r="H14" s="24">
        <v>8.2513869999999994</v>
      </c>
      <c r="I14" s="21">
        <v>-32.052514824266694</v>
      </c>
      <c r="J14" s="21">
        <v>22.361497292488707</v>
      </c>
      <c r="K14" s="97"/>
    </row>
    <row r="15" spans="1:14" s="125" customFormat="1" ht="15" customHeight="1" x14ac:dyDescent="0.25">
      <c r="A15" s="95"/>
      <c r="B15" s="173" t="s">
        <v>325</v>
      </c>
      <c r="C15" s="21">
        <v>19.857162899999999</v>
      </c>
      <c r="D15" s="24">
        <v>16.3964903</v>
      </c>
      <c r="E15" s="21">
        <v>-17.427830035075143</v>
      </c>
      <c r="F15" s="21">
        <v>4.378055954921579</v>
      </c>
      <c r="G15" s="21">
        <v>2.1537967</v>
      </c>
      <c r="H15" s="24">
        <v>1.5888388</v>
      </c>
      <c r="I15" s="21">
        <v>-26.230790491971689</v>
      </c>
      <c r="J15" s="21">
        <v>4.3057990764947771</v>
      </c>
      <c r="K15" s="97"/>
    </row>
    <row r="16" spans="1:14" s="125" customFormat="1" ht="15" customHeight="1" x14ac:dyDescent="0.25">
      <c r="A16" s="95"/>
      <c r="B16" s="173" t="s">
        <v>329</v>
      </c>
      <c r="C16" s="21">
        <v>16.905709399999999</v>
      </c>
      <c r="D16" s="24">
        <v>12.662135899999999</v>
      </c>
      <c r="E16" s="21">
        <v>-25.101422244960624</v>
      </c>
      <c r="F16" s="21">
        <v>3.3809393635308225</v>
      </c>
      <c r="G16" s="21">
        <v>2.6419728</v>
      </c>
      <c r="H16" s="24">
        <v>0.62068679999999998</v>
      </c>
      <c r="I16" s="21">
        <v>-76.506692271775094</v>
      </c>
      <c r="J16" s="21">
        <v>1.6820791701666011</v>
      </c>
      <c r="K16" s="97"/>
    </row>
    <row r="17" spans="1:11" s="125" customFormat="1" ht="15" customHeight="1" x14ac:dyDescent="0.25">
      <c r="A17" s="95"/>
      <c r="B17" s="173" t="s">
        <v>362</v>
      </c>
      <c r="C17" s="21">
        <v>0</v>
      </c>
      <c r="D17" s="24">
        <v>6.5316634000000002</v>
      </c>
      <c r="E17" s="21" t="s">
        <v>97</v>
      </c>
      <c r="F17" s="21">
        <v>1.7440310286350322</v>
      </c>
      <c r="G17" s="21">
        <v>0</v>
      </c>
      <c r="H17" s="24">
        <v>4.1192105000000003</v>
      </c>
      <c r="I17" s="21" t="s">
        <v>97</v>
      </c>
      <c r="J17" s="21">
        <v>11.163179528840553</v>
      </c>
      <c r="K17" s="97"/>
    </row>
    <row r="18" spans="1:11" s="125" customFormat="1" ht="15" customHeight="1" x14ac:dyDescent="0.25">
      <c r="A18" s="95"/>
      <c r="B18" s="173" t="s">
        <v>363</v>
      </c>
      <c r="C18" s="21">
        <v>1.1515042</v>
      </c>
      <c r="D18" s="24">
        <v>5.1647997999999999</v>
      </c>
      <c r="E18" s="21">
        <v>348.52635361642621</v>
      </c>
      <c r="F18" s="21">
        <v>1.3790623546044962</v>
      </c>
      <c r="G18" s="21">
        <v>8.7552000000000005E-2</v>
      </c>
      <c r="H18" s="24">
        <v>9.2993999999999993E-2</v>
      </c>
      <c r="I18" s="21">
        <v>6.2157346491227949</v>
      </c>
      <c r="J18" s="21">
        <v>0.25201642817355369</v>
      </c>
      <c r="K18" s="97"/>
    </row>
    <row r="19" spans="1:11" s="125" customFormat="1" ht="15" customHeight="1" x14ac:dyDescent="0.25">
      <c r="A19" s="95"/>
      <c r="B19" s="173" t="s">
        <v>364</v>
      </c>
      <c r="C19" s="21">
        <v>5.4926551999999997</v>
      </c>
      <c r="D19" s="24">
        <v>5.0462558</v>
      </c>
      <c r="E19" s="21">
        <v>-8.1272059458602044</v>
      </c>
      <c r="F19" s="21">
        <v>1.3474097109213401</v>
      </c>
      <c r="G19" s="21">
        <v>0.44825300000000001</v>
      </c>
      <c r="H19" s="24">
        <v>0.48566110000000001</v>
      </c>
      <c r="I19" s="21">
        <v>8.3453094569361461</v>
      </c>
      <c r="J19" s="21">
        <v>1.3161556199845053</v>
      </c>
      <c r="K19" s="97"/>
    </row>
    <row r="20" spans="1:11" s="125" customFormat="1" ht="15" customHeight="1" x14ac:dyDescent="0.25">
      <c r="A20" s="95"/>
      <c r="B20" s="173" t="s">
        <v>365</v>
      </c>
      <c r="C20" s="21">
        <v>4.8325582000000002</v>
      </c>
      <c r="D20" s="24">
        <v>4.9656757999999996</v>
      </c>
      <c r="E20" s="21">
        <v>2.7545990030704459</v>
      </c>
      <c r="F20" s="21">
        <v>1.3258939022090583</v>
      </c>
      <c r="G20" s="21">
        <v>0.29095840000000001</v>
      </c>
      <c r="H20" s="24">
        <v>0.36481130000000001</v>
      </c>
      <c r="I20" s="21">
        <v>25.382632018872808</v>
      </c>
      <c r="J20" s="21">
        <v>0.98864916858454055</v>
      </c>
      <c r="K20" s="97"/>
    </row>
    <row r="21" spans="1:11" s="125" customFormat="1" ht="15" customHeight="1" x14ac:dyDescent="0.25">
      <c r="A21" s="95"/>
      <c r="B21" s="173" t="s">
        <v>340</v>
      </c>
      <c r="C21" s="21">
        <v>4.4844673999999998</v>
      </c>
      <c r="D21" s="24">
        <v>4.9240152999999998</v>
      </c>
      <c r="E21" s="21">
        <v>9.801563057410112</v>
      </c>
      <c r="F21" s="21">
        <v>1.3147700582172737</v>
      </c>
      <c r="G21" s="21">
        <v>0.95808689999999996</v>
      </c>
      <c r="H21" s="24">
        <v>0.21538199999999999</v>
      </c>
      <c r="I21" s="21">
        <v>-77.51957572950846</v>
      </c>
      <c r="J21" s="21">
        <v>0.58369144603819978</v>
      </c>
      <c r="K21" s="97"/>
    </row>
    <row r="22" spans="1:11" s="125" customFormat="1" ht="15" customHeight="1" x14ac:dyDescent="0.25">
      <c r="A22" s="95"/>
      <c r="B22" s="173" t="s">
        <v>328</v>
      </c>
      <c r="C22" s="21">
        <v>3.7096564999999999</v>
      </c>
      <c r="D22" s="24">
        <v>3.9172145</v>
      </c>
      <c r="E22" s="21">
        <v>5.595073290478525</v>
      </c>
      <c r="F22" s="21">
        <v>1.0459423910024304</v>
      </c>
      <c r="G22" s="21">
        <v>0.39364120000000002</v>
      </c>
      <c r="H22" s="24">
        <v>0.43989899999999998</v>
      </c>
      <c r="I22" s="21">
        <v>11.751259776669709</v>
      </c>
      <c r="J22" s="21">
        <v>1.1921390061414512</v>
      </c>
      <c r="K22" s="97"/>
    </row>
    <row r="23" spans="1:11" s="125" customFormat="1" ht="15" customHeight="1" x14ac:dyDescent="0.25">
      <c r="A23" s="95"/>
      <c r="B23" s="173" t="s">
        <v>366</v>
      </c>
      <c r="C23" s="21">
        <v>2.4856034999999999</v>
      </c>
      <c r="D23" s="24">
        <v>3.7945980000000001</v>
      </c>
      <c r="E23" s="21">
        <v>52.663045413317143</v>
      </c>
      <c r="F23" s="21">
        <v>1.013202341871511</v>
      </c>
      <c r="G23" s="21">
        <v>0.41652929999999999</v>
      </c>
      <c r="H23" s="24">
        <v>0.50063860000000004</v>
      </c>
      <c r="I23" s="21">
        <v>20.192889191708741</v>
      </c>
      <c r="J23" s="21">
        <v>1.3567450779384531</v>
      </c>
      <c r="K23" s="97"/>
    </row>
    <row r="24" spans="1:11" s="125" customFormat="1" ht="15" customHeight="1" x14ac:dyDescent="0.25">
      <c r="A24" s="95"/>
      <c r="B24" s="173" t="s">
        <v>367</v>
      </c>
      <c r="C24" s="21">
        <v>2.2082622999999999</v>
      </c>
      <c r="D24" s="24">
        <v>3.6549439000000001</v>
      </c>
      <c r="E24" s="21">
        <v>65.512217457138135</v>
      </c>
      <c r="F24" s="21">
        <v>0.97591305294763597</v>
      </c>
      <c r="G24" s="21">
        <v>0</v>
      </c>
      <c r="H24" s="24">
        <v>1.68179E-2</v>
      </c>
      <c r="I24" s="21" t="s">
        <v>97</v>
      </c>
      <c r="J24" s="21">
        <v>4.5576995154311128E-2</v>
      </c>
      <c r="K24" s="97"/>
    </row>
    <row r="25" spans="1:11" s="125" customFormat="1" ht="15" customHeight="1" x14ac:dyDescent="0.25">
      <c r="A25" s="95"/>
      <c r="B25" s="173" t="s">
        <v>368</v>
      </c>
      <c r="C25" s="21">
        <v>2.7850234</v>
      </c>
      <c r="D25" s="24">
        <v>3.5762048000000002</v>
      </c>
      <c r="E25" s="21">
        <v>28.408429171546643</v>
      </c>
      <c r="F25" s="21">
        <v>0.95488878620927398</v>
      </c>
      <c r="G25" s="21">
        <v>0.18470420000000001</v>
      </c>
      <c r="H25" s="24">
        <v>0.2212182</v>
      </c>
      <c r="I25" s="21">
        <v>19.768906175387446</v>
      </c>
      <c r="J25" s="21">
        <v>0.59950771674498182</v>
      </c>
      <c r="K25" s="97"/>
    </row>
    <row r="26" spans="1:11" s="125" customFormat="1" ht="15" customHeight="1" x14ac:dyDescent="0.25">
      <c r="A26" s="95"/>
      <c r="B26" s="173" t="s">
        <v>332</v>
      </c>
      <c r="C26" s="21">
        <v>4.4158511999999996</v>
      </c>
      <c r="D26" s="24">
        <v>3.5255901000000001</v>
      </c>
      <c r="E26" s="21">
        <v>-20.160577421630499</v>
      </c>
      <c r="F26" s="21">
        <v>0.94137406539480994</v>
      </c>
      <c r="G26" s="21">
        <v>0.65118949999999998</v>
      </c>
      <c r="H26" s="24">
        <v>0.1380335</v>
      </c>
      <c r="I26" s="21">
        <v>-78.802867675231241</v>
      </c>
      <c r="J26" s="21">
        <v>0.37407477512844084</v>
      </c>
      <c r="K26" s="97"/>
    </row>
    <row r="27" spans="1:11" s="125" customFormat="1" ht="15" customHeight="1" x14ac:dyDescent="0.25">
      <c r="A27" s="95"/>
      <c r="B27" s="173" t="s">
        <v>331</v>
      </c>
      <c r="C27" s="21">
        <v>3.0867521999999998</v>
      </c>
      <c r="D27" s="24">
        <v>3.1617671000000001</v>
      </c>
      <c r="E27" s="21">
        <v>2.4302209940921138</v>
      </c>
      <c r="F27" s="21">
        <v>0.84422904090823214</v>
      </c>
      <c r="G27" s="21">
        <v>0.20782039999999999</v>
      </c>
      <c r="H27" s="24">
        <v>0.31066650000000001</v>
      </c>
      <c r="I27" s="21">
        <v>49.48797134448786</v>
      </c>
      <c r="J27" s="21">
        <v>0.84191519542313842</v>
      </c>
      <c r="K27" s="97"/>
    </row>
    <row r="28" spans="1:11" s="125" customFormat="1" ht="15" customHeight="1" x14ac:dyDescent="0.25">
      <c r="A28" s="95"/>
      <c r="B28" s="173" t="s">
        <v>369</v>
      </c>
      <c r="C28" s="21">
        <v>9.0098999999999999E-2</v>
      </c>
      <c r="D28" s="24">
        <v>2.9722927000000001</v>
      </c>
      <c r="E28" s="21">
        <v>3198.9186339471025</v>
      </c>
      <c r="F28" s="21">
        <v>0.7936371453227975</v>
      </c>
      <c r="G28" s="21">
        <v>8.5999999999999993E-2</v>
      </c>
      <c r="H28" s="24">
        <v>0.2288626</v>
      </c>
      <c r="I28" s="21">
        <v>166.1193023255814</v>
      </c>
      <c r="J28" s="21">
        <v>0.6202242617213235</v>
      </c>
      <c r="K28" s="97"/>
    </row>
    <row r="29" spans="1:11" s="125" customFormat="1" ht="15" customHeight="1" x14ac:dyDescent="0.25">
      <c r="A29" s="95"/>
      <c r="B29" s="173" t="s">
        <v>370</v>
      </c>
      <c r="C29" s="21">
        <v>5.6145303000000002</v>
      </c>
      <c r="D29" s="24">
        <v>2.8889803999999999</v>
      </c>
      <c r="E29" s="21">
        <v>-48.544575491916042</v>
      </c>
      <c r="F29" s="21">
        <v>0.77139178034165801</v>
      </c>
      <c r="G29" s="21">
        <v>0.36139159999999998</v>
      </c>
      <c r="H29" s="24">
        <v>9.2132000000000006E-2</v>
      </c>
      <c r="I29" s="21">
        <v>-74.506324994825562</v>
      </c>
      <c r="J29" s="21">
        <v>0.24968038325575687</v>
      </c>
      <c r="K29" s="97"/>
    </row>
    <row r="30" spans="1:11" s="125" customFormat="1" ht="15" customHeight="1" x14ac:dyDescent="0.25">
      <c r="A30" s="95"/>
      <c r="B30" s="173" t="s">
        <v>371</v>
      </c>
      <c r="C30" s="21">
        <v>3.5003384</v>
      </c>
      <c r="D30" s="24">
        <v>2.7141489000000001</v>
      </c>
      <c r="E30" s="21">
        <v>-22.460385544437646</v>
      </c>
      <c r="F30" s="21">
        <v>0.72470971145507002</v>
      </c>
      <c r="G30" s="21">
        <v>0.30209130000000001</v>
      </c>
      <c r="H30" s="24">
        <v>0.49511529999999998</v>
      </c>
      <c r="I30" s="21">
        <v>63.895914910492294</v>
      </c>
      <c r="J30" s="21">
        <v>1.3417767752766576</v>
      </c>
      <c r="K30" s="97"/>
    </row>
    <row r="31" spans="1:11" s="125" customFormat="1" ht="15" customHeight="1" x14ac:dyDescent="0.25">
      <c r="A31" s="95"/>
      <c r="B31" s="173" t="s">
        <v>372</v>
      </c>
      <c r="C31" s="21">
        <v>2.5426826999999999</v>
      </c>
      <c r="D31" s="24">
        <v>2.6953086000000002</v>
      </c>
      <c r="E31" s="21">
        <v>6.0025539167746</v>
      </c>
      <c r="F31" s="21">
        <v>0.71967912953794411</v>
      </c>
      <c r="G31" s="21">
        <v>0.125308</v>
      </c>
      <c r="H31" s="24">
        <v>0.5721792</v>
      </c>
      <c r="I31" s="21">
        <v>356.61825262553066</v>
      </c>
      <c r="J31" s="21">
        <v>1.5506221719594966</v>
      </c>
      <c r="K31" s="97"/>
    </row>
    <row r="32" spans="1:11" s="125" customFormat="1" ht="15" customHeight="1" x14ac:dyDescent="0.25">
      <c r="A32" s="95"/>
      <c r="B32" s="173" t="s">
        <v>373</v>
      </c>
      <c r="C32" s="21">
        <v>2.5659741</v>
      </c>
      <c r="D32" s="24">
        <v>2.6847536999999999</v>
      </c>
      <c r="E32" s="21">
        <v>4.6290256787860695</v>
      </c>
      <c r="F32" s="21">
        <v>0.7168608469693506</v>
      </c>
      <c r="G32" s="21">
        <v>0.25493470000000001</v>
      </c>
      <c r="H32" s="24">
        <v>0.3402231</v>
      </c>
      <c r="I32" s="21">
        <v>33.454998476080334</v>
      </c>
      <c r="J32" s="21">
        <v>0.92201443581450182</v>
      </c>
      <c r="K32" s="97"/>
    </row>
    <row r="33" spans="1:11" s="125" customFormat="1" ht="15" customHeight="1" x14ac:dyDescent="0.25">
      <c r="A33" s="95"/>
      <c r="B33" s="173" t="s">
        <v>374</v>
      </c>
      <c r="C33" s="21">
        <v>2.5585486999999998</v>
      </c>
      <c r="D33" s="24">
        <v>2.539104</v>
      </c>
      <c r="E33" s="21">
        <v>-0.75998944245226907</v>
      </c>
      <c r="F33" s="21">
        <v>0.67797066225600733</v>
      </c>
      <c r="G33" s="21">
        <v>0.3531262</v>
      </c>
      <c r="H33" s="24">
        <v>0.1073805</v>
      </c>
      <c r="I33" s="21">
        <v>-69.591466167053028</v>
      </c>
      <c r="J33" s="21">
        <v>0.29100425904348975</v>
      </c>
      <c r="K33" s="97"/>
    </row>
    <row r="34" spans="1:11" s="125" customFormat="1" ht="15" customHeight="1" x14ac:dyDescent="0.25">
      <c r="A34" s="95"/>
      <c r="B34" s="173" t="s">
        <v>375</v>
      </c>
      <c r="C34" s="21">
        <v>1.5791681</v>
      </c>
      <c r="D34" s="24">
        <v>2.1625827000000002</v>
      </c>
      <c r="E34" s="21">
        <v>36.944426625639167</v>
      </c>
      <c r="F34" s="21">
        <v>0.5774350421654193</v>
      </c>
      <c r="G34" s="21">
        <v>0.1841806</v>
      </c>
      <c r="H34" s="24">
        <v>0.69787699999999997</v>
      </c>
      <c r="I34" s="21">
        <v>278.90907077075434</v>
      </c>
      <c r="J34" s="21">
        <v>1.8912668435003888</v>
      </c>
      <c r="K34" s="97"/>
    </row>
    <row r="35" spans="1:11" s="125" customFormat="1" ht="15" customHeight="1" x14ac:dyDescent="0.25">
      <c r="A35" s="95"/>
      <c r="B35" s="173" t="s">
        <v>333</v>
      </c>
      <c r="C35" s="21">
        <v>2.3020116000000002</v>
      </c>
      <c r="D35" s="24">
        <v>2.1062031000000001</v>
      </c>
      <c r="E35" s="21">
        <v>-8.5059736449633938</v>
      </c>
      <c r="F35" s="21">
        <v>0.56238102517764377</v>
      </c>
      <c r="G35" s="21">
        <v>0.22306219999999999</v>
      </c>
      <c r="H35" s="24">
        <v>0.44523489999999999</v>
      </c>
      <c r="I35" s="21">
        <v>99.6012323020216</v>
      </c>
      <c r="J35" s="21">
        <v>1.2065994493860828</v>
      </c>
      <c r="K35" s="97"/>
    </row>
    <row r="36" spans="1:11" s="125" customFormat="1" ht="15" customHeight="1" x14ac:dyDescent="0.25">
      <c r="A36" s="95"/>
      <c r="B36" s="173" t="s">
        <v>376</v>
      </c>
      <c r="C36" s="21">
        <v>0.59944750000000002</v>
      </c>
      <c r="D36" s="24">
        <v>2.0915683999999999</v>
      </c>
      <c r="E36" s="21">
        <v>248.91602684138309</v>
      </c>
      <c r="F36" s="21">
        <v>0.55847338797533996</v>
      </c>
      <c r="G36" s="21">
        <v>2.9639999999999999E-4</v>
      </c>
      <c r="H36" s="24">
        <v>8.5156800000000005E-2</v>
      </c>
      <c r="I36" s="21">
        <v>28630.364372469638</v>
      </c>
      <c r="J36" s="21">
        <v>0.23077738962395078</v>
      </c>
      <c r="K36" s="97"/>
    </row>
    <row r="37" spans="1:11" s="125" customFormat="1" ht="15" customHeight="1" x14ac:dyDescent="0.25">
      <c r="A37" s="95"/>
      <c r="B37" s="173" t="s">
        <v>377</v>
      </c>
      <c r="C37" s="21">
        <v>1.8520498000000001</v>
      </c>
      <c r="D37" s="24">
        <v>2.0475677999999999</v>
      </c>
      <c r="E37" s="21">
        <v>10.556843557878404</v>
      </c>
      <c r="F37" s="21">
        <v>0.54672470973228193</v>
      </c>
      <c r="G37" s="21">
        <v>3.5853700000000002E-2</v>
      </c>
      <c r="H37" s="24">
        <v>0.27765030000000002</v>
      </c>
      <c r="I37" s="21">
        <v>674.39790035616966</v>
      </c>
      <c r="J37" s="21">
        <v>0.75244033902526664</v>
      </c>
      <c r="K37" s="97"/>
    </row>
    <row r="38" spans="1:11" s="125" customFormat="1" ht="15" customHeight="1" x14ac:dyDescent="0.25">
      <c r="A38" s="95"/>
      <c r="B38" s="173" t="s">
        <v>378</v>
      </c>
      <c r="C38" s="21">
        <v>2.4898758000000001</v>
      </c>
      <c r="D38" s="24">
        <v>2.0421128999999998</v>
      </c>
      <c r="E38" s="21">
        <v>-17.983342783603916</v>
      </c>
      <c r="F38" s="21">
        <v>0.54526818720876957</v>
      </c>
      <c r="G38" s="21">
        <v>0.2755667</v>
      </c>
      <c r="H38" s="24">
        <v>0.21152099999999999</v>
      </c>
      <c r="I38" s="21">
        <v>-23.241451162277592</v>
      </c>
      <c r="J38" s="21">
        <v>0.57322802442843901</v>
      </c>
      <c r="K38" s="97"/>
    </row>
    <row r="39" spans="1:11" s="125" customFormat="1" ht="15" customHeight="1" x14ac:dyDescent="0.25">
      <c r="A39" s="95"/>
      <c r="B39" s="173" t="s">
        <v>379</v>
      </c>
      <c r="C39" s="21">
        <v>1.1360517000000001</v>
      </c>
      <c r="D39" s="24">
        <v>1.948947</v>
      </c>
      <c r="E39" s="21">
        <v>71.554428376807124</v>
      </c>
      <c r="F39" s="21">
        <v>0.520391795015824</v>
      </c>
      <c r="G39" s="21">
        <v>6.4120200000000002E-2</v>
      </c>
      <c r="H39" s="24">
        <v>0.15856529999999999</v>
      </c>
      <c r="I39" s="21">
        <v>147.29383252079685</v>
      </c>
      <c r="J39" s="21">
        <v>0.42971654664029929</v>
      </c>
      <c r="K39" s="97"/>
    </row>
    <row r="40" spans="1:11" s="125" customFormat="1" ht="15" customHeight="1" x14ac:dyDescent="0.25">
      <c r="A40" s="95"/>
      <c r="B40" s="173" t="s">
        <v>380</v>
      </c>
      <c r="C40" s="21">
        <v>1.7011516</v>
      </c>
      <c r="D40" s="24">
        <v>1.9023137000000001</v>
      </c>
      <c r="E40" s="21">
        <v>11.82505427499818</v>
      </c>
      <c r="F40" s="21">
        <v>0.5079401548765532</v>
      </c>
      <c r="G40" s="21">
        <v>0.21331410000000001</v>
      </c>
      <c r="H40" s="24">
        <v>0.43246790000000002</v>
      </c>
      <c r="I40" s="21">
        <v>102.7376061873078</v>
      </c>
      <c r="J40" s="21">
        <v>1.1720005103309636</v>
      </c>
      <c r="K40" s="97"/>
    </row>
    <row r="41" spans="1:11" s="125" customFormat="1" ht="15" customHeight="1" x14ac:dyDescent="0.25">
      <c r="A41" s="95"/>
      <c r="B41" s="173" t="s">
        <v>381</v>
      </c>
      <c r="C41" s="21">
        <v>2.0006788000000002</v>
      </c>
      <c r="D41" s="24">
        <v>1.8180354000000001</v>
      </c>
      <c r="E41" s="21">
        <v>-9.1290715931013011</v>
      </c>
      <c r="F41" s="21">
        <v>0.48543685652216895</v>
      </c>
      <c r="G41" s="21">
        <v>0.18612690000000001</v>
      </c>
      <c r="H41" s="24">
        <v>6.5901799999999996E-2</v>
      </c>
      <c r="I41" s="21">
        <v>-64.59308138694621</v>
      </c>
      <c r="J41" s="21">
        <v>0.17859578302049489</v>
      </c>
      <c r="K41" s="97"/>
    </row>
    <row r="42" spans="1:11" s="125" customFormat="1" ht="15" customHeight="1" x14ac:dyDescent="0.25">
      <c r="A42" s="95"/>
      <c r="B42" s="173" t="s">
        <v>382</v>
      </c>
      <c r="C42" s="21">
        <v>2.0271043999999998</v>
      </c>
      <c r="D42" s="24">
        <v>1.8107078999999999</v>
      </c>
      <c r="E42" s="21">
        <v>-10.675153188952669</v>
      </c>
      <c r="F42" s="21">
        <v>0.48348032775151562</v>
      </c>
      <c r="G42" s="21">
        <v>0.44943670000000002</v>
      </c>
      <c r="H42" s="24">
        <v>0.18839130000000001</v>
      </c>
      <c r="I42" s="21">
        <v>-58.082795641744433</v>
      </c>
      <c r="J42" s="21">
        <v>0.51054586881919706</v>
      </c>
      <c r="K42" s="97"/>
    </row>
    <row r="43" spans="1:11" s="125" customFormat="1" ht="15" customHeight="1" x14ac:dyDescent="0.25">
      <c r="A43" s="95"/>
      <c r="B43" s="173" t="s">
        <v>383</v>
      </c>
      <c r="C43" s="21">
        <v>1.1631267000000001</v>
      </c>
      <c r="D43" s="24">
        <v>1.7924601</v>
      </c>
      <c r="E43" s="21">
        <v>54.1070375222235</v>
      </c>
      <c r="F43" s="21">
        <v>0.47860795031021541</v>
      </c>
      <c r="G43" s="21">
        <v>7.9117000000000007E-3</v>
      </c>
      <c r="H43" s="24">
        <v>0.51092550000000003</v>
      </c>
      <c r="I43" s="21">
        <v>6357.8472388993514</v>
      </c>
      <c r="J43" s="21">
        <v>1.3846228743014284</v>
      </c>
      <c r="K43" s="97"/>
    </row>
    <row r="44" spans="1:11" s="125" customFormat="1" ht="15" customHeight="1" x14ac:dyDescent="0.25">
      <c r="A44" s="95"/>
      <c r="B44" s="173" t="s">
        <v>46</v>
      </c>
      <c r="C44" s="21">
        <v>179.39826969999999</v>
      </c>
      <c r="D44" s="24">
        <v>139.32404309999993</v>
      </c>
      <c r="E44" s="21">
        <v>-22.338134401750064</v>
      </c>
      <c r="F44" s="21">
        <v>37.201159845635104</v>
      </c>
      <c r="G44" s="21">
        <v>19.901858899999993</v>
      </c>
      <c r="H44" s="24">
        <v>14.624145700000017</v>
      </c>
      <c r="I44" s="21">
        <v>-26.518694693388557</v>
      </c>
      <c r="J44" s="21">
        <v>39.63185758655009</v>
      </c>
      <c r="K44" s="97"/>
    </row>
    <row r="45" spans="1:11" x14ac:dyDescent="0.25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25">
      <c r="A46" s="98"/>
      <c r="B46" s="106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99"/>
      <c r="C47" s="99"/>
      <c r="D47" s="102"/>
      <c r="E47" s="99"/>
    </row>
    <row r="48" spans="1:11" x14ac:dyDescent="0.25">
      <c r="B48" s="99"/>
      <c r="C48" s="99"/>
      <c r="D48" s="102"/>
      <c r="E48" s="99"/>
    </row>
    <row r="49" spans="3:4" x14ac:dyDescent="0.25">
      <c r="C49" s="99"/>
      <c r="D49" s="102"/>
    </row>
    <row r="50" spans="3:4" x14ac:dyDescent="0.25">
      <c r="C50" s="99"/>
      <c r="D50" s="102"/>
    </row>
    <row r="51" spans="3:4" x14ac:dyDescent="0.25">
      <c r="C51" s="99"/>
      <c r="D51" s="102"/>
    </row>
    <row r="52" spans="3:4" x14ac:dyDescent="0.25">
      <c r="C52" s="99"/>
      <c r="D52" s="102"/>
    </row>
    <row r="53" spans="3:4" x14ac:dyDescent="0.25">
      <c r="C53" s="99"/>
      <c r="D53" s="102"/>
    </row>
    <row r="54" spans="3:4" x14ac:dyDescent="0.25">
      <c r="C54" s="99"/>
      <c r="D54" s="102"/>
    </row>
    <row r="55" spans="3:4" x14ac:dyDescent="0.25">
      <c r="C55" s="99"/>
      <c r="D55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1.57031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25">
      <c r="A7" s="95"/>
      <c r="B7" s="105"/>
      <c r="C7" s="219" t="s">
        <v>105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25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25">
      <c r="A10" s="95"/>
      <c r="B10" s="110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97"/>
    </row>
    <row r="11" spans="1:14" x14ac:dyDescent="0.25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0"/>
      <c r="F11" s="220"/>
      <c r="G11" s="115">
        <f>+C11</f>
        <v>2018</v>
      </c>
      <c r="H11" s="115">
        <f>+D11</f>
        <v>2019</v>
      </c>
      <c r="I11" s="220"/>
      <c r="J11" s="220"/>
      <c r="K11" s="97"/>
      <c r="N11" s="90"/>
    </row>
    <row r="12" spans="1:14" x14ac:dyDescent="0.25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25">
      <c r="A13" s="95"/>
      <c r="B13" s="111" t="s">
        <v>24</v>
      </c>
      <c r="C13" s="24">
        <f>+'Principales paises'!C17</f>
        <v>135.171243</v>
      </c>
      <c r="D13" s="24">
        <f>+'Principales paises'!D17</f>
        <v>131.33125010000001</v>
      </c>
      <c r="E13" s="24">
        <f t="shared" ref="E13" si="0">IF(OR(OR(D13=0,C13=0),D13=""),"",(D13/C13-1)*100)</f>
        <v>-2.8408356798198531</v>
      </c>
      <c r="F13" s="22">
        <f t="shared" ref="F13" si="1">(D13/D$13)*100</f>
        <v>100</v>
      </c>
      <c r="G13" s="24">
        <f>+'Principales paises'!G17</f>
        <v>14.9810575</v>
      </c>
      <c r="H13" s="24">
        <f>+'Principales paises'!H17</f>
        <v>13.62177</v>
      </c>
      <c r="I13" s="24">
        <f t="shared" ref="I13" si="2">IF(OR(OR(H13=0,G13=0),H13=""),"",(H13/G13-1)*100)</f>
        <v>-9.073374826843839</v>
      </c>
      <c r="J13" s="22">
        <f t="shared" ref="J13" si="3">(H13/H$13)*100</f>
        <v>100</v>
      </c>
      <c r="K13" s="97"/>
    </row>
    <row r="14" spans="1:14" ht="15.75" customHeight="1" x14ac:dyDescent="0.25">
      <c r="A14" s="95"/>
      <c r="B14" s="173" t="str">
        <f>+[6]pais3!B2</f>
        <v>Preparaciones capilares</v>
      </c>
      <c r="C14" s="175">
        <f>+[6]pais3!C2</f>
        <v>5.3016990000000002</v>
      </c>
      <c r="D14" s="176">
        <f>+[6]pais3!E2</f>
        <v>8.0169169999999994</v>
      </c>
      <c r="E14" s="175">
        <f t="shared" ref="E14" si="4">IF(OR(OR(D14=0,C14=0),D14=""),"",(D14/C14-1)*100)</f>
        <v>51.214110797312308</v>
      </c>
      <c r="F14" s="175">
        <f t="shared" ref="F14" si="5">(D14/D$13)*100</f>
        <v>6.1043483511316996</v>
      </c>
      <c r="G14" s="175">
        <f>+[6]pais3!D2</f>
        <v>0.48580309999999999</v>
      </c>
      <c r="H14" s="176">
        <f>+[6]pais3!F2</f>
        <v>1.2970828000000001</v>
      </c>
      <c r="I14" s="175">
        <f t="shared" ref="I14" si="6">IF(OR(OR(H14=0,G14=0),H14=""),"",(H14/G14-1)*100)</f>
        <v>166.9976375202217</v>
      </c>
      <c r="J14" s="175">
        <f t="shared" ref="J14" si="7">(H14/H$13)*100</f>
        <v>9.5221311180558779</v>
      </c>
      <c r="K14" s="97"/>
    </row>
    <row r="15" spans="1:14" s="125" customFormat="1" ht="15.75" customHeight="1" x14ac:dyDescent="0.25">
      <c r="A15" s="95"/>
      <c r="B15" s="173" t="str">
        <f>+[6]pais3!B3</f>
        <v>Tarjetas inteligentes</v>
      </c>
      <c r="C15" s="175">
        <f>+[6]pais3!C3</f>
        <v>2.2327648999999998</v>
      </c>
      <c r="D15" s="176">
        <f>+[6]pais3!E3</f>
        <v>7.7369349999999999</v>
      </c>
      <c r="E15" s="175">
        <f t="shared" ref="E15:E30" si="8">IF(OR(OR(D15=0,C15=0),D15=""),"",(D15/C15-1)*100)</f>
        <v>246.51812199304999</v>
      </c>
      <c r="F15" s="175">
        <f t="shared" ref="F15:F30" si="9">(D15/D$13)*100</f>
        <v>5.8911607055509174</v>
      </c>
      <c r="G15" s="175">
        <f>+[6]pais3!D3</f>
        <v>0.1136194</v>
      </c>
      <c r="H15" s="176">
        <f>+[6]pais3!F3</f>
        <v>0.92959800000000004</v>
      </c>
      <c r="I15" s="175">
        <f t="shared" ref="I15:I39" si="10">IF(OR(OR(H15=0,G15=0),H15=""),"",(H15/G15-1)*100)</f>
        <v>718.16837617519559</v>
      </c>
      <c r="J15" s="175">
        <f t="shared" ref="J15:J30" si="11">(H15/H$13)*100</f>
        <v>6.8243554251760239</v>
      </c>
      <c r="K15" s="97"/>
    </row>
    <row r="16" spans="1:14" s="125" customFormat="1" ht="15.75" customHeight="1" x14ac:dyDescent="0.25">
      <c r="A16" s="95"/>
      <c r="B16" s="173" t="str">
        <f>+[6]pais3!B4</f>
        <v>Libros</v>
      </c>
      <c r="C16" s="175">
        <f>+[6]pais3!C4</f>
        <v>4.6010337000000003</v>
      </c>
      <c r="D16" s="176">
        <f>+[6]pais3!E4</f>
        <v>6.3478192</v>
      </c>
      <c r="E16" s="175">
        <f t="shared" si="8"/>
        <v>37.965066415401381</v>
      </c>
      <c r="F16" s="175">
        <f t="shared" si="9"/>
        <v>4.8334415420294548</v>
      </c>
      <c r="G16" s="175">
        <f>+[6]pais3!D4</f>
        <v>0.26674019999999998</v>
      </c>
      <c r="H16" s="176">
        <f>+[6]pais3!F4</f>
        <v>0.44869900000000001</v>
      </c>
      <c r="I16" s="175">
        <f t="shared" si="10"/>
        <v>68.215739509830172</v>
      </c>
      <c r="J16" s="175">
        <f t="shared" si="11"/>
        <v>3.2939845556047418</v>
      </c>
      <c r="K16" s="97"/>
    </row>
    <row r="17" spans="1:11" s="125" customFormat="1" ht="15.75" customHeight="1" x14ac:dyDescent="0.25">
      <c r="A17" s="95"/>
      <c r="B17" s="173" t="str">
        <f>+[6]pais3!B5</f>
        <v>Mezclas odoriferas</v>
      </c>
      <c r="C17" s="175">
        <f>+[6]pais3!C5</f>
        <v>5.6742182999999997</v>
      </c>
      <c r="D17" s="176">
        <f>+[6]pais3!E5</f>
        <v>6.0662577000000004</v>
      </c>
      <c r="E17" s="175">
        <f t="shared" si="8"/>
        <v>6.9091349552060866</v>
      </c>
      <c r="F17" s="175">
        <f t="shared" si="9"/>
        <v>4.6190512123968581</v>
      </c>
      <c r="G17" s="175">
        <f>+[6]pais3!D5</f>
        <v>0.63566719999999999</v>
      </c>
      <c r="H17" s="176">
        <f>+[6]pais3!F5</f>
        <v>0.73674379999999995</v>
      </c>
      <c r="I17" s="175">
        <f t="shared" si="10"/>
        <v>15.90086762381322</v>
      </c>
      <c r="J17" s="175">
        <f t="shared" si="11"/>
        <v>5.4085761248354656</v>
      </c>
      <c r="K17" s="97"/>
    </row>
    <row r="18" spans="1:11" s="125" customFormat="1" ht="15.75" customHeight="1" x14ac:dyDescent="0.25">
      <c r="A18" s="95"/>
      <c r="B18" s="173" t="str">
        <f>+[6]pais3!B6</f>
        <v>Medicamentos</v>
      </c>
      <c r="C18" s="175">
        <f>+[6]pais3!C6</f>
        <v>4.1009359999999999</v>
      </c>
      <c r="D18" s="176">
        <f>+[6]pais3!E6</f>
        <v>4.4869605999999997</v>
      </c>
      <c r="E18" s="175">
        <f t="shared" si="8"/>
        <v>9.4130852078647465</v>
      </c>
      <c r="F18" s="175">
        <f t="shared" si="9"/>
        <v>3.4165216554197708</v>
      </c>
      <c r="G18" s="175">
        <f>+[6]pais3!D6</f>
        <v>0.3077472</v>
      </c>
      <c r="H18" s="176">
        <f>+[6]pais3!F6</f>
        <v>0.44740380000000002</v>
      </c>
      <c r="I18" s="175">
        <f t="shared" si="10"/>
        <v>45.380299154630819</v>
      </c>
      <c r="J18" s="175">
        <f t="shared" si="11"/>
        <v>3.2844762464789818</v>
      </c>
      <c r="K18" s="97"/>
    </row>
    <row r="19" spans="1:11" s="125" customFormat="1" ht="15.75" customHeight="1" x14ac:dyDescent="0.25">
      <c r="A19" s="95"/>
      <c r="B19" s="173" t="str">
        <f>+[6]pais3!B7</f>
        <v>Chasís de vehículos</v>
      </c>
      <c r="C19" s="175">
        <f>+[6]pais3!C7</f>
        <v>2.6867519999999998</v>
      </c>
      <c r="D19" s="176">
        <f>+[6]pais3!E7</f>
        <v>4.2700519999999997</v>
      </c>
      <c r="E19" s="175">
        <f t="shared" si="8"/>
        <v>58.929890068007772</v>
      </c>
      <c r="F19" s="175">
        <f t="shared" si="9"/>
        <v>3.2513602031113233</v>
      </c>
      <c r="G19" s="175">
        <f>+[6]pais3!D7</f>
        <v>0</v>
      </c>
      <c r="H19" s="176">
        <f>+[6]pais3!F7</f>
        <v>0.63437399999999999</v>
      </c>
      <c r="I19" s="175" t="str">
        <f t="shared" si="10"/>
        <v/>
      </c>
      <c r="J19" s="175">
        <f t="shared" si="11"/>
        <v>4.657059985596586</v>
      </c>
      <c r="K19" s="97"/>
    </row>
    <row r="20" spans="1:11" s="125" customFormat="1" ht="15.75" customHeight="1" x14ac:dyDescent="0.25">
      <c r="A20" s="95"/>
      <c r="B20" s="173" t="str">
        <f>+[6]pais3!B8</f>
        <v>Champúes para el cabello</v>
      </c>
      <c r="C20" s="175">
        <f>+[6]pais3!C8</f>
        <v>2.3256808000000002</v>
      </c>
      <c r="D20" s="176">
        <f>+[6]pais3!E8</f>
        <v>3.8282657000000002</v>
      </c>
      <c r="E20" s="175">
        <f t="shared" si="8"/>
        <v>64.608389079017201</v>
      </c>
      <c r="F20" s="175">
        <f t="shared" si="9"/>
        <v>2.9149693596040782</v>
      </c>
      <c r="G20" s="175">
        <f>+[6]pais3!D8</f>
        <v>5.9065800000000002E-2</v>
      </c>
      <c r="H20" s="176">
        <f>+[6]pais3!F8</f>
        <v>1.2761414</v>
      </c>
      <c r="I20" s="175">
        <f t="shared" si="10"/>
        <v>2060.5419718348012</v>
      </c>
      <c r="J20" s="175">
        <f t="shared" si="11"/>
        <v>9.3683963244130535</v>
      </c>
      <c r="K20" s="97"/>
    </row>
    <row r="21" spans="1:11" s="125" customFormat="1" ht="15.75" customHeight="1" x14ac:dyDescent="0.25">
      <c r="A21" s="95"/>
      <c r="B21" s="173" t="str">
        <f>+[6]pais3!B9</f>
        <v>Clavijas y enchufes</v>
      </c>
      <c r="C21" s="175">
        <f>+[6]pais3!C9</f>
        <v>3.3277741999999999</v>
      </c>
      <c r="D21" s="176">
        <f>+[6]pais3!E9</f>
        <v>2.7920720000000001</v>
      </c>
      <c r="E21" s="175">
        <f t="shared" si="8"/>
        <v>-16.097913133649509</v>
      </c>
      <c r="F21" s="175">
        <f t="shared" si="9"/>
        <v>2.1259768698417347</v>
      </c>
      <c r="G21" s="175">
        <f>+[6]pais3!D9</f>
        <v>0.47559289999999999</v>
      </c>
      <c r="H21" s="176">
        <f>+[6]pais3!F9</f>
        <v>0.29036509999999999</v>
      </c>
      <c r="I21" s="175">
        <f t="shared" si="10"/>
        <v>-38.946712619132875</v>
      </c>
      <c r="J21" s="175">
        <f t="shared" si="11"/>
        <v>2.1316253320970766</v>
      </c>
      <c r="K21" s="97"/>
    </row>
    <row r="22" spans="1:11" s="125" customFormat="1" ht="15.75" customHeight="1" x14ac:dyDescent="0.25">
      <c r="A22" s="95"/>
      <c r="B22" s="173" t="str">
        <f>+[6]pais3!B10</f>
        <v>Recipientes</v>
      </c>
      <c r="C22" s="175">
        <f>+[6]pais3!C10</f>
        <v>2.6202996999999999</v>
      </c>
      <c r="D22" s="176">
        <f>+[6]pais3!E10</f>
        <v>2.4273687000000002</v>
      </c>
      <c r="E22" s="175">
        <f t="shared" si="8"/>
        <v>-7.3629363847196423</v>
      </c>
      <c r="F22" s="175">
        <f t="shared" si="9"/>
        <v>1.8482795969365406</v>
      </c>
      <c r="G22" s="175">
        <f>+[6]pais3!D10</f>
        <v>0.33166319999999999</v>
      </c>
      <c r="H22" s="176">
        <f>+[6]pais3!F10</f>
        <v>0.3336054</v>
      </c>
      <c r="I22" s="175">
        <f t="shared" si="10"/>
        <v>0.58559406048064311</v>
      </c>
      <c r="J22" s="175">
        <f t="shared" si="11"/>
        <v>2.4490605846376794</v>
      </c>
      <c r="K22" s="97"/>
    </row>
    <row r="23" spans="1:11" s="125" customFormat="1" ht="15.75" customHeight="1" x14ac:dyDescent="0.25">
      <c r="A23" s="95"/>
      <c r="B23" s="173" t="str">
        <f>+[6]pais3!B11</f>
        <v>Otros antibióticos humanos</v>
      </c>
      <c r="C23" s="175">
        <f>+[6]pais3!C11</f>
        <v>2.8430259000000002</v>
      </c>
      <c r="D23" s="176">
        <f>+[6]pais3!E11</f>
        <v>1.8966858</v>
      </c>
      <c r="E23" s="175">
        <f t="shared" si="8"/>
        <v>-33.286369287033239</v>
      </c>
      <c r="F23" s="175">
        <f t="shared" si="9"/>
        <v>1.4441999132390806</v>
      </c>
      <c r="G23" s="175">
        <f>+[6]pais3!D11</f>
        <v>0.45044499999999998</v>
      </c>
      <c r="H23" s="176">
        <f>+[6]pais3!F11</f>
        <v>3.93675E-2</v>
      </c>
      <c r="I23" s="175">
        <f t="shared" si="10"/>
        <v>-91.260309249741923</v>
      </c>
      <c r="J23" s="175">
        <f t="shared" si="11"/>
        <v>0.28900429239371977</v>
      </c>
      <c r="K23" s="97"/>
    </row>
    <row r="24" spans="1:11" s="125" customFormat="1" ht="15.75" customHeight="1" x14ac:dyDescent="0.25">
      <c r="A24" s="95"/>
      <c r="B24" s="173" t="str">
        <f>+[6]pais3!B12</f>
        <v>Bolsas, multipliegos de papel, cartón</v>
      </c>
      <c r="C24" s="175">
        <f>+[6]pais3!C12</f>
        <v>0.14953060000000001</v>
      </c>
      <c r="D24" s="176">
        <f>+[6]pais3!E12</f>
        <v>1.7539326</v>
      </c>
      <c r="E24" s="175">
        <f t="shared" si="8"/>
        <v>1072.9589796335999</v>
      </c>
      <c r="F24" s="175">
        <f t="shared" si="9"/>
        <v>1.3355028591173059</v>
      </c>
      <c r="G24" s="175">
        <f>+[6]pais3!D12</f>
        <v>7.7999999999999999E-4</v>
      </c>
      <c r="H24" s="176">
        <f>+[6]pais3!F12</f>
        <v>0</v>
      </c>
      <c r="I24" s="175" t="str">
        <f t="shared" si="10"/>
        <v/>
      </c>
      <c r="J24" s="175">
        <f t="shared" si="11"/>
        <v>0</v>
      </c>
      <c r="K24" s="97"/>
    </row>
    <row r="25" spans="1:11" s="125" customFormat="1" ht="15.75" customHeight="1" x14ac:dyDescent="0.25">
      <c r="A25" s="95"/>
      <c r="B25" s="173" t="str">
        <f>+[6]pais3!B13</f>
        <v>Productos a base de cereales</v>
      </c>
      <c r="C25" s="175">
        <f>+[6]pais3!C13</f>
        <v>1.2200831999999999</v>
      </c>
      <c r="D25" s="176">
        <f>+[6]pais3!E13</f>
        <v>1.7523481000000001</v>
      </c>
      <c r="E25" s="175">
        <f t="shared" si="8"/>
        <v>43.625295389691466</v>
      </c>
      <c r="F25" s="175">
        <f t="shared" si="9"/>
        <v>1.3342963678985038</v>
      </c>
      <c r="G25" s="175">
        <f>+[6]pais3!D13</f>
        <v>0.1264854</v>
      </c>
      <c r="H25" s="176">
        <f>+[6]pais3!F13</f>
        <v>0.193136</v>
      </c>
      <c r="I25" s="175">
        <f t="shared" si="10"/>
        <v>52.694303057902346</v>
      </c>
      <c r="J25" s="175">
        <f t="shared" si="11"/>
        <v>1.4178480476472588</v>
      </c>
      <c r="K25" s="97"/>
    </row>
    <row r="26" spans="1:11" s="125" customFormat="1" ht="15.75" customHeight="1" x14ac:dyDescent="0.25">
      <c r="A26" s="95"/>
      <c r="B26" s="173" t="str">
        <f>+[6]pais3!B14</f>
        <v>Guantes de caucho</v>
      </c>
      <c r="C26" s="175">
        <f>+[6]pais3!C14</f>
        <v>2.3354716999999998</v>
      </c>
      <c r="D26" s="176">
        <f>+[6]pais3!E14</f>
        <v>1.6492517</v>
      </c>
      <c r="E26" s="175">
        <f t="shared" si="8"/>
        <v>-29.382501188089748</v>
      </c>
      <c r="F26" s="175">
        <f t="shared" si="9"/>
        <v>1.2557953257463128</v>
      </c>
      <c r="G26" s="175">
        <f>+[6]pais3!D14</f>
        <v>0.48410560000000002</v>
      </c>
      <c r="H26" s="176">
        <f>+[6]pais3!F14</f>
        <v>0.2396914</v>
      </c>
      <c r="I26" s="175">
        <f t="shared" si="10"/>
        <v>-50.487786135917453</v>
      </c>
      <c r="J26" s="175">
        <f t="shared" si="11"/>
        <v>1.7596200787416028</v>
      </c>
      <c r="K26" s="97"/>
    </row>
    <row r="27" spans="1:11" s="125" customFormat="1" ht="15.75" customHeight="1" x14ac:dyDescent="0.25">
      <c r="A27" s="95"/>
      <c r="B27" s="173" t="str">
        <f>+[6]pais3!B15</f>
        <v>Partes para máquinas y aparatos de la partida 84.79.</v>
      </c>
      <c r="C27" s="175">
        <f>+[6]pais3!C15</f>
        <v>0.14875060000000001</v>
      </c>
      <c r="D27" s="176">
        <f>+[6]pais3!E15</f>
        <v>1.7539326</v>
      </c>
      <c r="E27" s="175">
        <f t="shared" si="8"/>
        <v>1079.1095968688528</v>
      </c>
      <c r="F27" s="175">
        <f t="shared" si="9"/>
        <v>1.3355028591173059</v>
      </c>
      <c r="G27" s="175">
        <f>+[6]pais3!D15</f>
        <v>2.3247899999999998E-2</v>
      </c>
      <c r="H27" s="176">
        <f>+[6]pais3!F15</f>
        <v>0</v>
      </c>
      <c r="I27" s="175" t="str">
        <f t="shared" si="10"/>
        <v/>
      </c>
      <c r="J27" s="175">
        <f t="shared" si="11"/>
        <v>0</v>
      </c>
      <c r="K27" s="97"/>
    </row>
    <row r="28" spans="1:11" s="125" customFormat="1" ht="15.75" customHeight="1" x14ac:dyDescent="0.25">
      <c r="A28" s="95"/>
      <c r="B28" s="173" t="str">
        <f>+[6]pais3!B16</f>
        <v>Otros aceites lubricantes</v>
      </c>
      <c r="C28" s="175">
        <f>+[6]pais3!C16</f>
        <v>2.3675978</v>
      </c>
      <c r="D28" s="176">
        <f>+[6]pais3!E16</f>
        <v>1.4440432999999999</v>
      </c>
      <c r="E28" s="175">
        <f t="shared" si="8"/>
        <v>-39.00808236939568</v>
      </c>
      <c r="F28" s="175">
        <f t="shared" si="9"/>
        <v>1.0995427964787186</v>
      </c>
      <c r="G28" s="175">
        <f>+[6]pais3!D16</f>
        <v>0</v>
      </c>
      <c r="H28" s="176">
        <f>+[6]pais3!F16</f>
        <v>0.1212747</v>
      </c>
      <c r="I28" s="175" t="str">
        <f t="shared" si="10"/>
        <v/>
      </c>
      <c r="J28" s="175">
        <f t="shared" si="11"/>
        <v>0.89030059970180087</v>
      </c>
      <c r="K28" s="97"/>
    </row>
    <row r="29" spans="1:11" s="125" customFormat="1" ht="15.75" customHeight="1" x14ac:dyDescent="0.25">
      <c r="A29" s="95"/>
      <c r="B29" s="173" t="str">
        <f>+[6]pais3!B17</f>
        <v>Preparaciones  tensoactivas</v>
      </c>
      <c r="C29" s="175">
        <f>+[6]pais3!C17</f>
        <v>1.2077277</v>
      </c>
      <c r="D29" s="176">
        <f>+[6]pais3!E17</f>
        <v>1.3965137000000001</v>
      </c>
      <c r="E29" s="175">
        <f t="shared" si="8"/>
        <v>15.631503690774018</v>
      </c>
      <c r="F29" s="175">
        <f t="shared" si="9"/>
        <v>1.063352171654993</v>
      </c>
      <c r="G29" s="175">
        <f>+[6]pais3!D17</f>
        <v>0.1094185</v>
      </c>
      <c r="H29" s="176">
        <f>+[6]pais3!F17</f>
        <v>0.38258760000000003</v>
      </c>
      <c r="I29" s="175">
        <f t="shared" si="10"/>
        <v>249.65531422931227</v>
      </c>
      <c r="J29" s="175">
        <f t="shared" si="11"/>
        <v>2.8086482153200358</v>
      </c>
      <c r="K29" s="97"/>
    </row>
    <row r="30" spans="1:11" s="125" customFormat="1" ht="15.75" customHeight="1" x14ac:dyDescent="0.25">
      <c r="A30" s="95"/>
      <c r="B30" s="173" t="str">
        <f>+[6]pais3!B18</f>
        <v>Preparaciones de belleza</v>
      </c>
      <c r="C30" s="175">
        <f>+[6]pais3!C18</f>
        <v>0.59847530000000004</v>
      </c>
      <c r="D30" s="176">
        <f>+[6]pais3!E18</f>
        <v>1.2937841000000001</v>
      </c>
      <c r="E30" s="175">
        <f t="shared" si="8"/>
        <v>116.18003282675159</v>
      </c>
      <c r="F30" s="175">
        <f t="shared" si="9"/>
        <v>0.98513042327311262</v>
      </c>
      <c r="G30" s="175">
        <f>+[6]pais3!D18</f>
        <v>5.24197E-2</v>
      </c>
      <c r="H30" s="176">
        <f>+[6]pais3!F18</f>
        <v>0.13288349999999999</v>
      </c>
      <c r="I30" s="175">
        <f t="shared" si="10"/>
        <v>153.49916157475144</v>
      </c>
      <c r="J30" s="175">
        <f t="shared" si="11"/>
        <v>0.97552300471965092</v>
      </c>
      <c r="K30" s="97"/>
    </row>
    <row r="31" spans="1:11" s="125" customFormat="1" ht="15.75" customHeight="1" x14ac:dyDescent="0.25">
      <c r="A31" s="95"/>
      <c r="B31" s="173" t="str">
        <f>+[6]pais3!B19</f>
        <v>Preparaciones manicuras</v>
      </c>
      <c r="C31" s="175">
        <f>+[6]pais3!C19</f>
        <v>0.68036830000000004</v>
      </c>
      <c r="D31" s="176">
        <f>+[6]pais3!E19</f>
        <v>1.2177327</v>
      </c>
      <c r="E31" s="175">
        <f t="shared" ref="E31:E42" si="12">IF(OR(OR(D31=0,C31=0),D31=""),"",(D31/C31-1)*100)</f>
        <v>78.981398751235176</v>
      </c>
      <c r="F31" s="175">
        <f t="shared" ref="F31:F42" si="13">(D31/D$13)*100</f>
        <v>0.92722234736422415</v>
      </c>
      <c r="G31" s="175">
        <f>+[6]pais3!D19</f>
        <v>0.1108251</v>
      </c>
      <c r="H31" s="176">
        <f>+[6]pais3!F19</f>
        <v>0.1192143</v>
      </c>
      <c r="I31" s="175">
        <f t="shared" si="10"/>
        <v>7.5697653329435344</v>
      </c>
      <c r="J31" s="175">
        <f t="shared" ref="J31:J42" si="14">(H31/H$13)*100</f>
        <v>0.87517481208389225</v>
      </c>
      <c r="K31" s="97"/>
    </row>
    <row r="32" spans="1:11" s="125" customFormat="1" ht="15.75" customHeight="1" x14ac:dyDescent="0.25">
      <c r="A32" s="95"/>
      <c r="B32" s="173" t="str">
        <f>+[6]pais3!B20</f>
        <v>Tejido de punto</v>
      </c>
      <c r="C32" s="175">
        <f>+[6]pais3!C20</f>
        <v>0.88831490000000002</v>
      </c>
      <c r="D32" s="176">
        <f>+[6]pais3!E20</f>
        <v>1.1786135</v>
      </c>
      <c r="E32" s="175">
        <f t="shared" si="12"/>
        <v>32.67969500455299</v>
      </c>
      <c r="F32" s="175">
        <f t="shared" si="13"/>
        <v>0.8974356819892938</v>
      </c>
      <c r="G32" s="175">
        <f>+[6]pais3!D20</f>
        <v>9.7544500000000006E-2</v>
      </c>
      <c r="H32" s="176">
        <f>+[6]pais3!F20</f>
        <v>0.2074165</v>
      </c>
      <c r="I32" s="175">
        <f t="shared" si="10"/>
        <v>112.63782171214163</v>
      </c>
      <c r="J32" s="175">
        <f t="shared" si="14"/>
        <v>1.5226839096534444</v>
      </c>
      <c r="K32" s="97"/>
    </row>
    <row r="33" spans="1:11" s="125" customFormat="1" ht="15.75" customHeight="1" x14ac:dyDescent="0.25">
      <c r="A33" s="95"/>
      <c r="B33" s="173" t="str">
        <f>+[6]pais3!B21</f>
        <v>Demás placas de plástico</v>
      </c>
      <c r="C33" s="175">
        <f>+[6]pais3!C21</f>
        <v>0.3997888</v>
      </c>
      <c r="D33" s="176">
        <f>+[6]pais3!E21</f>
        <v>1.1475408</v>
      </c>
      <c r="E33" s="175">
        <f t="shared" si="12"/>
        <v>187.03675540685484</v>
      </c>
      <c r="F33" s="175">
        <f t="shared" si="13"/>
        <v>0.87377589044970194</v>
      </c>
      <c r="G33" s="175">
        <f>+[6]pais3!D21</f>
        <v>7.0307999999999995E-2</v>
      </c>
      <c r="H33" s="176">
        <f>+[6]pais3!F21</f>
        <v>0.1058259</v>
      </c>
      <c r="I33" s="175">
        <f t="shared" si="10"/>
        <v>50.517579791773358</v>
      </c>
      <c r="J33" s="175">
        <f t="shared" si="14"/>
        <v>0.77688802556495962</v>
      </c>
      <c r="K33" s="97"/>
    </row>
    <row r="34" spans="1:11" s="125" customFormat="1" ht="15.75" customHeight="1" x14ac:dyDescent="0.25">
      <c r="A34" s="95"/>
      <c r="B34" s="173" t="str">
        <f>+[6]pais3!B22</f>
        <v>Láminas de polímeros</v>
      </c>
      <c r="C34" s="175">
        <f>+[6]pais3!C22</f>
        <v>0.96459980000000001</v>
      </c>
      <c r="D34" s="176">
        <f>+[6]pais3!E22</f>
        <v>1.0535600000000001</v>
      </c>
      <c r="E34" s="175">
        <f t="shared" si="12"/>
        <v>9.222498283744196</v>
      </c>
      <c r="F34" s="175">
        <f t="shared" si="13"/>
        <v>0.80221577057842997</v>
      </c>
      <c r="G34" s="175">
        <f>+[6]pais3!D22</f>
        <v>0.24178230000000001</v>
      </c>
      <c r="H34" s="176">
        <f>+[6]pais3!F22</f>
        <v>1.7165900000000001E-2</v>
      </c>
      <c r="I34" s="175">
        <f t="shared" si="10"/>
        <v>-92.900266065795563</v>
      </c>
      <c r="J34" s="175">
        <f t="shared" si="14"/>
        <v>0.12601813127075262</v>
      </c>
      <c r="K34" s="97"/>
    </row>
    <row r="35" spans="1:11" s="125" customFormat="1" ht="15.75" customHeight="1" x14ac:dyDescent="0.25">
      <c r="A35" s="95"/>
      <c r="B35" s="173" t="str">
        <f>+[6]pais3!B23</f>
        <v>Aparatos extracción de grasas</v>
      </c>
      <c r="C35" s="175">
        <f>+[6]pais3!C23</f>
        <v>1.2378256999999999</v>
      </c>
      <c r="D35" s="176">
        <f>+[6]pais3!E23</f>
        <v>1.0530999999999999</v>
      </c>
      <c r="E35" s="175">
        <f t="shared" si="12"/>
        <v>-14.923401574228102</v>
      </c>
      <c r="F35" s="175">
        <f t="shared" si="13"/>
        <v>0.80186551121544514</v>
      </c>
      <c r="G35" s="175">
        <f>+[6]pais3!D23</f>
        <v>0.27322580000000002</v>
      </c>
      <c r="H35" s="176">
        <f>+[6]pais3!F23</f>
        <v>0</v>
      </c>
      <c r="I35" s="175" t="str">
        <f t="shared" si="10"/>
        <v/>
      </c>
      <c r="J35" s="175">
        <f t="shared" si="14"/>
        <v>0</v>
      </c>
      <c r="K35" s="97"/>
    </row>
    <row r="36" spans="1:11" s="125" customFormat="1" ht="15.75" customHeight="1" x14ac:dyDescent="0.25">
      <c r="A36" s="95"/>
      <c r="B36" s="173" t="str">
        <f>+[6]pais3!B24</f>
        <v>Válvulas reductoras de presión para tuberías</v>
      </c>
      <c r="C36" s="175">
        <f>+[6]pais3!C24</f>
        <v>0.92627939999999998</v>
      </c>
      <c r="D36" s="176">
        <f>+[6]pais3!E24</f>
        <v>0.99889309999999998</v>
      </c>
      <c r="E36" s="175">
        <f t="shared" si="12"/>
        <v>7.8392869365333961</v>
      </c>
      <c r="F36" s="175">
        <f t="shared" si="13"/>
        <v>0.76059056716463858</v>
      </c>
      <c r="G36" s="175">
        <f>+[6]pais3!D24</f>
        <v>0.18890999999999999</v>
      </c>
      <c r="H36" s="176">
        <f>+[6]pais3!F24</f>
        <v>9.3585299999999996E-2</v>
      </c>
      <c r="I36" s="175">
        <f t="shared" si="10"/>
        <v>-50.460377957757665</v>
      </c>
      <c r="J36" s="175">
        <f t="shared" si="14"/>
        <v>0.68702745678425048</v>
      </c>
      <c r="K36" s="97"/>
    </row>
    <row r="37" spans="1:11" s="125" customFormat="1" ht="15.75" customHeight="1" x14ac:dyDescent="0.25">
      <c r="A37" s="95"/>
      <c r="B37" s="173" t="str">
        <f>+[6]pais3!B25</f>
        <v>Mezclas odoriferas</v>
      </c>
      <c r="C37" s="175">
        <f>+[6]pais3!C25</f>
        <v>0.80120259999999999</v>
      </c>
      <c r="D37" s="176">
        <f>+[6]pais3!E25</f>
        <v>1.0530999999999999</v>
      </c>
      <c r="E37" s="175">
        <f t="shared" si="12"/>
        <v>31.43991295085662</v>
      </c>
      <c r="F37" s="175">
        <f t="shared" si="13"/>
        <v>0.80186551121544514</v>
      </c>
      <c r="G37" s="175">
        <f>+[6]pais3!D25</f>
        <v>0.116243</v>
      </c>
      <c r="H37" s="176">
        <f>+[6]pais3!F25</f>
        <v>0</v>
      </c>
      <c r="I37" s="175" t="str">
        <f t="shared" si="10"/>
        <v/>
      </c>
      <c r="J37" s="175">
        <f t="shared" si="14"/>
        <v>0</v>
      </c>
      <c r="K37" s="97"/>
    </row>
    <row r="38" spans="1:11" s="125" customFormat="1" ht="15.75" customHeight="1" x14ac:dyDescent="0.25">
      <c r="A38" s="95"/>
      <c r="B38" s="173" t="str">
        <f>+[6]pais3!B26</f>
        <v>Demás interruptores</v>
      </c>
      <c r="C38" s="175">
        <f>+[6]pais3!C26</f>
        <v>1.0887252000000001</v>
      </c>
      <c r="D38" s="176">
        <f>+[6]pais3!E26</f>
        <v>0.89203909999999997</v>
      </c>
      <c r="E38" s="175">
        <f t="shared" si="12"/>
        <v>-18.065724941426918</v>
      </c>
      <c r="F38" s="175">
        <f t="shared" si="13"/>
        <v>0.67922836287690214</v>
      </c>
      <c r="G38" s="175">
        <f>+[6]pais3!D26</f>
        <v>0.139207</v>
      </c>
      <c r="H38" s="176">
        <f>+[6]pais3!F26</f>
        <v>0.1139309</v>
      </c>
      <c r="I38" s="175">
        <f t="shared" si="10"/>
        <v>-18.157204738267474</v>
      </c>
      <c r="J38" s="175">
        <f t="shared" si="14"/>
        <v>0.83638836949970519</v>
      </c>
      <c r="K38" s="97"/>
    </row>
    <row r="39" spans="1:11" s="125" customFormat="1" ht="15.75" customHeight="1" x14ac:dyDescent="0.25">
      <c r="A39" s="95"/>
      <c r="B39" s="173" t="str">
        <f>+[6]pais3!B27</f>
        <v xml:space="preserve">Demás productos y artículos textiles para usos técnicos </v>
      </c>
      <c r="C39" s="175">
        <f>+[6]pais3!C27</f>
        <v>0.1503129</v>
      </c>
      <c r="D39" s="176">
        <f>+[6]pais3!E27</f>
        <v>0.88696070000000005</v>
      </c>
      <c r="E39" s="175">
        <f t="shared" si="12"/>
        <v>490.07623430856569</v>
      </c>
      <c r="F39" s="175">
        <f t="shared" si="13"/>
        <v>0.67536149950955193</v>
      </c>
      <c r="G39" s="175">
        <f>+[6]pais3!D27</f>
        <v>1.2139499999999999E-2</v>
      </c>
      <c r="H39" s="176">
        <f>+[6]pais3!F27</f>
        <v>4.1579199999999997E-2</v>
      </c>
      <c r="I39" s="175">
        <f t="shared" si="10"/>
        <v>242.51163556983403</v>
      </c>
      <c r="J39" s="175">
        <f t="shared" si="14"/>
        <v>0.30524080203967618</v>
      </c>
      <c r="K39" s="97"/>
    </row>
    <row r="40" spans="1:11" s="125" customFormat="1" ht="15.75" customHeight="1" x14ac:dyDescent="0.25">
      <c r="A40" s="95"/>
      <c r="B40" s="173" t="str">
        <f>+[6]pais3!B28</f>
        <v>Artículos de construcción</v>
      </c>
      <c r="C40" s="175">
        <f>+[6]pais3!C28</f>
        <v>0.69351790000000002</v>
      </c>
      <c r="D40" s="176">
        <f>+[6]pais3!E28</f>
        <v>0.87919720000000001</v>
      </c>
      <c r="E40" s="175">
        <f t="shared" si="12"/>
        <v>26.773541101102083</v>
      </c>
      <c r="F40" s="175">
        <f t="shared" si="13"/>
        <v>0.66945011132578869</v>
      </c>
      <c r="G40" s="175">
        <f>+[6]pais3!D28</f>
        <v>3.1784800000000002E-2</v>
      </c>
      <c r="H40" s="176">
        <f>+[6]pais3!F28</f>
        <v>9.6089499999999994E-2</v>
      </c>
      <c r="I40" s="175">
        <f t="shared" ref="I40:I42" si="15">IF(OR(OR(H40=0,G40=0),H40=""),"",(H40/G40-1)*100)</f>
        <v>202.31274068108024</v>
      </c>
      <c r="J40" s="175">
        <f t="shared" si="14"/>
        <v>0.70541126446856761</v>
      </c>
      <c r="K40" s="97"/>
    </row>
    <row r="41" spans="1:11" s="125" customFormat="1" ht="15.75" customHeight="1" x14ac:dyDescent="0.25">
      <c r="A41" s="95"/>
      <c r="B41" s="173" t="str">
        <f>+[6]pais3!B29</f>
        <v>Tilapias</v>
      </c>
      <c r="C41" s="175">
        <f>+[6]pais3!C29</f>
        <v>0.54934039999999995</v>
      </c>
      <c r="D41" s="176">
        <f>+[6]pais3!E29</f>
        <v>0.87692389999999998</v>
      </c>
      <c r="E41" s="175">
        <f t="shared" si="12"/>
        <v>59.632151576690887</v>
      </c>
      <c r="F41" s="175">
        <f t="shared" si="13"/>
        <v>0.66771914478258665</v>
      </c>
      <c r="G41" s="175">
        <f>+[6]pais3!D29</f>
        <v>5.2125999999999999E-2</v>
      </c>
      <c r="H41" s="176">
        <f>+[6]pais3!F29</f>
        <v>0</v>
      </c>
      <c r="I41" s="175" t="str">
        <f t="shared" si="15"/>
        <v/>
      </c>
      <c r="J41" s="175">
        <f t="shared" si="14"/>
        <v>0</v>
      </c>
      <c r="K41" s="97"/>
    </row>
    <row r="42" spans="1:11" s="125" customFormat="1" ht="15.75" customHeight="1" x14ac:dyDescent="0.25">
      <c r="A42" s="95"/>
      <c r="B42" s="173" t="str">
        <f>+[6]pais3!B30</f>
        <v>Placas de polímeros etileno</v>
      </c>
      <c r="C42" s="175">
        <f>+[6]pais3!C30</f>
        <v>0.99361540000000004</v>
      </c>
      <c r="D42" s="176">
        <f>+[6]pais3!E30</f>
        <v>0.87642909999999996</v>
      </c>
      <c r="E42" s="175">
        <f t="shared" si="12"/>
        <v>-11.793929522428904</v>
      </c>
      <c r="F42" s="175">
        <f t="shared" si="13"/>
        <v>0.66734238753735886</v>
      </c>
      <c r="G42" s="175">
        <f>+[6]pais3!D30</f>
        <v>6.1618800000000001E-2</v>
      </c>
      <c r="H42" s="176">
        <f>+[6]pais3!F30</f>
        <v>8.9658100000000004E-2</v>
      </c>
      <c r="I42" s="175">
        <f t="shared" si="15"/>
        <v>45.50445643212786</v>
      </c>
      <c r="J42" s="175">
        <f t="shared" si="14"/>
        <v>0.6581971359081823</v>
      </c>
      <c r="K42" s="97"/>
    </row>
    <row r="43" spans="1:11" ht="15.75" customHeight="1" x14ac:dyDescent="0.25">
      <c r="A43" s="95"/>
      <c r="B43" s="173" t="s">
        <v>46</v>
      </c>
      <c r="C43" s="175">
        <f>+C13-SUM(C14:C42)</f>
        <v>82.055530300000001</v>
      </c>
      <c r="D43" s="176">
        <f>+D13-SUM(D14:D42)</f>
        <v>60.304020200000025</v>
      </c>
      <c r="E43" s="175">
        <f t="shared" ref="E43" si="16">IF(OR(OR(D43=0,C43=0),D43=""),"",(D43/C43-1)*100)</f>
        <v>-26.508280454071944</v>
      </c>
      <c r="F43" s="175">
        <f t="shared" ref="F43" si="17">(D43/D$13)*100</f>
        <v>45.917495001442937</v>
      </c>
      <c r="G43" s="175">
        <f>+G13-SUM(G14:G42)</f>
        <v>9.6625416000000044</v>
      </c>
      <c r="H43" s="176">
        <f>+H13-SUM(H14:H42)</f>
        <v>5.2343504000000003</v>
      </c>
      <c r="I43" s="175">
        <f t="shared" ref="I43" si="18">IF(OR(OR(H43=0,G43=0),H43=""),"",(H43/G43-1)*100)</f>
        <v>-45.828430896483816</v>
      </c>
      <c r="J43" s="175">
        <f t="shared" ref="J43" si="19">(H43/H$13)*100</f>
        <v>38.426360157307023</v>
      </c>
      <c r="K43" s="97"/>
    </row>
    <row r="44" spans="1:11" x14ac:dyDescent="0.25">
      <c r="A44" s="95"/>
      <c r="B44" s="110"/>
      <c r="C44" s="107"/>
      <c r="D44" s="107"/>
      <c r="E44" s="107"/>
      <c r="F44" s="108"/>
      <c r="G44" s="108"/>
      <c r="H44" s="108"/>
      <c r="I44" s="109"/>
      <c r="J44" s="109"/>
      <c r="K44" s="97"/>
    </row>
    <row r="45" spans="1:11" x14ac:dyDescent="0.25">
      <c r="A45" s="98"/>
      <c r="B45" s="106" t="s">
        <v>197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99"/>
      <c r="C46" s="99"/>
      <c r="D46" s="102"/>
      <c r="E46" s="99"/>
    </row>
    <row r="47" spans="1:11" x14ac:dyDescent="0.25">
      <c r="B47" s="99"/>
      <c r="C47" s="99"/>
      <c r="D47" s="102"/>
      <c r="E47" s="99"/>
    </row>
    <row r="48" spans="1:11" x14ac:dyDescent="0.25">
      <c r="C48" s="99"/>
      <c r="D48" s="102"/>
    </row>
    <row r="49" spans="3:4" x14ac:dyDescent="0.25">
      <c r="C49" s="99"/>
      <c r="D49" s="102"/>
    </row>
    <row r="50" spans="3:4" x14ac:dyDescent="0.25">
      <c r="C50" s="99"/>
      <c r="D50" s="102"/>
    </row>
    <row r="51" spans="3:4" x14ac:dyDescent="0.25">
      <c r="C51" s="99"/>
      <c r="D51" s="102"/>
    </row>
    <row r="52" spans="3:4" x14ac:dyDescent="0.25">
      <c r="C52" s="99"/>
      <c r="D52" s="102"/>
    </row>
    <row r="53" spans="3:4" x14ac:dyDescent="0.25">
      <c r="C53" s="99"/>
      <c r="D53" s="102"/>
    </row>
    <row r="54" spans="3:4" x14ac:dyDescent="0.25">
      <c r="C54" s="99"/>
      <c r="D54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1.28515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25">
      <c r="A7" s="95"/>
      <c r="B7" s="105"/>
      <c r="C7" s="219" t="s">
        <v>125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25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25">
      <c r="A10" s="95"/>
      <c r="B10" s="110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97"/>
    </row>
    <row r="11" spans="1:14" x14ac:dyDescent="0.25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0"/>
      <c r="F11" s="220"/>
      <c r="G11" s="115">
        <f>+C11</f>
        <v>2018</v>
      </c>
      <c r="H11" s="115">
        <f>+D11</f>
        <v>2019</v>
      </c>
      <c r="I11" s="220"/>
      <c r="J11" s="220"/>
      <c r="K11" s="97"/>
      <c r="N11" s="90"/>
    </row>
    <row r="12" spans="1:14" x14ac:dyDescent="0.25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ht="16.5" customHeight="1" x14ac:dyDescent="0.25">
      <c r="A13" s="95"/>
      <c r="B13" s="111" t="s">
        <v>24</v>
      </c>
      <c r="C13" s="30">
        <v>136.2233665</v>
      </c>
      <c r="D13" s="30">
        <v>140.0814987</v>
      </c>
      <c r="E13" s="30">
        <v>2.8322102875059985</v>
      </c>
      <c r="F13" s="215">
        <v>100</v>
      </c>
      <c r="G13" s="30">
        <v>14.188531299999999</v>
      </c>
      <c r="H13" s="30">
        <v>13.962093400000001</v>
      </c>
      <c r="I13" s="30">
        <v>-1.5959220529047857</v>
      </c>
      <c r="J13" s="215">
        <v>100</v>
      </c>
      <c r="K13" s="97"/>
    </row>
    <row r="14" spans="1:14" ht="16.5" customHeight="1" x14ac:dyDescent="0.25">
      <c r="A14" s="95"/>
      <c r="B14" s="174" t="s">
        <v>329</v>
      </c>
      <c r="C14" s="175">
        <v>9.9893792999999995</v>
      </c>
      <c r="D14" s="176">
        <v>12.3250662</v>
      </c>
      <c r="E14" s="175">
        <v>23.38170200424765</v>
      </c>
      <c r="F14" s="175">
        <v>8.7984968139122302</v>
      </c>
      <c r="G14" s="175">
        <v>0.89142770000000005</v>
      </c>
      <c r="H14" s="176">
        <v>1.4147859</v>
      </c>
      <c r="I14" s="21">
        <v>58.710111880077307</v>
      </c>
      <c r="J14" s="21">
        <v>10.133049962264256</v>
      </c>
      <c r="K14" s="97"/>
    </row>
    <row r="15" spans="1:14" s="125" customFormat="1" ht="16.5" customHeight="1" x14ac:dyDescent="0.25">
      <c r="A15" s="95"/>
      <c r="B15" s="174" t="s">
        <v>341</v>
      </c>
      <c r="C15" s="175">
        <v>9.6136438999999996</v>
      </c>
      <c r="D15" s="176">
        <v>7.5447533</v>
      </c>
      <c r="E15" s="175">
        <v>-21.520358165128208</v>
      </c>
      <c r="F15" s="175">
        <v>5.3859741436361439</v>
      </c>
      <c r="G15" s="175">
        <v>1.1922577000000001</v>
      </c>
      <c r="H15" s="176">
        <v>0.85347790000000001</v>
      </c>
      <c r="I15" s="21">
        <v>-28.414981090078093</v>
      </c>
      <c r="J15" s="21">
        <v>6.1128218781289627</v>
      </c>
      <c r="K15" s="97"/>
    </row>
    <row r="16" spans="1:14" s="125" customFormat="1" ht="16.5" customHeight="1" x14ac:dyDescent="0.25">
      <c r="A16" s="95"/>
      <c r="B16" s="174" t="s">
        <v>325</v>
      </c>
      <c r="C16" s="175">
        <v>8.3215015999999995</v>
      </c>
      <c r="D16" s="176">
        <v>6.2112720000000001</v>
      </c>
      <c r="E16" s="175">
        <v>-25.358759769991501</v>
      </c>
      <c r="F16" s="175">
        <v>4.4340416526397437</v>
      </c>
      <c r="G16" s="175">
        <v>0.36184929999999998</v>
      </c>
      <c r="H16" s="176">
        <v>0.49357299999999998</v>
      </c>
      <c r="I16" s="21">
        <v>36.40291690491042</v>
      </c>
      <c r="J16" s="21">
        <v>3.5350930971425818</v>
      </c>
      <c r="K16" s="97"/>
    </row>
    <row r="17" spans="1:11" s="125" customFormat="1" ht="16.5" customHeight="1" x14ac:dyDescent="0.25">
      <c r="A17" s="95"/>
      <c r="B17" s="174" t="s">
        <v>384</v>
      </c>
      <c r="C17" s="175">
        <v>2.3362161000000001</v>
      </c>
      <c r="D17" s="176">
        <v>5.5083069</v>
      </c>
      <c r="E17" s="175">
        <v>135.77899749941795</v>
      </c>
      <c r="F17" s="175">
        <v>3.9322158537128789</v>
      </c>
      <c r="G17" s="175">
        <v>0.76358380000000003</v>
      </c>
      <c r="H17" s="176">
        <v>0.39539229999999997</v>
      </c>
      <c r="I17" s="21">
        <v>-48.218872637161766</v>
      </c>
      <c r="J17" s="21">
        <v>2.8318984028569814</v>
      </c>
      <c r="K17" s="97"/>
    </row>
    <row r="18" spans="1:11" s="125" customFormat="1" ht="16.5" customHeight="1" x14ac:dyDescent="0.25">
      <c r="A18" s="95"/>
      <c r="B18" s="174" t="s">
        <v>385</v>
      </c>
      <c r="C18" s="175">
        <v>3.9292199999999999</v>
      </c>
      <c r="D18" s="176">
        <v>4.8108398000000001</v>
      </c>
      <c r="E18" s="175">
        <v>22.437527040990336</v>
      </c>
      <c r="F18" s="175">
        <v>3.4343149128515145</v>
      </c>
      <c r="G18" s="175">
        <v>0.53947690000000004</v>
      </c>
      <c r="H18" s="176">
        <v>0.40980519999999998</v>
      </c>
      <c r="I18" s="21">
        <v>-24.03656208449334</v>
      </c>
      <c r="J18" s="21">
        <v>2.9351271923163038</v>
      </c>
      <c r="K18" s="97"/>
    </row>
    <row r="19" spans="1:11" s="125" customFormat="1" ht="16.5" customHeight="1" x14ac:dyDescent="0.25">
      <c r="A19" s="95"/>
      <c r="B19" s="174" t="s">
        <v>328</v>
      </c>
      <c r="C19" s="175">
        <v>6.1258583</v>
      </c>
      <c r="D19" s="176">
        <v>3.3931287999999999</v>
      </c>
      <c r="E19" s="175">
        <v>-44.609740646465823</v>
      </c>
      <c r="F19" s="175">
        <v>2.4222533535758068</v>
      </c>
      <c r="G19" s="175">
        <v>0.59019350000000004</v>
      </c>
      <c r="H19" s="176">
        <v>0.48010320000000001</v>
      </c>
      <c r="I19" s="21">
        <v>-18.653255245948998</v>
      </c>
      <c r="J19" s="21">
        <v>3.4386190254249409</v>
      </c>
      <c r="K19" s="97"/>
    </row>
    <row r="20" spans="1:11" s="125" customFormat="1" ht="16.5" customHeight="1" x14ac:dyDescent="0.25">
      <c r="A20" s="95"/>
      <c r="B20" s="174" t="s">
        <v>332</v>
      </c>
      <c r="C20" s="175">
        <v>3.3879755999999999</v>
      </c>
      <c r="D20" s="176">
        <v>3.0857538</v>
      </c>
      <c r="E20" s="175">
        <v>-8.9204243383571029</v>
      </c>
      <c r="F20" s="175">
        <v>2.2028275172929743</v>
      </c>
      <c r="G20" s="175">
        <v>0.39951540000000002</v>
      </c>
      <c r="H20" s="176">
        <v>0.51114470000000001</v>
      </c>
      <c r="I20" s="21">
        <v>27.941175734402222</v>
      </c>
      <c r="J20" s="21">
        <v>3.660946001120434</v>
      </c>
      <c r="K20" s="97"/>
    </row>
    <row r="21" spans="1:11" s="125" customFormat="1" ht="16.5" customHeight="1" x14ac:dyDescent="0.25">
      <c r="A21" s="95"/>
      <c r="B21" s="174" t="s">
        <v>345</v>
      </c>
      <c r="C21" s="175">
        <v>0</v>
      </c>
      <c r="D21" s="176">
        <v>3.0019999999999998</v>
      </c>
      <c r="E21" s="175" t="s">
        <v>97</v>
      </c>
      <c r="F21" s="175">
        <v>2.14303817981639</v>
      </c>
      <c r="G21" s="175">
        <v>0</v>
      </c>
      <c r="H21" s="176">
        <v>0</v>
      </c>
      <c r="I21" s="21" t="s">
        <v>97</v>
      </c>
      <c r="J21" s="21">
        <v>0</v>
      </c>
      <c r="K21" s="97"/>
    </row>
    <row r="22" spans="1:11" s="125" customFormat="1" ht="16.5" customHeight="1" x14ac:dyDescent="0.25">
      <c r="A22" s="95"/>
      <c r="B22" s="174" t="s">
        <v>340</v>
      </c>
      <c r="C22" s="175">
        <v>2.7328329</v>
      </c>
      <c r="D22" s="176">
        <v>2.9502625</v>
      </c>
      <c r="E22" s="175">
        <v>7.9561981268595039</v>
      </c>
      <c r="F22" s="175">
        <v>2.1061043231114431</v>
      </c>
      <c r="G22" s="175">
        <v>0.25633660000000003</v>
      </c>
      <c r="H22" s="176">
        <v>0.37840200000000002</v>
      </c>
      <c r="I22" s="21">
        <v>47.619185087108121</v>
      </c>
      <c r="J22" s="21">
        <v>2.7102096308852941</v>
      </c>
      <c r="K22" s="97"/>
    </row>
    <row r="23" spans="1:11" s="125" customFormat="1" ht="16.5" customHeight="1" x14ac:dyDescent="0.25">
      <c r="A23" s="95"/>
      <c r="B23" s="174" t="s">
        <v>386</v>
      </c>
      <c r="C23" s="175">
        <v>3.3636503000000002</v>
      </c>
      <c r="D23" s="176">
        <v>2.9104008000000001</v>
      </c>
      <c r="E23" s="175">
        <v>-13.474929305225336</v>
      </c>
      <c r="F23" s="175">
        <v>2.0776482454923939</v>
      </c>
      <c r="G23" s="175">
        <v>0.49136390000000002</v>
      </c>
      <c r="H23" s="176">
        <v>0.3710755</v>
      </c>
      <c r="I23" s="21">
        <v>-24.480512304628</v>
      </c>
      <c r="J23" s="21">
        <v>2.6577354080728326</v>
      </c>
      <c r="K23" s="97"/>
    </row>
    <row r="24" spans="1:11" s="125" customFormat="1" ht="16.5" customHeight="1" x14ac:dyDescent="0.25">
      <c r="A24" s="95"/>
      <c r="B24" s="174" t="s">
        <v>387</v>
      </c>
      <c r="C24" s="175">
        <v>0</v>
      </c>
      <c r="D24" s="176">
        <v>2.6424726000000001</v>
      </c>
      <c r="E24" s="175" t="s">
        <v>97</v>
      </c>
      <c r="F24" s="175">
        <v>1.8863823021048249</v>
      </c>
      <c r="G24" s="175">
        <v>0</v>
      </c>
      <c r="H24" s="176">
        <v>0.2481814</v>
      </c>
      <c r="I24" s="21" t="s">
        <v>97</v>
      </c>
      <c r="J24" s="21">
        <v>1.7775371707511998</v>
      </c>
      <c r="K24" s="97"/>
    </row>
    <row r="25" spans="1:11" s="125" customFormat="1" ht="16.5" customHeight="1" x14ac:dyDescent="0.25">
      <c r="A25" s="95"/>
      <c r="B25" s="174" t="s">
        <v>330</v>
      </c>
      <c r="C25" s="175">
        <v>2.2045661000000001</v>
      </c>
      <c r="D25" s="176">
        <v>2.4370630000000002</v>
      </c>
      <c r="E25" s="175">
        <v>10.546152369847306</v>
      </c>
      <c r="F25" s="175">
        <v>1.7397465208587179</v>
      </c>
      <c r="G25" s="175">
        <v>0.2637388</v>
      </c>
      <c r="H25" s="176">
        <v>0.23441799999999999</v>
      </c>
      <c r="I25" s="21">
        <v>-11.117363088024979</v>
      </c>
      <c r="J25" s="21">
        <v>1.6789602625061941</v>
      </c>
      <c r="K25" s="97"/>
    </row>
    <row r="26" spans="1:11" s="125" customFormat="1" ht="16.5" customHeight="1" x14ac:dyDescent="0.25">
      <c r="A26" s="95"/>
      <c r="B26" s="174" t="s">
        <v>382</v>
      </c>
      <c r="C26" s="175">
        <v>1.512815</v>
      </c>
      <c r="D26" s="176">
        <v>2.4138625</v>
      </c>
      <c r="E26" s="175">
        <v>59.560983993416251</v>
      </c>
      <c r="F26" s="175">
        <v>1.7231843765246637</v>
      </c>
      <c r="G26" s="175">
        <v>2.57107E-2</v>
      </c>
      <c r="H26" s="176">
        <v>0.19861490000000001</v>
      </c>
      <c r="I26" s="21">
        <v>672.49899847145355</v>
      </c>
      <c r="J26" s="21">
        <v>1.4225295183886968</v>
      </c>
      <c r="K26" s="97"/>
    </row>
    <row r="27" spans="1:11" s="125" customFormat="1" ht="16.5" customHeight="1" x14ac:dyDescent="0.25">
      <c r="A27" s="95"/>
      <c r="B27" s="174" t="s">
        <v>366</v>
      </c>
      <c r="C27" s="175">
        <v>2.2023077</v>
      </c>
      <c r="D27" s="176">
        <v>2.3451637999999999</v>
      </c>
      <c r="E27" s="175">
        <v>6.4866548847829053</v>
      </c>
      <c r="F27" s="175">
        <v>1.6741424254907691</v>
      </c>
      <c r="G27" s="175">
        <v>0.1104665</v>
      </c>
      <c r="H27" s="176">
        <v>0.14759639999999999</v>
      </c>
      <c r="I27" s="21">
        <v>33.611909492923189</v>
      </c>
      <c r="J27" s="21">
        <v>1.0571222793854107</v>
      </c>
      <c r="K27" s="97"/>
    </row>
    <row r="28" spans="1:11" s="125" customFormat="1" ht="16.5" customHeight="1" x14ac:dyDescent="0.25">
      <c r="A28" s="95"/>
      <c r="B28" s="174" t="s">
        <v>388</v>
      </c>
      <c r="C28" s="175">
        <v>1.3487458999999999</v>
      </c>
      <c r="D28" s="176">
        <v>1.8755846</v>
      </c>
      <c r="E28" s="175">
        <v>39.061375459973611</v>
      </c>
      <c r="F28" s="175">
        <v>1.3389238531897576</v>
      </c>
      <c r="G28" s="175">
        <v>0.1131018</v>
      </c>
      <c r="H28" s="176">
        <v>0.25221399999999999</v>
      </c>
      <c r="I28" s="21">
        <v>122.99733514409144</v>
      </c>
      <c r="J28" s="21">
        <v>1.8064196591035551</v>
      </c>
      <c r="K28" s="97"/>
    </row>
    <row r="29" spans="1:11" s="125" customFormat="1" ht="16.5" customHeight="1" x14ac:dyDescent="0.25">
      <c r="A29" s="95"/>
      <c r="B29" s="174" t="s">
        <v>389</v>
      </c>
      <c r="C29" s="175">
        <v>0.5065672</v>
      </c>
      <c r="D29" s="176">
        <v>1.8602934</v>
      </c>
      <c r="E29" s="175">
        <v>267.23526513362884</v>
      </c>
      <c r="F29" s="175">
        <v>1.3280079220054775</v>
      </c>
      <c r="G29" s="175">
        <v>7.3352500000000001E-2</v>
      </c>
      <c r="H29" s="176">
        <v>0.16415540000000001</v>
      </c>
      <c r="I29" s="21">
        <v>123.78978221601172</v>
      </c>
      <c r="J29" s="21">
        <v>1.1757219730387993</v>
      </c>
      <c r="K29" s="97"/>
    </row>
    <row r="30" spans="1:11" s="125" customFormat="1" ht="16.5" customHeight="1" x14ac:dyDescent="0.25">
      <c r="A30" s="95"/>
      <c r="B30" s="174" t="s">
        <v>390</v>
      </c>
      <c r="C30" s="175">
        <v>2.8625674000000001</v>
      </c>
      <c r="D30" s="176">
        <v>1.7684343</v>
      </c>
      <c r="E30" s="175">
        <v>-38.222090421346934</v>
      </c>
      <c r="F30" s="175">
        <v>1.2624324528304036</v>
      </c>
      <c r="G30" s="175">
        <v>0.16588349999999999</v>
      </c>
      <c r="H30" s="176">
        <v>1.8666100000000001E-2</v>
      </c>
      <c r="I30" s="21">
        <v>-88.747464334909736</v>
      </c>
      <c r="J30" s="21">
        <v>0.13369127010710299</v>
      </c>
      <c r="K30" s="97"/>
    </row>
    <row r="31" spans="1:11" s="125" customFormat="1" ht="16.5" customHeight="1" x14ac:dyDescent="0.25">
      <c r="A31" s="95"/>
      <c r="B31" s="174" t="s">
        <v>391</v>
      </c>
      <c r="C31" s="175">
        <v>1.8549888999999999</v>
      </c>
      <c r="D31" s="176">
        <v>1.7059896999999999</v>
      </c>
      <c r="E31" s="175">
        <v>-8.0323499509889267</v>
      </c>
      <c r="F31" s="175">
        <v>1.2178551170797831</v>
      </c>
      <c r="G31" s="175">
        <v>0.15847120000000001</v>
      </c>
      <c r="H31" s="176">
        <v>0.2286145</v>
      </c>
      <c r="I31" s="21">
        <v>44.26249059766063</v>
      </c>
      <c r="J31" s="21">
        <v>1.6373941460669499</v>
      </c>
      <c r="K31" s="97"/>
    </row>
    <row r="32" spans="1:11" s="125" customFormat="1" ht="16.5" customHeight="1" x14ac:dyDescent="0.25">
      <c r="A32" s="95"/>
      <c r="B32" s="174" t="s">
        <v>392</v>
      </c>
      <c r="C32" s="175">
        <v>1.2664538000000001</v>
      </c>
      <c r="D32" s="176">
        <v>1.5353501000000001</v>
      </c>
      <c r="E32" s="175">
        <v>21.232223394173545</v>
      </c>
      <c r="F32" s="175">
        <v>1.0960406008277523</v>
      </c>
      <c r="G32" s="175">
        <v>0.1737157</v>
      </c>
      <c r="H32" s="176">
        <v>0.19244140000000001</v>
      </c>
      <c r="I32" s="21">
        <v>10.779509278666243</v>
      </c>
      <c r="J32" s="21">
        <v>1.3783133695409888</v>
      </c>
      <c r="K32" s="97"/>
    </row>
    <row r="33" spans="1:11" s="125" customFormat="1" ht="16.5" customHeight="1" x14ac:dyDescent="0.25">
      <c r="A33" s="95"/>
      <c r="B33" s="174" t="s">
        <v>354</v>
      </c>
      <c r="C33" s="175">
        <v>0.67882200000000004</v>
      </c>
      <c r="D33" s="176">
        <v>1.4556754999999999</v>
      </c>
      <c r="E33" s="175">
        <v>114.44141468602957</v>
      </c>
      <c r="F33" s="175">
        <v>1.0391632824528025</v>
      </c>
      <c r="G33" s="175">
        <v>0.11677849999999999</v>
      </c>
      <c r="H33" s="176">
        <v>0.21893609999999999</v>
      </c>
      <c r="I33" s="21">
        <v>87.479801504557784</v>
      </c>
      <c r="J33" s="21">
        <v>1.5680750280613363</v>
      </c>
      <c r="K33" s="97"/>
    </row>
    <row r="34" spans="1:11" s="125" customFormat="1" x14ac:dyDescent="0.25">
      <c r="A34" s="95"/>
      <c r="B34" s="174" t="s">
        <v>393</v>
      </c>
      <c r="C34" s="175">
        <v>1.6960458</v>
      </c>
      <c r="D34" s="176">
        <v>1.3940429999999999</v>
      </c>
      <c r="E34" s="175">
        <v>-17.806288014156223</v>
      </c>
      <c r="F34" s="175">
        <v>0.99516568064816102</v>
      </c>
      <c r="G34" s="175">
        <v>0</v>
      </c>
      <c r="H34" s="176">
        <v>0.18443000000000001</v>
      </c>
      <c r="I34" s="21" t="s">
        <v>97</v>
      </c>
      <c r="J34" s="21">
        <v>1.3209337218729678</v>
      </c>
      <c r="K34" s="97"/>
    </row>
    <row r="35" spans="1:11" s="125" customFormat="1" ht="16.5" customHeight="1" x14ac:dyDescent="0.25">
      <c r="A35" s="95"/>
      <c r="B35" s="174" t="s">
        <v>394</v>
      </c>
      <c r="C35" s="175">
        <v>3.06185E-2</v>
      </c>
      <c r="D35" s="176">
        <v>1.2381298000000001</v>
      </c>
      <c r="E35" s="175">
        <v>3943.7310776164736</v>
      </c>
      <c r="F35" s="175">
        <v>0.88386390172166263</v>
      </c>
      <c r="G35" s="175">
        <v>3.06185E-2</v>
      </c>
      <c r="H35" s="176">
        <v>2.1772699999999999E-2</v>
      </c>
      <c r="I35" s="21">
        <v>-28.890376733020883</v>
      </c>
      <c r="J35" s="21">
        <v>0.15594151518854615</v>
      </c>
      <c r="K35" s="97"/>
    </row>
    <row r="36" spans="1:11" s="125" customFormat="1" ht="16.5" customHeight="1" x14ac:dyDescent="0.25">
      <c r="A36" s="95"/>
      <c r="B36" s="174" t="s">
        <v>395</v>
      </c>
      <c r="C36" s="175">
        <v>1.0534766</v>
      </c>
      <c r="D36" s="176">
        <v>1.237954</v>
      </c>
      <c r="E36" s="175">
        <v>17.51129545734571</v>
      </c>
      <c r="F36" s="175">
        <v>0.8837384033499065</v>
      </c>
      <c r="G36" s="175">
        <v>5.42522E-2</v>
      </c>
      <c r="H36" s="176">
        <v>7.7887600000000001E-2</v>
      </c>
      <c r="I36" s="21">
        <v>43.565790880369825</v>
      </c>
      <c r="J36" s="21">
        <v>0.5578504438310089</v>
      </c>
      <c r="K36" s="97"/>
    </row>
    <row r="37" spans="1:11" s="125" customFormat="1" ht="16.5" customHeight="1" x14ac:dyDescent="0.25">
      <c r="A37" s="95"/>
      <c r="B37" s="174" t="s">
        <v>396</v>
      </c>
      <c r="C37" s="175">
        <v>0.495118</v>
      </c>
      <c r="D37" s="176">
        <v>1.2038690999999999</v>
      </c>
      <c r="E37" s="175">
        <v>143.14791625430706</v>
      </c>
      <c r="F37" s="175">
        <v>0.85940621079320312</v>
      </c>
      <c r="G37" s="175">
        <v>6.9498000000000004E-2</v>
      </c>
      <c r="H37" s="176">
        <v>4.7605099999999997E-2</v>
      </c>
      <c r="I37" s="21">
        <v>-31.50148205703762</v>
      </c>
      <c r="J37" s="21">
        <v>0.34095961569774341</v>
      </c>
      <c r="K37" s="97"/>
    </row>
    <row r="38" spans="1:11" s="125" customFormat="1" ht="16.5" customHeight="1" x14ac:dyDescent="0.25">
      <c r="A38" s="95"/>
      <c r="B38" s="174" t="s">
        <v>349</v>
      </c>
      <c r="C38" s="175">
        <v>0.80707799999999996</v>
      </c>
      <c r="D38" s="176">
        <v>1.1670621000000001</v>
      </c>
      <c r="E38" s="175">
        <v>44.603384059533305</v>
      </c>
      <c r="F38" s="175">
        <v>0.83313079231069087</v>
      </c>
      <c r="G38" s="175">
        <v>9.6431100000000006E-2</v>
      </c>
      <c r="H38" s="176">
        <v>0.1156872</v>
      </c>
      <c r="I38" s="21">
        <v>19.968765263488653</v>
      </c>
      <c r="J38" s="21">
        <v>0.82858061957958251</v>
      </c>
      <c r="K38" s="97"/>
    </row>
    <row r="39" spans="1:11" s="125" customFormat="1" ht="16.5" customHeight="1" x14ac:dyDescent="0.25">
      <c r="A39" s="95"/>
      <c r="B39" s="174" t="s">
        <v>397</v>
      </c>
      <c r="C39" s="175">
        <v>8.0376699999999995E-2</v>
      </c>
      <c r="D39" s="176">
        <v>1.1118269000000001</v>
      </c>
      <c r="E39" s="175">
        <v>1283.2701516733084</v>
      </c>
      <c r="F39" s="175">
        <v>0.79370003199430372</v>
      </c>
      <c r="G39" s="175">
        <v>1.47E-5</v>
      </c>
      <c r="H39" s="176">
        <v>1.7900000000000001E-5</v>
      </c>
      <c r="I39" s="21">
        <v>21.7687074829932</v>
      </c>
      <c r="J39" s="21">
        <v>1.2820427057163219E-4</v>
      </c>
      <c r="K39" s="97"/>
    </row>
    <row r="40" spans="1:11" s="125" customFormat="1" ht="16.5" customHeight="1" x14ac:dyDescent="0.25">
      <c r="A40" s="95"/>
      <c r="B40" s="174" t="s">
        <v>398</v>
      </c>
      <c r="C40" s="175">
        <v>0.746031</v>
      </c>
      <c r="D40" s="176">
        <v>1.1100197000000001</v>
      </c>
      <c r="E40" s="175">
        <v>48.79002347087453</v>
      </c>
      <c r="F40" s="175">
        <v>0.79240992586553471</v>
      </c>
      <c r="G40" s="175">
        <v>0.35904599999999998</v>
      </c>
      <c r="H40" s="176">
        <v>3.3852999999999999E-3</v>
      </c>
      <c r="I40" s="21">
        <v>-99.057140310712271</v>
      </c>
      <c r="J40" s="21">
        <v>2.4246364087494213E-2</v>
      </c>
      <c r="K40" s="97"/>
    </row>
    <row r="41" spans="1:11" s="125" customFormat="1" ht="16.5" customHeight="1" x14ac:dyDescent="0.25">
      <c r="A41" s="95"/>
      <c r="B41" s="174" t="s">
        <v>399</v>
      </c>
      <c r="C41" s="175">
        <v>3.3913274000000002</v>
      </c>
      <c r="D41" s="176">
        <v>1.0564974</v>
      </c>
      <c r="E41" s="175">
        <v>-68.847083298415839</v>
      </c>
      <c r="F41" s="175">
        <v>0.75420195372310084</v>
      </c>
      <c r="G41" s="175">
        <v>0.30054819999999999</v>
      </c>
      <c r="H41" s="176">
        <v>0.1026961</v>
      </c>
      <c r="I41" s="21">
        <v>-65.830405904943035</v>
      </c>
      <c r="J41" s="21">
        <v>0.73553511681851369</v>
      </c>
      <c r="K41" s="97"/>
    </row>
    <row r="42" spans="1:11" s="125" customFormat="1" ht="16.5" customHeight="1" x14ac:dyDescent="0.25">
      <c r="A42" s="95"/>
      <c r="B42" s="174" t="s">
        <v>400</v>
      </c>
      <c r="C42" s="175">
        <v>0.84015019999999996</v>
      </c>
      <c r="D42" s="176">
        <v>1.0379826999999999</v>
      </c>
      <c r="E42" s="175">
        <v>23.547277617740249</v>
      </c>
      <c r="F42" s="175">
        <v>0.7409848621215529</v>
      </c>
      <c r="G42" s="175">
        <v>0.1224898</v>
      </c>
      <c r="H42" s="176">
        <v>0.1157953</v>
      </c>
      <c r="I42" s="21">
        <v>-5.4653530334770721</v>
      </c>
      <c r="J42" s="21">
        <v>0.8293548587778391</v>
      </c>
      <c r="K42" s="97"/>
    </row>
    <row r="43" spans="1:11" s="125" customFormat="1" ht="16.5" customHeight="1" x14ac:dyDescent="0.25">
      <c r="A43" s="95"/>
      <c r="B43" s="174" t="s">
        <v>401</v>
      </c>
      <c r="C43" s="175">
        <v>0.88160859999999996</v>
      </c>
      <c r="D43" s="176">
        <v>1.0046771999999999</v>
      </c>
      <c r="E43" s="175">
        <v>13.959550757558393</v>
      </c>
      <c r="F43" s="175">
        <v>0.71720905995703765</v>
      </c>
      <c r="G43" s="175">
        <v>0.1416868</v>
      </c>
      <c r="H43" s="176">
        <v>0.1296554</v>
      </c>
      <c r="I43" s="21">
        <v>-8.4915461426187893</v>
      </c>
      <c r="J43" s="21">
        <v>0.92862435657392173</v>
      </c>
      <c r="K43" s="97"/>
    </row>
    <row r="44" spans="1:11" s="125" customFormat="1" ht="16.5" customHeight="1" x14ac:dyDescent="0.25">
      <c r="A44" s="95"/>
      <c r="B44" s="174" t="s">
        <v>46</v>
      </c>
      <c r="C44" s="175">
        <v>61.963423699999993</v>
      </c>
      <c r="D44" s="176">
        <v>56.737763200000003</v>
      </c>
      <c r="E44" s="175">
        <v>-8.4334599154823451</v>
      </c>
      <c r="F44" s="175">
        <v>40.503395328108383</v>
      </c>
      <c r="G44" s="175">
        <v>6.3267219999999984</v>
      </c>
      <c r="H44" s="176">
        <v>5.951562899999999</v>
      </c>
      <c r="I44" s="21">
        <v>-5.9297547766442023</v>
      </c>
      <c r="J44" s="21">
        <v>42.626579908138979</v>
      </c>
      <c r="K44" s="97"/>
    </row>
    <row r="45" spans="1:11" x14ac:dyDescent="0.25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25">
      <c r="A46" s="98"/>
      <c r="B46" s="106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99"/>
      <c r="C47" s="99"/>
      <c r="D47" s="102"/>
      <c r="E47" s="99"/>
    </row>
    <row r="48" spans="1:11" x14ac:dyDescent="0.25">
      <c r="B48" s="99"/>
      <c r="C48" s="99"/>
      <c r="D48" s="102"/>
      <c r="E48" s="99"/>
    </row>
    <row r="49" spans="3:4" x14ac:dyDescent="0.25">
      <c r="C49" s="99"/>
      <c r="D49" s="102"/>
    </row>
    <row r="50" spans="3:4" x14ac:dyDescent="0.25">
      <c r="C50" s="99"/>
      <c r="D50" s="102"/>
    </row>
    <row r="51" spans="3:4" x14ac:dyDescent="0.25">
      <c r="C51" s="99"/>
      <c r="D51" s="102"/>
    </row>
    <row r="52" spans="3:4" x14ac:dyDescent="0.25">
      <c r="C52" s="99"/>
      <c r="D52" s="102"/>
    </row>
    <row r="53" spans="3:4" x14ac:dyDescent="0.25">
      <c r="C53" s="99"/>
      <c r="D53" s="102"/>
    </row>
    <row r="54" spans="3:4" x14ac:dyDescent="0.25">
      <c r="C54" s="99"/>
      <c r="D54" s="102"/>
    </row>
    <row r="55" spans="3:4" x14ac:dyDescent="0.25">
      <c r="C55" s="99"/>
      <c r="D55" s="102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3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x14ac:dyDescent="0.25">
      <c r="A1" s="92"/>
      <c r="B1" s="93"/>
      <c r="C1" s="93"/>
      <c r="D1" s="93"/>
      <c r="E1" s="93"/>
      <c r="F1" s="93"/>
      <c r="G1" s="93"/>
      <c r="H1" s="93"/>
      <c r="I1" s="101"/>
      <c r="J1" s="93"/>
      <c r="K1" s="94"/>
      <c r="L1" s="100"/>
    </row>
    <row r="2" spans="1:14" x14ac:dyDescent="0.25">
      <c r="A2" s="95"/>
      <c r="B2" s="105"/>
      <c r="C2" s="105"/>
      <c r="D2" s="105"/>
      <c r="E2" s="105"/>
      <c r="F2" s="105"/>
      <c r="G2" s="105"/>
      <c r="H2" s="105"/>
      <c r="I2" s="110"/>
      <c r="J2" s="105"/>
      <c r="K2" s="96"/>
      <c r="L2" s="100"/>
    </row>
    <row r="3" spans="1:14" x14ac:dyDescent="0.25">
      <c r="A3" s="95"/>
      <c r="B3" s="105"/>
      <c r="C3" s="105"/>
      <c r="D3" s="105"/>
      <c r="E3" s="105"/>
      <c r="F3" s="105"/>
      <c r="G3" s="105"/>
      <c r="H3" s="105"/>
      <c r="I3" s="110"/>
      <c r="J3" s="105"/>
      <c r="K3" s="96"/>
      <c r="L3" s="100"/>
    </row>
    <row r="4" spans="1:14" x14ac:dyDescent="0.25">
      <c r="A4" s="95"/>
      <c r="B4" s="105"/>
      <c r="C4" s="105"/>
      <c r="D4" s="105"/>
      <c r="E4" s="105"/>
      <c r="F4" s="105"/>
      <c r="G4" s="105"/>
      <c r="H4" s="105"/>
      <c r="I4" s="110"/>
      <c r="J4" s="105"/>
      <c r="K4" s="97"/>
    </row>
    <row r="5" spans="1:14" x14ac:dyDescent="0.25">
      <c r="A5" s="95"/>
      <c r="B5" s="105"/>
      <c r="C5" s="105"/>
      <c r="D5" s="105"/>
      <c r="E5" s="105"/>
      <c r="F5" s="105"/>
      <c r="G5" s="105"/>
      <c r="H5" s="105"/>
      <c r="I5" s="105"/>
      <c r="J5" s="105"/>
      <c r="K5" s="97"/>
    </row>
    <row r="6" spans="1:14" x14ac:dyDescent="0.25">
      <c r="A6" s="95"/>
      <c r="B6" s="105"/>
      <c r="C6" s="105"/>
      <c r="D6" s="105"/>
      <c r="E6" s="105"/>
      <c r="F6" s="105"/>
      <c r="G6" s="105"/>
      <c r="H6" s="105"/>
      <c r="I6" s="105"/>
      <c r="J6" s="105"/>
      <c r="K6" s="97"/>
    </row>
    <row r="7" spans="1:14" x14ac:dyDescent="0.25">
      <c r="A7" s="95"/>
      <c r="B7" s="105"/>
      <c r="C7" s="219" t="s">
        <v>204</v>
      </c>
      <c r="D7" s="219"/>
      <c r="E7" s="219"/>
      <c r="F7" s="219"/>
      <c r="G7" s="219"/>
      <c r="H7" s="219"/>
      <c r="I7" s="219"/>
      <c r="J7" s="219"/>
      <c r="K7" s="97"/>
    </row>
    <row r="8" spans="1:14" x14ac:dyDescent="0.25">
      <c r="A8" s="95"/>
      <c r="B8" s="105"/>
      <c r="C8" s="219" t="s">
        <v>55</v>
      </c>
      <c r="D8" s="219"/>
      <c r="E8" s="219"/>
      <c r="F8" s="219"/>
      <c r="G8" s="219"/>
      <c r="H8" s="219"/>
      <c r="I8" s="219"/>
      <c r="J8" s="219"/>
      <c r="K8" s="97"/>
    </row>
    <row r="9" spans="1:14" x14ac:dyDescent="0.25">
      <c r="A9" s="95"/>
      <c r="B9" s="105"/>
      <c r="C9" s="115"/>
      <c r="D9" s="115"/>
      <c r="E9" s="115"/>
      <c r="F9" s="115"/>
      <c r="G9" s="115"/>
      <c r="H9" s="115"/>
      <c r="I9" s="105"/>
      <c r="J9" s="105"/>
      <c r="K9" s="97"/>
    </row>
    <row r="10" spans="1:14" ht="15.75" customHeight="1" x14ac:dyDescent="0.25">
      <c r="A10" s="95"/>
      <c r="B10" s="110"/>
      <c r="C10" s="221" t="str">
        <f>+'Resumen exportaciones totales'!C10:D10</f>
        <v>Año corrido a octubre</v>
      </c>
      <c r="D10" s="221"/>
      <c r="E10" s="220" t="str">
        <f>+'Resumen exportaciones totales'!$E$10:$E$11</f>
        <v>% Cambio   '19/'18</v>
      </c>
      <c r="F10" s="220" t="str">
        <f>+'Resumen exportaciones totales'!$F$10:$F$11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97"/>
    </row>
    <row r="11" spans="1:14" x14ac:dyDescent="0.25">
      <c r="A11" s="95"/>
      <c r="B11" s="110"/>
      <c r="C11" s="115">
        <f>+'Resumen exportaciones totales'!$C$11</f>
        <v>2018</v>
      </c>
      <c r="D11" s="115">
        <f>+'Resumen exportaciones totales'!$D$11</f>
        <v>2019</v>
      </c>
      <c r="E11" s="220"/>
      <c r="F11" s="220"/>
      <c r="G11" s="115">
        <f>+C11</f>
        <v>2018</v>
      </c>
      <c r="H11" s="115">
        <f>+D11</f>
        <v>2019</v>
      </c>
      <c r="I11" s="220"/>
      <c r="J11" s="220"/>
      <c r="K11" s="97"/>
      <c r="N11" s="90"/>
    </row>
    <row r="12" spans="1:14" x14ac:dyDescent="0.25">
      <c r="A12" s="95"/>
      <c r="B12" s="110"/>
      <c r="C12" s="115"/>
      <c r="D12" s="115"/>
      <c r="E12" s="115"/>
      <c r="F12" s="115"/>
      <c r="G12" s="115"/>
      <c r="H12" s="115"/>
      <c r="I12" s="115"/>
      <c r="J12" s="115"/>
      <c r="K12" s="97"/>
    </row>
    <row r="13" spans="1:14" x14ac:dyDescent="0.25">
      <c r="A13" s="95"/>
      <c r="B13" s="111" t="s">
        <v>24</v>
      </c>
      <c r="C13" s="30">
        <v>74.855110800000006</v>
      </c>
      <c r="D13" s="30">
        <v>73.286938000000006</v>
      </c>
      <c r="E13" s="30">
        <v>-2.0949441971836569</v>
      </c>
      <c r="F13" s="215">
        <v>100</v>
      </c>
      <c r="G13" s="30">
        <v>8.0691258999999995</v>
      </c>
      <c r="H13" s="30">
        <v>8.4774464999999992</v>
      </c>
      <c r="I13" s="30">
        <v>5.0602829235816049</v>
      </c>
      <c r="J13" s="215">
        <v>100</v>
      </c>
      <c r="K13" s="97"/>
    </row>
    <row r="14" spans="1:14" ht="15.75" customHeight="1" x14ac:dyDescent="0.25">
      <c r="A14" s="95"/>
      <c r="B14" s="174" t="s">
        <v>325</v>
      </c>
      <c r="C14" s="21">
        <v>15.241272499999999</v>
      </c>
      <c r="D14" s="24">
        <v>11.141644400000001</v>
      </c>
      <c r="E14" s="21">
        <v>-26.898200921215722</v>
      </c>
      <c r="F14" s="21">
        <v>15.202769694102924</v>
      </c>
      <c r="G14" s="21">
        <v>1.5045394999999999</v>
      </c>
      <c r="H14" s="24">
        <v>1.1118437999999999</v>
      </c>
      <c r="I14" s="21">
        <v>-26.100723842743911</v>
      </c>
      <c r="J14" s="21">
        <v>13.115314853358262</v>
      </c>
      <c r="K14" s="97"/>
    </row>
    <row r="15" spans="1:14" s="125" customFormat="1" ht="15.75" customHeight="1" x14ac:dyDescent="0.25">
      <c r="A15" s="95"/>
      <c r="B15" s="174" t="s">
        <v>377</v>
      </c>
      <c r="C15" s="21">
        <v>3.8355033000000001</v>
      </c>
      <c r="D15" s="24">
        <v>4.7914998999999998</v>
      </c>
      <c r="E15" s="21">
        <v>24.924932276814872</v>
      </c>
      <c r="F15" s="21">
        <v>6.5379998547626581</v>
      </c>
      <c r="G15" s="21">
        <v>0.38408429999999999</v>
      </c>
      <c r="H15" s="24">
        <v>0.35743780000000003</v>
      </c>
      <c r="I15" s="21">
        <v>-6.9376696730379166</v>
      </c>
      <c r="J15" s="21">
        <v>4.2163380211246402</v>
      </c>
      <c r="K15" s="97"/>
    </row>
    <row r="16" spans="1:14" s="125" customFormat="1" ht="15.75" customHeight="1" x14ac:dyDescent="0.25">
      <c r="A16" s="95"/>
      <c r="B16" s="174" t="s">
        <v>332</v>
      </c>
      <c r="C16" s="21">
        <v>1.7129998</v>
      </c>
      <c r="D16" s="24">
        <v>2.2243016999999998</v>
      </c>
      <c r="E16" s="21">
        <v>29.848333899396827</v>
      </c>
      <c r="F16" s="21">
        <v>3.0350588531888172</v>
      </c>
      <c r="G16" s="21">
        <v>8.3069400000000002E-2</v>
      </c>
      <c r="H16" s="24">
        <v>0.189971</v>
      </c>
      <c r="I16" s="21">
        <v>128.68950540150763</v>
      </c>
      <c r="J16" s="21">
        <v>2.2408988366956963</v>
      </c>
      <c r="K16" s="97"/>
    </row>
    <row r="17" spans="1:11" s="125" customFormat="1" ht="15.75" customHeight="1" x14ac:dyDescent="0.25">
      <c r="A17" s="95"/>
      <c r="B17" s="174" t="s">
        <v>328</v>
      </c>
      <c r="C17" s="21">
        <v>2.8943002999999998</v>
      </c>
      <c r="D17" s="24">
        <v>2.1350631999999998</v>
      </c>
      <c r="E17" s="21">
        <v>-26.232146678076219</v>
      </c>
      <c r="F17" s="21">
        <v>2.9132929526950626</v>
      </c>
      <c r="G17" s="21">
        <v>0.48251139999999998</v>
      </c>
      <c r="H17" s="24">
        <v>0.133523</v>
      </c>
      <c r="I17" s="21">
        <v>-72.327493194979425</v>
      </c>
      <c r="J17" s="21">
        <v>1.5750379551200944</v>
      </c>
      <c r="K17" s="97"/>
    </row>
    <row r="18" spans="1:11" s="125" customFormat="1" ht="15.75" customHeight="1" x14ac:dyDescent="0.25">
      <c r="A18" s="95"/>
      <c r="B18" s="174" t="s">
        <v>340</v>
      </c>
      <c r="C18" s="21">
        <v>2.1345922000000002</v>
      </c>
      <c r="D18" s="24">
        <v>1.9930870000000001</v>
      </c>
      <c r="E18" s="21">
        <v>-6.6291444333020699</v>
      </c>
      <c r="F18" s="21">
        <v>2.719566479909421</v>
      </c>
      <c r="G18" s="21">
        <v>0.32422069999999997</v>
      </c>
      <c r="H18" s="24">
        <v>0.32985579999999998</v>
      </c>
      <c r="I18" s="21">
        <v>1.7380444863637656</v>
      </c>
      <c r="J18" s="21">
        <v>3.8909806154482958</v>
      </c>
      <c r="K18" s="97"/>
    </row>
    <row r="19" spans="1:11" s="125" customFormat="1" ht="15.75" customHeight="1" x14ac:dyDescent="0.25">
      <c r="A19" s="95"/>
      <c r="B19" s="174" t="s">
        <v>331</v>
      </c>
      <c r="C19" s="21">
        <v>0.87486540000000002</v>
      </c>
      <c r="D19" s="24">
        <v>1.7727198</v>
      </c>
      <c r="E19" s="21">
        <v>102.62771850389787</v>
      </c>
      <c r="F19" s="21">
        <v>2.4188755163982973</v>
      </c>
      <c r="G19" s="21">
        <v>0.11827070000000001</v>
      </c>
      <c r="H19" s="24">
        <v>0.105237</v>
      </c>
      <c r="I19" s="21">
        <v>-11.020227325956478</v>
      </c>
      <c r="J19" s="21">
        <v>1.24137616203181</v>
      </c>
      <c r="K19" s="97"/>
    </row>
    <row r="20" spans="1:11" s="125" customFormat="1" ht="15.75" customHeight="1" x14ac:dyDescent="0.25">
      <c r="A20" s="95"/>
      <c r="B20" s="174" t="s">
        <v>396</v>
      </c>
      <c r="C20" s="21">
        <v>1.0882168000000001</v>
      </c>
      <c r="D20" s="24">
        <v>1.7576925000000001</v>
      </c>
      <c r="E20" s="21">
        <v>61.520434163486534</v>
      </c>
      <c r="F20" s="21">
        <v>2.398370771064279</v>
      </c>
      <c r="G20" s="21">
        <v>0.28219080000000002</v>
      </c>
      <c r="H20" s="24">
        <v>9.53156E-2</v>
      </c>
      <c r="I20" s="21">
        <v>-66.222995221672718</v>
      </c>
      <c r="J20" s="21">
        <v>1.12434327954768</v>
      </c>
      <c r="K20" s="97"/>
    </row>
    <row r="21" spans="1:11" s="125" customFormat="1" ht="15.75" customHeight="1" x14ac:dyDescent="0.25">
      <c r="A21" s="95"/>
      <c r="B21" s="174" t="s">
        <v>366</v>
      </c>
      <c r="C21" s="21">
        <v>1.9127666000000001</v>
      </c>
      <c r="D21" s="24">
        <v>1.6336761</v>
      </c>
      <c r="E21" s="21">
        <v>-14.590933363223723</v>
      </c>
      <c r="F21" s="21">
        <v>2.2291504387862404</v>
      </c>
      <c r="G21" s="21">
        <v>0.13994609999999999</v>
      </c>
      <c r="H21" s="24">
        <v>0.3303854</v>
      </c>
      <c r="I21" s="21">
        <v>136.08046240659797</v>
      </c>
      <c r="J21" s="21">
        <v>3.8972277796150054</v>
      </c>
      <c r="K21" s="97"/>
    </row>
    <row r="22" spans="1:11" s="125" customFormat="1" ht="15.75" customHeight="1" x14ac:dyDescent="0.25">
      <c r="A22" s="95"/>
      <c r="B22" s="174" t="s">
        <v>368</v>
      </c>
      <c r="C22" s="21">
        <v>0</v>
      </c>
      <c r="D22" s="24">
        <v>1.5151684000000001</v>
      </c>
      <c r="E22" s="21" t="s">
        <v>97</v>
      </c>
      <c r="F22" s="21">
        <v>2.0674467256361564</v>
      </c>
      <c r="G22" s="21">
        <v>0</v>
      </c>
      <c r="H22" s="24">
        <v>0.60060480000000005</v>
      </c>
      <c r="I22" s="21" t="s">
        <v>97</v>
      </c>
      <c r="J22" s="21">
        <v>7.0847371316350998</v>
      </c>
      <c r="K22" s="97"/>
    </row>
    <row r="23" spans="1:11" s="125" customFormat="1" ht="15.75" customHeight="1" x14ac:dyDescent="0.25">
      <c r="A23" s="95"/>
      <c r="B23" s="174" t="s">
        <v>402</v>
      </c>
      <c r="C23" s="21">
        <v>1.0827005000000001</v>
      </c>
      <c r="D23" s="24">
        <v>1.2379283000000001</v>
      </c>
      <c r="E23" s="21">
        <v>14.337095069227356</v>
      </c>
      <c r="F23" s="21">
        <v>1.6891527109510294</v>
      </c>
      <c r="G23" s="21">
        <v>0.18495739999999999</v>
      </c>
      <c r="H23" s="24">
        <v>7.4824000000000002E-2</v>
      </c>
      <c r="I23" s="21">
        <v>-59.545279075073495</v>
      </c>
      <c r="J23" s="21">
        <v>0.88262426663500637</v>
      </c>
      <c r="K23" s="97"/>
    </row>
    <row r="24" spans="1:11" s="125" customFormat="1" ht="15.75" customHeight="1" x14ac:dyDescent="0.25">
      <c r="A24" s="95"/>
      <c r="B24" s="174" t="s">
        <v>403</v>
      </c>
      <c r="C24" s="21">
        <v>0.42420330000000001</v>
      </c>
      <c r="D24" s="24">
        <v>1.0006586</v>
      </c>
      <c r="E24" s="21">
        <v>135.891281373813</v>
      </c>
      <c r="F24" s="21">
        <v>1.3653982923942052</v>
      </c>
      <c r="G24" s="21">
        <v>7.2573999999999998E-3</v>
      </c>
      <c r="H24" s="24">
        <v>2.2690000000000002E-3</v>
      </c>
      <c r="I24" s="21">
        <v>-68.735359770716784</v>
      </c>
      <c r="J24" s="21">
        <v>2.6765134996723366E-2</v>
      </c>
      <c r="K24" s="97"/>
    </row>
    <row r="25" spans="1:11" s="125" customFormat="1" ht="15.75" customHeight="1" x14ac:dyDescent="0.25">
      <c r="A25" s="95"/>
      <c r="B25" s="174" t="s">
        <v>404</v>
      </c>
      <c r="C25" s="21">
        <v>0.4331373</v>
      </c>
      <c r="D25" s="24">
        <v>0.96171090000000004</v>
      </c>
      <c r="E25" s="21">
        <v>122.0337292585977</v>
      </c>
      <c r="F25" s="21">
        <v>1.3122541700405057</v>
      </c>
      <c r="G25" s="21">
        <v>1.2608999999999999E-3</v>
      </c>
      <c r="H25" s="24">
        <v>0.20627529999999999</v>
      </c>
      <c r="I25" s="21">
        <v>16259.370291061941</v>
      </c>
      <c r="J25" s="21">
        <v>2.4332244385145927</v>
      </c>
      <c r="K25" s="97"/>
    </row>
    <row r="26" spans="1:11" s="125" customFormat="1" ht="15.75" customHeight="1" x14ac:dyDescent="0.25">
      <c r="A26" s="95"/>
      <c r="B26" s="174" t="s">
        <v>405</v>
      </c>
      <c r="C26" s="21">
        <v>0.45631359999999999</v>
      </c>
      <c r="D26" s="24">
        <v>0.88191750000000002</v>
      </c>
      <c r="E26" s="21">
        <v>93.270044986605711</v>
      </c>
      <c r="F26" s="21">
        <v>1.203376105029794</v>
      </c>
      <c r="G26" s="21">
        <v>0.14102329999999999</v>
      </c>
      <c r="H26" s="24">
        <v>0.1343974</v>
      </c>
      <c r="I26" s="21">
        <v>-4.6984434487067013</v>
      </c>
      <c r="J26" s="21">
        <v>1.5853523817578798</v>
      </c>
      <c r="K26" s="97"/>
    </row>
    <row r="27" spans="1:11" s="125" customFormat="1" ht="15.75" customHeight="1" x14ac:dyDescent="0.25">
      <c r="A27" s="95"/>
      <c r="B27" s="174" t="s">
        <v>406</v>
      </c>
      <c r="C27" s="21">
        <v>0.65009329999999999</v>
      </c>
      <c r="D27" s="24">
        <v>0.84099139999999994</v>
      </c>
      <c r="E27" s="21">
        <v>29.364723494304592</v>
      </c>
      <c r="F27" s="21">
        <v>1.1475324566022937</v>
      </c>
      <c r="G27" s="21">
        <v>4.6757800000000002E-2</v>
      </c>
      <c r="H27" s="24">
        <v>0.1343713</v>
      </c>
      <c r="I27" s="21">
        <v>187.37729320027884</v>
      </c>
      <c r="J27" s="21">
        <v>1.585044506031386</v>
      </c>
      <c r="K27" s="97"/>
    </row>
    <row r="28" spans="1:11" s="125" customFormat="1" ht="15.75" customHeight="1" x14ac:dyDescent="0.25">
      <c r="A28" s="95"/>
      <c r="B28" s="174" t="s">
        <v>407</v>
      </c>
      <c r="C28" s="21">
        <v>0.56425499999999995</v>
      </c>
      <c r="D28" s="24">
        <v>0.74877439999999995</v>
      </c>
      <c r="E28" s="21">
        <v>32.701420457062859</v>
      </c>
      <c r="F28" s="21">
        <v>1.0217023939518388</v>
      </c>
      <c r="G28" s="21">
        <v>6.0233099999999998E-2</v>
      </c>
      <c r="H28" s="24">
        <v>4.9970399999999998E-2</v>
      </c>
      <c r="I28" s="21">
        <v>-17.038306180488803</v>
      </c>
      <c r="J28" s="21">
        <v>0.58945108058187101</v>
      </c>
      <c r="K28" s="97"/>
    </row>
    <row r="29" spans="1:11" s="125" customFormat="1" ht="15.75" customHeight="1" x14ac:dyDescent="0.25">
      <c r="A29" s="95"/>
      <c r="B29" s="174" t="s">
        <v>322</v>
      </c>
      <c r="C29" s="21">
        <v>0.89823790000000003</v>
      </c>
      <c r="D29" s="24">
        <v>0.72553460000000003</v>
      </c>
      <c r="E29" s="21">
        <v>-19.226899688824084</v>
      </c>
      <c r="F29" s="21">
        <v>0.989991695382334</v>
      </c>
      <c r="G29" s="21">
        <v>6.5772899999999995E-2</v>
      </c>
      <c r="H29" s="24">
        <v>5.1514999999999998E-2</v>
      </c>
      <c r="I29" s="21">
        <v>-21.677468987987446</v>
      </c>
      <c r="J29" s="21">
        <v>0.60767118966778499</v>
      </c>
      <c r="K29" s="97"/>
    </row>
    <row r="30" spans="1:11" s="125" customFormat="1" ht="15.75" customHeight="1" x14ac:dyDescent="0.25">
      <c r="A30" s="95"/>
      <c r="B30" s="174" t="s">
        <v>373</v>
      </c>
      <c r="C30" s="21">
        <v>0.6504588</v>
      </c>
      <c r="D30" s="24">
        <v>0.65334650000000005</v>
      </c>
      <c r="E30" s="21">
        <v>0.44394817934665376</v>
      </c>
      <c r="F30" s="21">
        <v>0.89149105942999007</v>
      </c>
      <c r="G30" s="21">
        <v>7.1240999999999999E-2</v>
      </c>
      <c r="H30" s="24">
        <v>9.4889899999999999E-2</v>
      </c>
      <c r="I30" s="21">
        <v>33.195631728920148</v>
      </c>
      <c r="J30" s="21">
        <v>1.1193217202845223</v>
      </c>
      <c r="K30" s="97"/>
    </row>
    <row r="31" spans="1:11" s="125" customFormat="1" ht="15.75" customHeight="1" x14ac:dyDescent="0.25">
      <c r="A31" s="95"/>
      <c r="B31" s="174" t="s">
        <v>408</v>
      </c>
      <c r="C31" s="21">
        <v>7.2676900000000003E-2</v>
      </c>
      <c r="D31" s="24">
        <v>0.61749529999999997</v>
      </c>
      <c r="E31" s="21">
        <v>749.6445225374224</v>
      </c>
      <c r="F31" s="21">
        <v>0.84257211018967659</v>
      </c>
      <c r="G31" s="21">
        <v>2.9E-4</v>
      </c>
      <c r="H31" s="24">
        <v>0.1460631</v>
      </c>
      <c r="I31" s="21">
        <v>50266.586206896551</v>
      </c>
      <c r="J31" s="21">
        <v>1.7229610354957712</v>
      </c>
      <c r="K31" s="97"/>
    </row>
    <row r="32" spans="1:11" s="125" customFormat="1" ht="15.75" customHeight="1" x14ac:dyDescent="0.25">
      <c r="A32" s="95"/>
      <c r="B32" s="174" t="s">
        <v>379</v>
      </c>
      <c r="C32" s="21">
        <v>0.69898640000000001</v>
      </c>
      <c r="D32" s="24">
        <v>0.60274669999999997</v>
      </c>
      <c r="E32" s="21">
        <v>-13.768465309196298</v>
      </c>
      <c r="F32" s="21">
        <v>0.82244765090335736</v>
      </c>
      <c r="G32" s="21">
        <v>8.9668600000000001E-2</v>
      </c>
      <c r="H32" s="24">
        <v>7.9796400000000003E-2</v>
      </c>
      <c r="I32" s="21">
        <v>-11.009651093024752</v>
      </c>
      <c r="J32" s="21">
        <v>0.94127872113377553</v>
      </c>
      <c r="K32" s="97"/>
    </row>
    <row r="33" spans="1:11" s="125" customFormat="1" ht="15.75" customHeight="1" x14ac:dyDescent="0.25">
      <c r="A33" s="95"/>
      <c r="B33" s="174" t="s">
        <v>409</v>
      </c>
      <c r="C33" s="21">
        <v>0.35334159999999998</v>
      </c>
      <c r="D33" s="24">
        <v>0.57930559999999998</v>
      </c>
      <c r="E33" s="21">
        <v>63.950579269466147</v>
      </c>
      <c r="F33" s="21">
        <v>0.7904622785577422</v>
      </c>
      <c r="G33" s="21">
        <v>3.0340200000000001E-2</v>
      </c>
      <c r="H33" s="24">
        <v>6.3661400000000007E-2</v>
      </c>
      <c r="I33" s="21">
        <v>109.82524835037344</v>
      </c>
      <c r="J33" s="21">
        <v>0.75095018293539229</v>
      </c>
      <c r="K33" s="97"/>
    </row>
    <row r="34" spans="1:11" s="125" customFormat="1" ht="15.75" customHeight="1" x14ac:dyDescent="0.25">
      <c r="A34" s="95"/>
      <c r="B34" s="174" t="s">
        <v>410</v>
      </c>
      <c r="C34" s="21">
        <v>0.69656589999999996</v>
      </c>
      <c r="D34" s="24">
        <v>0.56814629999999999</v>
      </c>
      <c r="E34" s="21">
        <v>-18.436102025666202</v>
      </c>
      <c r="F34" s="21">
        <v>0.77523541780392013</v>
      </c>
      <c r="G34" s="21">
        <v>8.2737000000000005E-2</v>
      </c>
      <c r="H34" s="24">
        <v>8.0947199999999997E-2</v>
      </c>
      <c r="I34" s="21">
        <v>-2.1632401464882767</v>
      </c>
      <c r="J34" s="21">
        <v>0.95485356351113515</v>
      </c>
      <c r="K34" s="97"/>
    </row>
    <row r="35" spans="1:11" s="125" customFormat="1" ht="15.75" customHeight="1" x14ac:dyDescent="0.25">
      <c r="A35" s="95"/>
      <c r="B35" s="174" t="s">
        <v>411</v>
      </c>
      <c r="C35" s="21">
        <v>0.44870559999999998</v>
      </c>
      <c r="D35" s="24">
        <v>0.55347990000000002</v>
      </c>
      <c r="E35" s="21">
        <v>23.350343744316994</v>
      </c>
      <c r="F35" s="21">
        <v>0.75522312038742834</v>
      </c>
      <c r="G35" s="21">
        <v>9.3549599999999997E-2</v>
      </c>
      <c r="H35" s="24">
        <v>0.110184</v>
      </c>
      <c r="I35" s="21">
        <v>17.781369455347761</v>
      </c>
      <c r="J35" s="21">
        <v>1.299730998007478</v>
      </c>
      <c r="K35" s="97"/>
    </row>
    <row r="36" spans="1:11" s="125" customFormat="1" ht="15.75" customHeight="1" x14ac:dyDescent="0.25">
      <c r="A36" s="95"/>
      <c r="B36" s="174" t="s">
        <v>361</v>
      </c>
      <c r="C36" s="21">
        <v>0</v>
      </c>
      <c r="D36" s="24">
        <v>0.51060740000000004</v>
      </c>
      <c r="E36" s="21" t="s">
        <v>97</v>
      </c>
      <c r="F36" s="21">
        <v>0.69672360987438164</v>
      </c>
      <c r="G36" s="21">
        <v>0</v>
      </c>
      <c r="H36" s="24">
        <v>0</v>
      </c>
      <c r="I36" s="21" t="s">
        <v>97</v>
      </c>
      <c r="J36" s="21">
        <v>0</v>
      </c>
      <c r="K36" s="97"/>
    </row>
    <row r="37" spans="1:11" s="125" customFormat="1" ht="15.75" customHeight="1" x14ac:dyDescent="0.25">
      <c r="A37" s="95"/>
      <c r="B37" s="174" t="s">
        <v>383</v>
      </c>
      <c r="C37" s="21">
        <v>0.241787</v>
      </c>
      <c r="D37" s="24">
        <v>0.50816090000000003</v>
      </c>
      <c r="E37" s="21">
        <v>110.16882628098288</v>
      </c>
      <c r="F37" s="21">
        <v>0.69338536152240382</v>
      </c>
      <c r="G37" s="21">
        <v>2.98918E-2</v>
      </c>
      <c r="H37" s="24">
        <v>2.98918E-2</v>
      </c>
      <c r="I37" s="21">
        <v>0</v>
      </c>
      <c r="J37" s="21">
        <v>0.35260381767080456</v>
      </c>
      <c r="K37" s="97"/>
    </row>
    <row r="38" spans="1:11" s="125" customFormat="1" ht="15.75" customHeight="1" x14ac:dyDescent="0.25">
      <c r="A38" s="95"/>
      <c r="B38" s="174" t="s">
        <v>412</v>
      </c>
      <c r="C38" s="21">
        <v>0.5621121</v>
      </c>
      <c r="D38" s="24">
        <v>0.5004189</v>
      </c>
      <c r="E38" s="21">
        <v>-10.975248531387249</v>
      </c>
      <c r="F38" s="21">
        <v>0.68282140536421365</v>
      </c>
      <c r="G38" s="21">
        <v>9.5807299999999998E-2</v>
      </c>
      <c r="H38" s="24">
        <v>9.1617199999999996E-2</v>
      </c>
      <c r="I38" s="21">
        <v>-4.3734663225036163</v>
      </c>
      <c r="J38" s="21">
        <v>1.0807169352233601</v>
      </c>
      <c r="K38" s="97"/>
    </row>
    <row r="39" spans="1:11" s="125" customFormat="1" ht="15.75" customHeight="1" x14ac:dyDescent="0.25">
      <c r="A39" s="95"/>
      <c r="B39" s="174" t="s">
        <v>413</v>
      </c>
      <c r="C39" s="21">
        <v>0.6833188</v>
      </c>
      <c r="D39" s="24">
        <v>0.4818519</v>
      </c>
      <c r="E39" s="21">
        <v>-29.483588041189556</v>
      </c>
      <c r="F39" s="21">
        <v>0.65748674067949175</v>
      </c>
      <c r="G39" s="21">
        <v>2.98485E-2</v>
      </c>
      <c r="H39" s="24">
        <v>5.0145200000000001E-2</v>
      </c>
      <c r="I39" s="21">
        <v>67.999061929410189</v>
      </c>
      <c r="J39" s="21">
        <v>0.59151302222904045</v>
      </c>
      <c r="K39" s="97"/>
    </row>
    <row r="40" spans="1:11" s="125" customFormat="1" ht="15.75" customHeight="1" x14ac:dyDescent="0.25">
      <c r="A40" s="95"/>
      <c r="B40" s="174" t="s">
        <v>414</v>
      </c>
      <c r="C40" s="21">
        <v>1.72368E-2</v>
      </c>
      <c r="D40" s="24">
        <v>0.44942939999999998</v>
      </c>
      <c r="E40" s="21">
        <v>2507.3830409356724</v>
      </c>
      <c r="F40" s="21">
        <v>0.61324625133062582</v>
      </c>
      <c r="G40" s="21">
        <v>0</v>
      </c>
      <c r="H40" s="24">
        <v>0</v>
      </c>
      <c r="I40" s="21" t="s">
        <v>97</v>
      </c>
      <c r="J40" s="21">
        <v>0</v>
      </c>
      <c r="K40" s="97"/>
    </row>
    <row r="41" spans="1:11" s="125" customFormat="1" ht="15.75" customHeight="1" x14ac:dyDescent="0.25">
      <c r="A41" s="95"/>
      <c r="B41" s="174" t="s">
        <v>415</v>
      </c>
      <c r="C41" s="21">
        <v>0.55350900000000003</v>
      </c>
      <c r="D41" s="24">
        <v>0.44844889999999998</v>
      </c>
      <c r="E41" s="21">
        <v>-18.980739247238986</v>
      </c>
      <c r="F41" s="21">
        <v>0.61190835944053223</v>
      </c>
      <c r="G41" s="21">
        <v>0.06</v>
      </c>
      <c r="H41" s="24">
        <v>6.3799999999999996E-2</v>
      </c>
      <c r="I41" s="21">
        <v>6.3333333333333242</v>
      </c>
      <c r="J41" s="21">
        <v>0.75258510920711796</v>
      </c>
      <c r="K41" s="97"/>
    </row>
    <row r="42" spans="1:11" s="125" customFormat="1" ht="15.75" customHeight="1" x14ac:dyDescent="0.25">
      <c r="A42" s="95"/>
      <c r="B42" s="174" t="s">
        <v>416</v>
      </c>
      <c r="C42" s="21">
        <v>0.49142639999999999</v>
      </c>
      <c r="D42" s="24">
        <v>0.42435420000000001</v>
      </c>
      <c r="E42" s="21">
        <v>-13.648473097904379</v>
      </c>
      <c r="F42" s="21">
        <v>0.5790311501348302</v>
      </c>
      <c r="G42" s="21">
        <v>3.7420799999999997E-2</v>
      </c>
      <c r="H42" s="24">
        <v>1.5221500000000001E-2</v>
      </c>
      <c r="I42" s="21">
        <v>-59.323424405678125</v>
      </c>
      <c r="J42" s="21">
        <v>0.17955288777109951</v>
      </c>
      <c r="K42" s="97"/>
    </row>
    <row r="43" spans="1:11" s="125" customFormat="1" ht="15.75" customHeight="1" x14ac:dyDescent="0.25">
      <c r="A43" s="95"/>
      <c r="B43" s="174" t="s">
        <v>417</v>
      </c>
      <c r="C43" s="21">
        <v>0</v>
      </c>
      <c r="D43" s="24">
        <v>0.41029599999999999</v>
      </c>
      <c r="E43" s="21" t="s">
        <v>97</v>
      </c>
      <c r="F43" s="21">
        <v>0.55984874139509011</v>
      </c>
      <c r="G43" s="21">
        <v>0</v>
      </c>
      <c r="H43" s="24">
        <v>0</v>
      </c>
      <c r="I43" s="21" t="s">
        <v>97</v>
      </c>
      <c r="J43" s="21">
        <v>0</v>
      </c>
      <c r="K43" s="97"/>
    </row>
    <row r="44" spans="1:11" s="125" customFormat="1" x14ac:dyDescent="0.25">
      <c r="A44" s="95"/>
      <c r="B44" s="174" t="s">
        <v>46</v>
      </c>
      <c r="C44" s="21">
        <v>35.181527699999997</v>
      </c>
      <c r="D44" s="24">
        <v>30.616481399999991</v>
      </c>
      <c r="E44" s="21">
        <v>-12.975690933398564</v>
      </c>
      <c r="F44" s="21">
        <v>41.776177632090437</v>
      </c>
      <c r="G44" s="21">
        <v>3.6222354000000001</v>
      </c>
      <c r="H44" s="24">
        <v>3.7434321999999991</v>
      </c>
      <c r="I44" s="21">
        <v>3.3459117538302108</v>
      </c>
      <c r="J44" s="21">
        <v>44.157544373768673</v>
      </c>
      <c r="K44" s="97"/>
    </row>
    <row r="45" spans="1:11" x14ac:dyDescent="0.25">
      <c r="A45" s="95"/>
      <c r="B45" s="110"/>
      <c r="C45" s="107"/>
      <c r="D45" s="107"/>
      <c r="E45" s="107"/>
      <c r="F45" s="108"/>
      <c r="G45" s="108"/>
      <c r="H45" s="108"/>
      <c r="I45" s="109"/>
      <c r="J45" s="109"/>
      <c r="K45" s="97"/>
    </row>
    <row r="46" spans="1:11" x14ac:dyDescent="0.25">
      <c r="A46" s="98"/>
      <c r="B46" s="106" t="s">
        <v>197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99"/>
      <c r="C47" s="99"/>
      <c r="D47" s="102"/>
      <c r="E47" s="99"/>
    </row>
    <row r="48" spans="1:11" x14ac:dyDescent="0.25">
      <c r="B48" s="99"/>
      <c r="C48" s="99"/>
      <c r="D48" s="102"/>
      <c r="E48" s="99"/>
    </row>
    <row r="49" spans="3:4" x14ac:dyDescent="0.25">
      <c r="C49" s="99"/>
      <c r="D49" s="102"/>
    </row>
    <row r="50" spans="3:4" x14ac:dyDescent="0.25">
      <c r="C50" s="99"/>
      <c r="D50" s="102"/>
    </row>
    <row r="51" spans="3:4" x14ac:dyDescent="0.25">
      <c r="C51" s="99"/>
      <c r="D51" s="102"/>
    </row>
    <row r="52" spans="3:4" x14ac:dyDescent="0.25">
      <c r="C52" s="99"/>
      <c r="D52" s="102"/>
    </row>
    <row r="53" spans="3:4" x14ac:dyDescent="0.25">
      <c r="C53" s="99"/>
      <c r="D53" s="102"/>
    </row>
    <row r="54" spans="3:4" x14ac:dyDescent="0.25">
      <c r="C54" s="99"/>
      <c r="D54" s="102"/>
    </row>
    <row r="55" spans="3:4" x14ac:dyDescent="0.25">
      <c r="C55" s="99"/>
      <c r="D55" s="102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44"/>
    <col min="32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6" t="s">
        <v>44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6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">
        <v>191</v>
      </c>
      <c r="J10" s="220" t="s">
        <v>193</v>
      </c>
      <c r="K10" s="220" t="s">
        <v>185</v>
      </c>
      <c r="L10" s="60"/>
    </row>
    <row r="11" spans="1:16" x14ac:dyDescent="0.25">
      <c r="A11" s="58"/>
      <c r="B11" s="44"/>
      <c r="C11" s="202">
        <v>2014</v>
      </c>
      <c r="D11" s="202">
        <v>2015</v>
      </c>
      <c r="E11" s="202">
        <v>2016</v>
      </c>
      <c r="F11" s="202">
        <v>2017</v>
      </c>
      <c r="G11" s="202">
        <v>2018</v>
      </c>
      <c r="H11" s="130">
        <v>2019</v>
      </c>
      <c r="I11" s="220"/>
      <c r="J11" s="220"/>
      <c r="K11" s="220"/>
      <c r="L11" s="60"/>
      <c r="O11" s="145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1"/>
      <c r="N12" s="127"/>
      <c r="O12" s="127"/>
      <c r="P12" s="191"/>
    </row>
    <row r="13" spans="1:16" x14ac:dyDescent="0.25">
      <c r="A13" s="58"/>
      <c r="B13" s="67" t="s">
        <v>7</v>
      </c>
      <c r="C13" s="68">
        <v>207.389398</v>
      </c>
      <c r="D13" s="68">
        <v>197.230921</v>
      </c>
      <c r="E13" s="68">
        <v>152.909548</v>
      </c>
      <c r="F13" s="68">
        <v>157.86127099999999</v>
      </c>
      <c r="G13" s="68">
        <v>187.390131</v>
      </c>
      <c r="H13" s="68">
        <v>180.04812999999999</v>
      </c>
      <c r="I13" s="68">
        <v>-3.9180297066978453</v>
      </c>
      <c r="J13" s="68">
        <v>96.081970293302149</v>
      </c>
      <c r="K13" s="68">
        <v>18.705575986398859</v>
      </c>
      <c r="L13" s="60"/>
      <c r="M13" s="190"/>
      <c r="N13" s="127">
        <f t="shared" ref="N13:N23" si="0">IF(H13="","",1)</f>
        <v>1</v>
      </c>
      <c r="O13" s="127"/>
      <c r="P13" s="191"/>
    </row>
    <row r="14" spans="1:16" x14ac:dyDescent="0.25">
      <c r="A14" s="58"/>
      <c r="B14" s="67" t="s">
        <v>8</v>
      </c>
      <c r="C14" s="68">
        <v>248.39957999999999</v>
      </c>
      <c r="D14" s="68">
        <v>252.639534</v>
      </c>
      <c r="E14" s="68">
        <v>230.31420299999999</v>
      </c>
      <c r="F14" s="68">
        <v>202.231988</v>
      </c>
      <c r="G14" s="68">
        <v>209.516739</v>
      </c>
      <c r="H14" s="68">
        <v>214.76557</v>
      </c>
      <c r="I14" s="21">
        <v>2.5052084263300856</v>
      </c>
      <c r="J14" s="21">
        <v>102.50520842633009</v>
      </c>
      <c r="K14" s="21">
        <v>3.6021754382397742</v>
      </c>
      <c r="L14" s="60"/>
      <c r="M14" s="191"/>
      <c r="N14" s="127">
        <f t="shared" si="0"/>
        <v>1</v>
      </c>
      <c r="O14" s="127"/>
      <c r="P14" s="191"/>
    </row>
    <row r="15" spans="1:16" x14ac:dyDescent="0.25">
      <c r="A15" s="58"/>
      <c r="B15" s="67" t="s">
        <v>9</v>
      </c>
      <c r="C15" s="68">
        <v>253.67763400000001</v>
      </c>
      <c r="D15" s="68">
        <v>262.19330600000001</v>
      </c>
      <c r="E15" s="68">
        <v>203.54677599999999</v>
      </c>
      <c r="F15" s="68">
        <v>230.59873099999999</v>
      </c>
      <c r="G15" s="68">
        <v>209.02270899999999</v>
      </c>
      <c r="H15" s="68">
        <v>192.040965</v>
      </c>
      <c r="I15" s="21">
        <v>-8.1243536079134806</v>
      </c>
      <c r="J15" s="68">
        <v>91.875646392086523</v>
      </c>
      <c r="K15" s="68">
        <v>-9.3565224346355951</v>
      </c>
      <c r="L15" s="60"/>
      <c r="M15" s="191"/>
      <c r="N15" s="127">
        <f t="shared" si="0"/>
        <v>1</v>
      </c>
      <c r="O15" s="127"/>
      <c r="P15" s="41"/>
    </row>
    <row r="16" spans="1:16" x14ac:dyDescent="0.25">
      <c r="A16" s="58"/>
      <c r="B16" s="67" t="s">
        <v>10</v>
      </c>
      <c r="C16" s="68">
        <v>260.05585300000001</v>
      </c>
      <c r="D16" s="68">
        <v>252.01318599999999</v>
      </c>
      <c r="E16" s="68">
        <v>212.886348</v>
      </c>
      <c r="F16" s="68">
        <v>162.567566</v>
      </c>
      <c r="G16" s="68">
        <v>214.24339699999999</v>
      </c>
      <c r="H16" s="68">
        <v>216.92753500000001</v>
      </c>
      <c r="I16" s="68">
        <v>1.2528451460280143</v>
      </c>
      <c r="J16" s="68">
        <v>101.25284514602801</v>
      </c>
      <c r="K16" s="68">
        <v>31.787294520974729</v>
      </c>
      <c r="L16" s="60"/>
      <c r="M16" s="191"/>
      <c r="N16" s="41">
        <f t="shared" si="0"/>
        <v>1</v>
      </c>
      <c r="O16" s="41"/>
      <c r="P16" s="41"/>
    </row>
    <row r="17" spans="1:31" x14ac:dyDescent="0.25">
      <c r="A17" s="58"/>
      <c r="B17" s="67" t="s">
        <v>11</v>
      </c>
      <c r="C17" s="68">
        <v>300.58079500000002</v>
      </c>
      <c r="D17" s="68">
        <v>243.69692599999999</v>
      </c>
      <c r="E17" s="68">
        <v>221.57368199999999</v>
      </c>
      <c r="F17" s="68">
        <v>244.189258</v>
      </c>
      <c r="G17" s="68">
        <v>256.37649299999998</v>
      </c>
      <c r="H17" s="68">
        <v>230.270622</v>
      </c>
      <c r="I17" s="68">
        <v>-10.182630511292611</v>
      </c>
      <c r="J17" s="68">
        <v>89.817369488707385</v>
      </c>
      <c r="K17" s="68">
        <v>4.9908972654317152</v>
      </c>
      <c r="L17" s="60"/>
      <c r="M17" s="191"/>
      <c r="N17" s="41">
        <f t="shared" si="0"/>
        <v>1</v>
      </c>
      <c r="O17" s="41"/>
      <c r="P17" s="41"/>
    </row>
    <row r="18" spans="1:31" x14ac:dyDescent="0.25">
      <c r="A18" s="58"/>
      <c r="B18" s="67" t="s">
        <v>12</v>
      </c>
      <c r="C18" s="68">
        <v>243.18483900000001</v>
      </c>
      <c r="D18" s="68">
        <v>204.565065</v>
      </c>
      <c r="E18" s="68">
        <v>206.76173900000001</v>
      </c>
      <c r="F18" s="68">
        <v>237.27776800000001</v>
      </c>
      <c r="G18" s="68">
        <v>234.314571</v>
      </c>
      <c r="H18" s="68">
        <v>202.71634900000001</v>
      </c>
      <c r="I18" s="68">
        <v>-13.485384995540883</v>
      </c>
      <c r="J18" s="68">
        <v>86.514615004459117</v>
      </c>
      <c r="K18" s="68">
        <v>-1.2488304424711272</v>
      </c>
      <c r="L18" s="60"/>
      <c r="M18" s="191"/>
      <c r="N18" s="41">
        <f t="shared" si="0"/>
        <v>1</v>
      </c>
      <c r="O18" s="41"/>
      <c r="P18" s="41"/>
    </row>
    <row r="19" spans="1:31" x14ac:dyDescent="0.25">
      <c r="A19" s="58"/>
      <c r="B19" s="67" t="s">
        <v>13</v>
      </c>
      <c r="C19" s="68">
        <v>308.83519899999999</v>
      </c>
      <c r="D19" s="68">
        <v>234.925005</v>
      </c>
      <c r="E19" s="68">
        <v>163.17712900000001</v>
      </c>
      <c r="F19" s="68">
        <v>199.845584</v>
      </c>
      <c r="G19" s="68">
        <v>224.361535</v>
      </c>
      <c r="H19" s="68">
        <v>223.063571</v>
      </c>
      <c r="I19" s="68">
        <v>-0.57851449447429149</v>
      </c>
      <c r="J19" s="68">
        <v>99.421485505525709</v>
      </c>
      <c r="K19" s="68">
        <v>12.267446950441506</v>
      </c>
      <c r="L19" s="60"/>
      <c r="M19" s="191"/>
      <c r="N19" s="41">
        <f t="shared" si="0"/>
        <v>1</v>
      </c>
      <c r="O19" s="41"/>
      <c r="P19" s="41"/>
    </row>
    <row r="20" spans="1:31" x14ac:dyDescent="0.25">
      <c r="A20" s="58"/>
      <c r="B20" s="67" t="s">
        <v>14</v>
      </c>
      <c r="C20" s="68">
        <v>255.93218200000001</v>
      </c>
      <c r="D20" s="68">
        <v>197.051514</v>
      </c>
      <c r="E20" s="68">
        <v>230.86526000000001</v>
      </c>
      <c r="F20" s="68">
        <v>227.22984700000001</v>
      </c>
      <c r="G20" s="68">
        <v>229.320403</v>
      </c>
      <c r="H20" s="68">
        <v>214.37573800000001</v>
      </c>
      <c r="I20" s="68">
        <v>-6.5169364803532082</v>
      </c>
      <c r="J20" s="68">
        <v>93.483063519646791</v>
      </c>
      <c r="K20" s="68">
        <v>0.92001822278213741</v>
      </c>
      <c r="L20" s="60"/>
      <c r="M20" s="191"/>
      <c r="N20" s="41">
        <f t="shared" si="0"/>
        <v>1</v>
      </c>
      <c r="O20" s="41"/>
      <c r="P20" s="41"/>
    </row>
    <row r="21" spans="1:31" x14ac:dyDescent="0.25">
      <c r="A21" s="58"/>
      <c r="B21" s="67" t="s">
        <v>15</v>
      </c>
      <c r="C21" s="68">
        <v>261.63993799999997</v>
      </c>
      <c r="D21" s="68">
        <v>234.680305</v>
      </c>
      <c r="E21" s="68">
        <v>200.338379</v>
      </c>
      <c r="F21" s="68">
        <v>198.33229299999999</v>
      </c>
      <c r="G21" s="68">
        <v>206.65910199999999</v>
      </c>
      <c r="H21" s="68">
        <v>188.63478699999999</v>
      </c>
      <c r="I21" s="68">
        <v>-8.7217619865589064</v>
      </c>
      <c r="J21" s="68">
        <v>91.278238013441097</v>
      </c>
      <c r="K21" s="68">
        <v>4.1984131147013937</v>
      </c>
      <c r="L21" s="60"/>
      <c r="M21" s="191"/>
      <c r="N21" s="41">
        <f t="shared" si="0"/>
        <v>1</v>
      </c>
      <c r="O21" s="41"/>
      <c r="P21" s="41"/>
    </row>
    <row r="22" spans="1:31" x14ac:dyDescent="0.25">
      <c r="A22" s="58"/>
      <c r="B22" s="67" t="s">
        <v>16</v>
      </c>
      <c r="C22" s="68">
        <v>243.988754</v>
      </c>
      <c r="D22" s="68">
        <v>201.21196900000001</v>
      </c>
      <c r="E22" s="68">
        <v>200.45106200000001</v>
      </c>
      <c r="F22" s="68">
        <v>198.68120500000001</v>
      </c>
      <c r="G22" s="68">
        <v>231.61283299999999</v>
      </c>
      <c r="H22" s="30">
        <v>203.091194</v>
      </c>
      <c r="I22" s="30">
        <v>-12.314360405064429</v>
      </c>
      <c r="J22" s="30">
        <v>87.685639594935566</v>
      </c>
      <c r="K22" s="30">
        <v>16.575109860039341</v>
      </c>
      <c r="L22" s="60"/>
      <c r="M22" s="191"/>
      <c r="N22" s="41">
        <f t="shared" si="0"/>
        <v>1</v>
      </c>
      <c r="O22" s="41"/>
      <c r="P22" s="41"/>
    </row>
    <row r="23" spans="1:31" x14ac:dyDescent="0.25">
      <c r="A23" s="58"/>
      <c r="B23" s="67" t="s">
        <v>17</v>
      </c>
      <c r="C23" s="68">
        <v>250.59718899999999</v>
      </c>
      <c r="D23" s="68">
        <v>199.242481</v>
      </c>
      <c r="E23" s="68">
        <v>209.875304</v>
      </c>
      <c r="F23" s="68">
        <v>206.13325599999999</v>
      </c>
      <c r="G23" s="68">
        <v>208.62154100000001</v>
      </c>
      <c r="H23" s="68"/>
      <c r="I23" s="68" t="s">
        <v>97</v>
      </c>
      <c r="J23" s="68" t="s">
        <v>97</v>
      </c>
      <c r="K23" s="68" t="s">
        <v>97</v>
      </c>
      <c r="L23" s="60"/>
      <c r="M23" s="191"/>
      <c r="N23" s="41" t="str">
        <f t="shared" si="0"/>
        <v/>
      </c>
      <c r="O23" s="41"/>
      <c r="P23" s="41"/>
    </row>
    <row r="24" spans="1:31" x14ac:dyDescent="0.25">
      <c r="A24" s="58"/>
      <c r="B24" s="67" t="s">
        <v>18</v>
      </c>
      <c r="C24" s="68">
        <v>270.20340499999998</v>
      </c>
      <c r="D24" s="68">
        <v>234.54040800000001</v>
      </c>
      <c r="E24" s="68">
        <v>215.85360499999999</v>
      </c>
      <c r="F24" s="68">
        <v>207.33605900000001</v>
      </c>
      <c r="G24" s="68">
        <v>187.59114199999999</v>
      </c>
      <c r="H24" s="68"/>
      <c r="I24" s="68" t="s">
        <v>97</v>
      </c>
      <c r="J24" s="68" t="s">
        <v>97</v>
      </c>
      <c r="K24" s="68" t="s">
        <v>97</v>
      </c>
      <c r="L24" s="60"/>
      <c r="M24" s="191"/>
      <c r="N24" s="41" t="str">
        <f t="shared" ref="N24" si="1">IF(H24="","",1)</f>
        <v/>
      </c>
      <c r="O24" s="41"/>
      <c r="P24" s="41"/>
    </row>
    <row r="25" spans="1:31" x14ac:dyDescent="0.25">
      <c r="A25" s="58"/>
      <c r="B25" s="69" t="s">
        <v>33</v>
      </c>
      <c r="C25" s="70">
        <v>3104.4847659999996</v>
      </c>
      <c r="D25" s="70">
        <v>2713.9906199999996</v>
      </c>
      <c r="E25" s="70">
        <v>2448.5530349999999</v>
      </c>
      <c r="F25" s="70">
        <v>2472.2848260000001</v>
      </c>
      <c r="G25" s="70">
        <v>2599.0305959999996</v>
      </c>
      <c r="H25" s="30">
        <v>2065.9344609999998</v>
      </c>
      <c r="I25" s="65"/>
      <c r="J25" s="48"/>
      <c r="K25" s="48"/>
      <c r="L25" s="60"/>
      <c r="M25" s="191"/>
      <c r="N25" s="191"/>
      <c r="O25" s="191"/>
      <c r="P25" s="191"/>
    </row>
    <row r="26" spans="1:31" ht="18.75" customHeight="1" x14ac:dyDescent="0.25">
      <c r="A26" s="58"/>
      <c r="B26" s="69" t="s">
        <v>19</v>
      </c>
      <c r="C26" s="70"/>
      <c r="D26" s="70">
        <v>-12.57838821683559</v>
      </c>
      <c r="E26" s="70">
        <v>-9.7803427559377436</v>
      </c>
      <c r="F26" s="70">
        <v>0.96921694816385351</v>
      </c>
      <c r="G26" s="70">
        <v>5.126665369097716</v>
      </c>
      <c r="H26" s="48"/>
      <c r="I26" s="48"/>
      <c r="J26" s="48"/>
      <c r="K26" s="48"/>
      <c r="L26" s="60"/>
      <c r="M26" s="191"/>
      <c r="N26" s="191"/>
      <c r="O26" s="191"/>
      <c r="P26" s="191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1"/>
      <c r="N27" s="191"/>
      <c r="O27" s="191"/>
      <c r="P27" s="191"/>
    </row>
    <row r="28" spans="1:31" ht="18.75" customHeight="1" x14ac:dyDescent="0.25">
      <c r="A28" s="58"/>
      <c r="B28" s="69" t="s">
        <v>20</v>
      </c>
      <c r="C28" s="70">
        <v>2583.6841719999998</v>
      </c>
      <c r="D28" s="70">
        <v>2280.207731</v>
      </c>
      <c r="E28" s="70">
        <v>2022.824126</v>
      </c>
      <c r="F28" s="70">
        <v>2058.8155109999998</v>
      </c>
      <c r="G28" s="70">
        <v>2202.8179129999999</v>
      </c>
      <c r="H28" s="30">
        <v>2065.9344609999998</v>
      </c>
      <c r="I28" s="66">
        <v>-6.2140157473832947</v>
      </c>
      <c r="J28" s="30">
        <v>93.7859842526167</v>
      </c>
      <c r="K28" s="30">
        <v>6.9944296237624437</v>
      </c>
      <c r="L28" s="60"/>
      <c r="M28" s="191"/>
      <c r="N28" s="191"/>
      <c r="O28" s="191"/>
      <c r="P28" s="191"/>
    </row>
    <row r="29" spans="1:31" ht="18.75" customHeight="1" x14ac:dyDescent="0.25">
      <c r="A29" s="58"/>
      <c r="B29" s="69" t="s">
        <v>19</v>
      </c>
      <c r="C29" s="70"/>
      <c r="D29" s="70">
        <v>-11.745879944957904</v>
      </c>
      <c r="E29" s="70">
        <v>-11.28772617954079</v>
      </c>
      <c r="F29" s="70">
        <v>1.7792641751396499</v>
      </c>
      <c r="G29" s="70">
        <v>6.9944296237624437</v>
      </c>
      <c r="H29" s="30">
        <v>-6.2140157473832947</v>
      </c>
      <c r="I29" s="48"/>
      <c r="J29" s="48"/>
      <c r="K29" s="48"/>
      <c r="L29" s="60"/>
      <c r="M29" s="191"/>
      <c r="N29" s="191"/>
      <c r="O29" s="191"/>
      <c r="P29" s="191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1"/>
      <c r="N30" s="191"/>
      <c r="O30" s="191"/>
      <c r="P30" s="191"/>
    </row>
    <row r="31" spans="1:31" ht="14.25" customHeight="1" x14ac:dyDescent="0.25">
      <c r="A31" s="58"/>
      <c r="B31" s="46"/>
      <c r="C31" s="225" t="s">
        <v>130</v>
      </c>
      <c r="D31" s="225"/>
      <c r="E31" s="225"/>
      <c r="F31" s="225"/>
      <c r="G31" s="225"/>
      <c r="H31" s="225"/>
      <c r="I31" s="225"/>
      <c r="J31" s="225"/>
      <c r="K31" s="225"/>
      <c r="L31" s="60"/>
      <c r="M31" s="191"/>
      <c r="N31" s="191"/>
      <c r="O31" s="191"/>
      <c r="P31" s="191"/>
    </row>
    <row r="32" spans="1:31" s="136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144"/>
      <c r="P32" s="125"/>
      <c r="Q32" s="125"/>
      <c r="R32" s="125"/>
      <c r="S32" s="125"/>
      <c r="T32" s="125"/>
      <c r="U32" s="125"/>
      <c r="V32" s="125"/>
      <c r="W32" s="125"/>
      <c r="X32" s="125"/>
      <c r="Y32" s="125"/>
      <c r="Z32" s="125"/>
      <c r="AA32" s="125"/>
      <c r="AB32" s="125"/>
      <c r="AC32" s="125"/>
      <c r="AD32" s="125"/>
      <c r="AE32" s="125"/>
    </row>
    <row r="33" spans="1:31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144"/>
      <c r="P33" s="125"/>
      <c r="Q33" s="125"/>
      <c r="R33" s="125"/>
      <c r="S33" s="125"/>
      <c r="T33" s="125"/>
      <c r="U33" s="125"/>
      <c r="V33" s="125"/>
      <c r="W33" s="125"/>
      <c r="X33" s="125"/>
      <c r="Y33" s="125"/>
      <c r="Z33" s="125"/>
      <c r="AA33" s="125"/>
      <c r="AB33" s="125"/>
      <c r="AC33" s="125"/>
      <c r="AD33" s="125"/>
      <c r="AE33" s="125"/>
    </row>
    <row r="34" spans="1:31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144"/>
      <c r="P34" s="125"/>
      <c r="Q34" s="125"/>
      <c r="R34" s="125"/>
      <c r="S34" s="125"/>
      <c r="T34" s="125"/>
      <c r="U34" s="125"/>
      <c r="V34" s="125"/>
      <c r="W34" s="125"/>
      <c r="X34" s="125"/>
      <c r="Y34" s="125"/>
      <c r="Z34" s="125"/>
      <c r="AA34" s="125"/>
      <c r="AB34" s="125"/>
      <c r="AC34" s="125"/>
      <c r="AD34" s="125"/>
      <c r="AE34" s="125"/>
    </row>
    <row r="35" spans="1:31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144"/>
      <c r="P35" s="125"/>
      <c r="Q35" s="125"/>
      <c r="R35" s="125"/>
      <c r="S35" s="125"/>
      <c r="T35" s="125"/>
      <c r="U35" s="125"/>
      <c r="V35" s="125"/>
      <c r="W35" s="125"/>
      <c r="X35" s="125"/>
      <c r="Y35" s="125"/>
      <c r="Z35" s="125"/>
      <c r="AA35" s="125"/>
      <c r="AB35" s="125"/>
      <c r="AC35" s="125"/>
      <c r="AD35" s="125"/>
      <c r="AE35" s="125"/>
    </row>
    <row r="36" spans="1:31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144"/>
      <c r="P36" s="125"/>
      <c r="Q36" s="125"/>
      <c r="R36" s="125"/>
      <c r="S36" s="125"/>
      <c r="T36" s="125"/>
      <c r="U36" s="125"/>
      <c r="V36" s="125"/>
      <c r="W36" s="125"/>
      <c r="X36" s="125"/>
      <c r="Y36" s="125"/>
      <c r="Z36" s="125"/>
      <c r="AA36" s="125"/>
      <c r="AB36" s="125"/>
      <c r="AC36" s="125"/>
      <c r="AD36" s="125"/>
      <c r="AE36" s="125"/>
    </row>
    <row r="37" spans="1:31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25"/>
      <c r="Q37" s="125"/>
      <c r="R37" s="125"/>
      <c r="S37" s="125"/>
      <c r="T37" s="125"/>
      <c r="U37" s="125"/>
      <c r="V37" s="125"/>
      <c r="W37" s="125"/>
      <c r="X37" s="125"/>
      <c r="Y37" s="125"/>
      <c r="Z37" s="125"/>
      <c r="AA37" s="125"/>
      <c r="AB37" s="125"/>
      <c r="AC37" s="125"/>
      <c r="AD37" s="125"/>
      <c r="AE37" s="125"/>
    </row>
    <row r="38" spans="1:31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144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</row>
    <row r="39" spans="1:31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144"/>
      <c r="P39" s="125"/>
      <c r="Q39" s="125"/>
      <c r="R39" s="125"/>
      <c r="S39" s="125"/>
      <c r="T39" s="125"/>
      <c r="U39" s="125"/>
      <c r="V39" s="125"/>
      <c r="W39" s="125"/>
      <c r="X39" s="125"/>
      <c r="Y39" s="125"/>
      <c r="Z39" s="125"/>
      <c r="AA39" s="125"/>
      <c r="AB39" s="125"/>
      <c r="AC39" s="125"/>
      <c r="AD39" s="125"/>
      <c r="AE39" s="125"/>
    </row>
    <row r="40" spans="1:31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144"/>
      <c r="P40" s="125"/>
      <c r="Q40" s="125"/>
      <c r="R40" s="125"/>
      <c r="S40" s="125"/>
      <c r="T40" s="125"/>
      <c r="U40" s="125"/>
      <c r="V40" s="125"/>
      <c r="W40" s="125"/>
      <c r="X40" s="125"/>
      <c r="Y40" s="125"/>
      <c r="Z40" s="125"/>
      <c r="AA40" s="125"/>
      <c r="AB40" s="125"/>
      <c r="AC40" s="125"/>
      <c r="AD40" s="125"/>
      <c r="AE40" s="125"/>
    </row>
    <row r="41" spans="1:31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144"/>
      <c r="P41" s="125"/>
      <c r="Q41" s="125"/>
      <c r="R41" s="125"/>
      <c r="S41" s="125"/>
      <c r="T41" s="125"/>
      <c r="U41" s="125"/>
      <c r="V41" s="125"/>
      <c r="W41" s="125"/>
      <c r="X41" s="125"/>
      <c r="Y41" s="125"/>
      <c r="Z41" s="125"/>
      <c r="AA41" s="125"/>
      <c r="AB41" s="125"/>
      <c r="AC41" s="125"/>
      <c r="AD41" s="125"/>
      <c r="AE41" s="125"/>
    </row>
    <row r="42" spans="1:31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25"/>
      <c r="Q42" s="125"/>
      <c r="R42" s="125"/>
      <c r="S42" s="125"/>
      <c r="T42" s="125"/>
      <c r="U42" s="125"/>
      <c r="V42" s="125"/>
      <c r="W42" s="125"/>
      <c r="X42" s="125"/>
      <c r="Y42" s="125"/>
      <c r="Z42" s="125"/>
      <c r="AA42" s="125"/>
      <c r="AB42" s="125"/>
      <c r="AC42" s="125"/>
      <c r="AD42" s="125"/>
      <c r="AE42" s="125"/>
    </row>
    <row r="43" spans="1:31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25"/>
      <c r="Q43" s="125"/>
      <c r="R43" s="125"/>
      <c r="S43" s="125"/>
      <c r="T43" s="125"/>
      <c r="U43" s="125"/>
      <c r="V43" s="125"/>
      <c r="W43" s="125"/>
      <c r="X43" s="125"/>
      <c r="Y43" s="125"/>
      <c r="Z43" s="125"/>
      <c r="AA43" s="125"/>
      <c r="AB43" s="125"/>
      <c r="AC43" s="125"/>
      <c r="AD43" s="125"/>
      <c r="AE43" s="125"/>
    </row>
    <row r="44" spans="1:31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5"/>
      <c r="AA44" s="125"/>
      <c r="AB44" s="125"/>
      <c r="AC44" s="125"/>
      <c r="AD44" s="125"/>
      <c r="AE44" s="125"/>
    </row>
    <row r="45" spans="1:31" s="136" customFormat="1" x14ac:dyDescent="0.25">
      <c r="A45" s="62"/>
      <c r="B45" s="15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5"/>
      <c r="AD45" s="125"/>
      <c r="AE45" s="125"/>
    </row>
    <row r="46" spans="1:31" s="136" customFormat="1" x14ac:dyDescent="0.25">
      <c r="A46" s="40"/>
      <c r="N46" s="127"/>
      <c r="O46" s="125"/>
      <c r="P46" s="125"/>
      <c r="Q46" s="125"/>
      <c r="R46" s="125"/>
      <c r="S46" s="125"/>
      <c r="T46" s="125"/>
      <c r="U46" s="125"/>
      <c r="V46" s="125"/>
      <c r="W46" s="125"/>
      <c r="X46" s="125"/>
      <c r="Y46" s="125"/>
      <c r="Z46" s="125"/>
      <c r="AA46" s="125"/>
      <c r="AB46" s="125"/>
      <c r="AC46" s="125"/>
      <c r="AD46" s="125"/>
      <c r="AE46" s="125"/>
    </row>
    <row r="47" spans="1:31" x14ac:dyDescent="0.25">
      <c r="B47" s="125"/>
      <c r="C47" s="125"/>
      <c r="D47" s="125"/>
      <c r="E47" s="125"/>
      <c r="F47" s="125"/>
      <c r="G47" s="125"/>
      <c r="H47" s="125"/>
      <c r="I47" s="125"/>
      <c r="J47" s="127"/>
      <c r="K47" s="136"/>
      <c r="L47" s="136"/>
      <c r="M47" s="136"/>
      <c r="N47" s="127"/>
      <c r="O47" s="125"/>
    </row>
    <row r="48" spans="1:31" x14ac:dyDescent="0.25">
      <c r="A48" s="41"/>
      <c r="B48" s="127"/>
      <c r="C48" s="127"/>
      <c r="D48" s="127"/>
      <c r="E48" s="127"/>
      <c r="F48" s="127"/>
      <c r="G48" s="127"/>
      <c r="H48" s="125"/>
      <c r="I48" s="125"/>
      <c r="J48" s="127"/>
      <c r="K48" s="136"/>
      <c r="L48" s="136"/>
      <c r="M48" s="136"/>
      <c r="N48" s="127"/>
      <c r="O48" s="125"/>
    </row>
    <row r="49" spans="1:15" x14ac:dyDescent="0.25">
      <c r="A49" s="41"/>
      <c r="B49" s="127" t="s">
        <v>1</v>
      </c>
      <c r="C49" s="127" t="s">
        <v>161</v>
      </c>
      <c r="D49" s="127" t="s">
        <v>54</v>
      </c>
      <c r="E49" s="127" t="s">
        <v>162</v>
      </c>
      <c r="F49" s="127" t="s">
        <v>163</v>
      </c>
      <c r="G49" s="127"/>
      <c r="H49" s="125"/>
      <c r="I49" s="125"/>
      <c r="J49" s="127"/>
      <c r="K49" s="136"/>
      <c r="L49" s="136"/>
      <c r="M49" s="136"/>
      <c r="N49" s="127"/>
      <c r="O49" s="125"/>
    </row>
    <row r="50" spans="1:15" x14ac:dyDescent="0.25">
      <c r="A50" s="41"/>
      <c r="B50" s="127">
        <f>+[7]XX!A38</f>
        <v>2012</v>
      </c>
      <c r="C50" s="127">
        <f>+[8]XX!B38</f>
        <v>1</v>
      </c>
      <c r="D50" s="127">
        <f>+[8]XX!D38</f>
        <v>256.6583723</v>
      </c>
      <c r="E50" s="212">
        <v>40909</v>
      </c>
      <c r="F50" s="41"/>
      <c r="G50" s="127"/>
      <c r="H50" s="144"/>
      <c r="I50" s="144"/>
      <c r="J50" s="127"/>
      <c r="K50" s="136"/>
      <c r="L50" s="136"/>
      <c r="M50" s="136"/>
      <c r="N50" s="127"/>
      <c r="O50" s="125"/>
    </row>
    <row r="51" spans="1:15" x14ac:dyDescent="0.25">
      <c r="A51" s="41"/>
      <c r="B51" s="127">
        <f>+[7]XX!A39</f>
        <v>2012</v>
      </c>
      <c r="C51" s="127">
        <f>+[8]XX!B39</f>
        <v>2</v>
      </c>
      <c r="D51" s="127">
        <f>+[8]XX!D39</f>
        <v>275.8502719</v>
      </c>
      <c r="E51" s="212">
        <v>40940</v>
      </c>
      <c r="F51" s="41"/>
      <c r="G51" s="127"/>
      <c r="H51" s="144"/>
      <c r="I51" s="144"/>
      <c r="J51" s="127"/>
      <c r="K51" s="136"/>
      <c r="L51" s="136"/>
      <c r="M51" s="136"/>
      <c r="N51" s="127"/>
      <c r="O51" s="125"/>
    </row>
    <row r="52" spans="1:15" x14ac:dyDescent="0.25">
      <c r="A52" s="41"/>
      <c r="B52" s="127">
        <f>+[7]XX!A40</f>
        <v>2012</v>
      </c>
      <c r="C52" s="127">
        <f>+[8]XX!B40</f>
        <v>3</v>
      </c>
      <c r="D52" s="127">
        <f>+[8]XX!D40</f>
        <v>322.71263119999998</v>
      </c>
      <c r="E52" s="212">
        <v>40969</v>
      </c>
      <c r="F52" s="41"/>
      <c r="G52" s="127"/>
      <c r="H52" s="144"/>
      <c r="I52" s="144"/>
      <c r="J52" s="127"/>
      <c r="K52" s="136"/>
      <c r="L52" s="136"/>
      <c r="M52" s="136"/>
      <c r="N52" s="127"/>
      <c r="O52" s="125"/>
    </row>
    <row r="53" spans="1:15" x14ac:dyDescent="0.25">
      <c r="A53" s="41"/>
      <c r="B53" s="127">
        <f>+[7]XX!A41</f>
        <v>2012</v>
      </c>
      <c r="C53" s="127">
        <f>+[8]XX!B41</f>
        <v>4</v>
      </c>
      <c r="D53" s="127">
        <f>+[8]XX!D41</f>
        <v>230.51126009999999</v>
      </c>
      <c r="E53" s="212">
        <v>41000</v>
      </c>
      <c r="F53" s="41"/>
      <c r="G53" s="127"/>
      <c r="H53" s="144"/>
      <c r="I53" s="144"/>
      <c r="J53" s="127"/>
      <c r="K53" s="136"/>
      <c r="L53" s="136"/>
      <c r="M53" s="136"/>
      <c r="N53" s="127"/>
      <c r="O53" s="125"/>
    </row>
    <row r="54" spans="1:15" x14ac:dyDescent="0.25">
      <c r="A54" s="41"/>
      <c r="B54" s="127">
        <f>+[7]XX!A42</f>
        <v>2012</v>
      </c>
      <c r="C54" s="127">
        <f>+[8]XX!B42</f>
        <v>5</v>
      </c>
      <c r="D54" s="127">
        <f>+[8]XX!D42</f>
        <v>306.66912050000002</v>
      </c>
      <c r="E54" s="212">
        <v>41030</v>
      </c>
      <c r="F54" s="181">
        <f>+AVERAGE(D50:D83)</f>
        <v>267.80460097941176</v>
      </c>
      <c r="G54" s="127"/>
      <c r="H54" s="144"/>
      <c r="I54" s="144"/>
      <c r="J54" s="127"/>
      <c r="K54" s="136"/>
      <c r="L54" s="136"/>
      <c r="M54" s="136"/>
      <c r="N54" s="127"/>
      <c r="O54" s="125"/>
    </row>
    <row r="55" spans="1:15" x14ac:dyDescent="0.25">
      <c r="A55" s="41"/>
      <c r="B55" s="127">
        <f>+[7]XX!A43</f>
        <v>2012</v>
      </c>
      <c r="C55" s="127">
        <f>+[8]XX!B43</f>
        <v>6</v>
      </c>
      <c r="D55" s="127">
        <f>+[8]XX!D43</f>
        <v>253.80930739999999</v>
      </c>
      <c r="E55" s="212">
        <v>41061</v>
      </c>
      <c r="F55" s="181">
        <f>+AVERAGE(D50:D83)</f>
        <v>267.80460097941176</v>
      </c>
      <c r="G55" s="127"/>
      <c r="H55" s="144"/>
      <c r="I55" s="144"/>
      <c r="J55" s="127"/>
      <c r="K55" s="136"/>
      <c r="L55" s="136"/>
      <c r="M55" s="136"/>
      <c r="N55" s="127"/>
      <c r="O55" s="125"/>
    </row>
    <row r="56" spans="1:15" x14ac:dyDescent="0.25">
      <c r="A56" s="41"/>
      <c r="B56" s="127">
        <f>+[7]XX!A44</f>
        <v>2012</v>
      </c>
      <c r="C56" s="127">
        <f>+[8]XX!B44</f>
        <v>7</v>
      </c>
      <c r="D56" s="127">
        <f>+[8]XX!D44</f>
        <v>320.12071300000002</v>
      </c>
      <c r="E56" s="212">
        <v>41091</v>
      </c>
      <c r="F56" s="181">
        <f>+AVERAGE(D50:D83)</f>
        <v>267.80460097941176</v>
      </c>
      <c r="G56" s="127"/>
      <c r="H56" s="144"/>
      <c r="I56" s="144"/>
      <c r="J56" s="127"/>
      <c r="K56" s="136"/>
      <c r="L56" s="136"/>
      <c r="M56" s="136"/>
      <c r="N56" s="127"/>
      <c r="O56" s="125"/>
    </row>
    <row r="57" spans="1:15" x14ac:dyDescent="0.25">
      <c r="A57" s="41"/>
      <c r="B57" s="127">
        <f>+[7]XX!A45</f>
        <v>2012</v>
      </c>
      <c r="C57" s="127">
        <f>+[8]XX!B45</f>
        <v>8</v>
      </c>
      <c r="D57" s="127">
        <f>+[8]XX!D45</f>
        <v>271.30448030000002</v>
      </c>
      <c r="E57" s="212">
        <v>41122</v>
      </c>
      <c r="F57" s="181">
        <f>+AVERAGE(D50:D83)</f>
        <v>267.80460097941176</v>
      </c>
      <c r="G57" s="127"/>
      <c r="H57" s="144"/>
      <c r="I57" s="144"/>
      <c r="J57" s="127"/>
      <c r="K57" s="136"/>
      <c r="L57" s="136"/>
      <c r="M57" s="136"/>
      <c r="N57" s="127"/>
      <c r="O57" s="125"/>
    </row>
    <row r="58" spans="1:15" x14ac:dyDescent="0.25">
      <c r="A58" s="41"/>
      <c r="B58" s="127">
        <f>+[7]XX!A46</f>
        <v>2012</v>
      </c>
      <c r="C58" s="127">
        <f>+[8]XX!B46</f>
        <v>9</v>
      </c>
      <c r="D58" s="127">
        <f>+[8]XX!D46</f>
        <v>256.87543749999998</v>
      </c>
      <c r="E58" s="212">
        <v>41153</v>
      </c>
      <c r="F58" s="181">
        <f>+AVERAGE(D50:D83)</f>
        <v>267.80460097941176</v>
      </c>
      <c r="G58" s="127"/>
      <c r="H58" s="144"/>
      <c r="I58" s="144"/>
      <c r="J58" s="127"/>
      <c r="K58" s="136"/>
      <c r="L58" s="136"/>
      <c r="M58" s="136"/>
      <c r="N58" s="127"/>
      <c r="O58" s="125"/>
    </row>
    <row r="59" spans="1:15" x14ac:dyDescent="0.25">
      <c r="A59" s="41"/>
      <c r="B59" s="127">
        <f>+[7]XX!A47</f>
        <v>2012</v>
      </c>
      <c r="C59" s="127">
        <f>+[8]XX!B47</f>
        <v>10</v>
      </c>
      <c r="D59" s="127">
        <f>+[8]XX!D47</f>
        <v>268.69307099999997</v>
      </c>
      <c r="E59" s="212">
        <v>41183</v>
      </c>
      <c r="F59" s="181">
        <f>+AVERAGE(D50:D83)</f>
        <v>267.80460097941176</v>
      </c>
      <c r="G59" s="127"/>
      <c r="H59" s="144"/>
      <c r="I59" s="144"/>
      <c r="J59" s="127"/>
      <c r="K59" s="136"/>
      <c r="L59" s="136"/>
      <c r="M59" s="136"/>
      <c r="N59" s="127"/>
      <c r="O59" s="125"/>
    </row>
    <row r="60" spans="1:15" x14ac:dyDescent="0.25">
      <c r="A60" s="41"/>
      <c r="B60" s="127">
        <f>+[7]XX!A48</f>
        <v>2012</v>
      </c>
      <c r="C60" s="127">
        <f>+[8]XX!B48</f>
        <v>11</v>
      </c>
      <c r="D60" s="127">
        <f>+[8]XX!D48</f>
        <v>271.36029070000001</v>
      </c>
      <c r="E60" s="212">
        <v>41214</v>
      </c>
      <c r="F60" s="181">
        <f>+AVERAGE(D50:D83)</f>
        <v>267.80460097941176</v>
      </c>
      <c r="G60" s="127"/>
      <c r="H60" s="144"/>
      <c r="I60" s="144"/>
      <c r="J60" s="127"/>
      <c r="K60" s="136"/>
      <c r="L60" s="136"/>
      <c r="M60" s="136"/>
      <c r="N60" s="127"/>
      <c r="O60" s="125"/>
    </row>
    <row r="61" spans="1:15" x14ac:dyDescent="0.25">
      <c r="A61" s="41"/>
      <c r="B61" s="127">
        <f>+[7]XX!A49</f>
        <v>2012</v>
      </c>
      <c r="C61" s="127">
        <f>+[8]XX!B49</f>
        <v>12</v>
      </c>
      <c r="D61" s="127">
        <f>+[8]XX!D49</f>
        <v>255.23755120000001</v>
      </c>
      <c r="E61" s="212">
        <v>41244</v>
      </c>
      <c r="F61" s="181">
        <f t="shared" ref="F61:F92" si="2">+AVERAGE(D50:D61)</f>
        <v>274.15020892500002</v>
      </c>
      <c r="G61" s="127"/>
      <c r="H61" s="144"/>
      <c r="I61" s="144"/>
      <c r="J61" s="127"/>
      <c r="K61" s="136"/>
      <c r="L61" s="136"/>
      <c r="M61" s="136"/>
      <c r="N61" s="127"/>
      <c r="O61" s="125"/>
    </row>
    <row r="62" spans="1:15" x14ac:dyDescent="0.25">
      <c r="A62" s="41"/>
      <c r="B62" s="127">
        <f>+[7]XX!A50</f>
        <v>2013</v>
      </c>
      <c r="C62" s="127">
        <f>+[8]XX!B50</f>
        <v>1</v>
      </c>
      <c r="D62" s="127">
        <f>+[8]XX!D50</f>
        <v>205.43519180000001</v>
      </c>
      <c r="E62" s="212">
        <v>41275</v>
      </c>
      <c r="F62" s="181">
        <f t="shared" si="2"/>
        <v>269.88161055</v>
      </c>
      <c r="G62" s="127"/>
      <c r="H62" s="144"/>
      <c r="I62" s="144"/>
      <c r="J62" s="127"/>
      <c r="K62" s="136"/>
      <c r="L62" s="136"/>
      <c r="M62" s="136"/>
      <c r="N62" s="127"/>
      <c r="O62" s="125"/>
    </row>
    <row r="63" spans="1:15" x14ac:dyDescent="0.25">
      <c r="A63" s="41"/>
      <c r="B63" s="127">
        <f>+[7]XX!A51</f>
        <v>2013</v>
      </c>
      <c r="C63" s="127">
        <f>+[8]XX!B51</f>
        <v>2</v>
      </c>
      <c r="D63" s="127">
        <f>+[8]XX!D51</f>
        <v>238.2669339</v>
      </c>
      <c r="E63" s="212">
        <v>41306</v>
      </c>
      <c r="F63" s="181">
        <f t="shared" si="2"/>
        <v>266.7496657166667</v>
      </c>
      <c r="G63" s="41"/>
      <c r="H63" s="144"/>
      <c r="I63" s="144"/>
      <c r="J63" s="41"/>
    </row>
    <row r="64" spans="1:15" x14ac:dyDescent="0.25">
      <c r="A64" s="41"/>
      <c r="B64" s="127">
        <f>+[7]XX!A52</f>
        <v>2013</v>
      </c>
      <c r="C64" s="127">
        <f>+[8]XX!B52</f>
        <v>3</v>
      </c>
      <c r="D64" s="127">
        <f>+[8]XX!D52</f>
        <v>270.6314648</v>
      </c>
      <c r="E64" s="212">
        <v>41334</v>
      </c>
      <c r="F64" s="181">
        <f t="shared" si="2"/>
        <v>262.4095685166667</v>
      </c>
      <c r="G64" s="41"/>
      <c r="H64" s="144"/>
      <c r="I64" s="144"/>
      <c r="J64" s="41"/>
    </row>
    <row r="65" spans="1:10" x14ac:dyDescent="0.25">
      <c r="A65" s="41"/>
      <c r="B65" s="127">
        <f>+[7]XX!A53</f>
        <v>2013</v>
      </c>
      <c r="C65" s="127">
        <f>+[8]XX!B53</f>
        <v>4</v>
      </c>
      <c r="D65" s="127">
        <f>+[8]XX!D53</f>
        <v>326.8351917</v>
      </c>
      <c r="E65" s="212">
        <v>41365</v>
      </c>
      <c r="F65" s="181">
        <f t="shared" si="2"/>
        <v>270.43656281666671</v>
      </c>
      <c r="G65" s="41"/>
      <c r="H65" s="144"/>
      <c r="I65" s="144"/>
      <c r="J65" s="41"/>
    </row>
    <row r="66" spans="1:10" x14ac:dyDescent="0.25">
      <c r="A66" s="41"/>
      <c r="B66" s="127">
        <f>+[7]XX!A54</f>
        <v>2013</v>
      </c>
      <c r="C66" s="127">
        <f>+[8]XX!B54</f>
        <v>5</v>
      </c>
      <c r="D66" s="127">
        <f>+[8]XX!D54</f>
        <v>323.48553370000002</v>
      </c>
      <c r="E66" s="212">
        <v>41395</v>
      </c>
      <c r="F66" s="181">
        <f t="shared" si="2"/>
        <v>271.83793058333328</v>
      </c>
      <c r="G66" s="41"/>
      <c r="H66" s="144"/>
      <c r="I66" s="144"/>
      <c r="J66" s="41"/>
    </row>
    <row r="67" spans="1:10" x14ac:dyDescent="0.25">
      <c r="A67" s="41"/>
      <c r="B67" s="127">
        <f>+[7]XX!A55</f>
        <v>2013</v>
      </c>
      <c r="C67" s="127">
        <f>+[8]XX!B55</f>
        <v>6</v>
      </c>
      <c r="D67" s="127">
        <f>+[8]XX!D55</f>
        <v>283.09079270000001</v>
      </c>
      <c r="E67" s="212">
        <v>41426</v>
      </c>
      <c r="F67" s="181">
        <f t="shared" si="2"/>
        <v>274.27805435833329</v>
      </c>
      <c r="G67" s="41"/>
      <c r="H67" s="144"/>
      <c r="I67" s="144"/>
      <c r="J67" s="41"/>
    </row>
    <row r="68" spans="1:10" x14ac:dyDescent="0.25">
      <c r="A68" s="41"/>
      <c r="B68" s="127">
        <f>+[7]XX!A56</f>
        <v>2013</v>
      </c>
      <c r="C68" s="127">
        <f>+[8]XX!B56</f>
        <v>7</v>
      </c>
      <c r="D68" s="127">
        <f>+[8]XX!D56</f>
        <v>279.70673449999998</v>
      </c>
      <c r="E68" s="212">
        <v>41456</v>
      </c>
      <c r="F68" s="181">
        <f t="shared" si="2"/>
        <v>270.91022281666665</v>
      </c>
      <c r="G68" s="41"/>
      <c r="H68" s="144"/>
      <c r="I68" s="144"/>
      <c r="J68" s="41"/>
    </row>
    <row r="69" spans="1:10" x14ac:dyDescent="0.25">
      <c r="A69" s="41"/>
      <c r="B69" s="127">
        <f>+[7]XX!A57</f>
        <v>2013</v>
      </c>
      <c r="C69" s="127">
        <f>+[8]XX!B57</f>
        <v>8</v>
      </c>
      <c r="D69" s="127">
        <f>+[8]XX!D57</f>
        <v>245.679866</v>
      </c>
      <c r="E69" s="212">
        <v>41487</v>
      </c>
      <c r="F69" s="181">
        <f t="shared" si="2"/>
        <v>268.77483829166664</v>
      </c>
      <c r="G69" s="41"/>
      <c r="H69" s="144"/>
      <c r="I69" s="144"/>
      <c r="J69" s="41"/>
    </row>
    <row r="70" spans="1:10" x14ac:dyDescent="0.25">
      <c r="A70" s="41"/>
      <c r="B70" s="127">
        <f>+[7]XX!A58</f>
        <v>2013</v>
      </c>
      <c r="C70" s="127">
        <f>+[8]XX!B58</f>
        <v>9</v>
      </c>
      <c r="D70" s="127">
        <f>+[8]XX!D58</f>
        <v>238.10544780000001</v>
      </c>
      <c r="E70" s="212">
        <v>41518</v>
      </c>
      <c r="F70" s="181">
        <f t="shared" si="2"/>
        <v>267.21067248333333</v>
      </c>
      <c r="G70" s="41"/>
      <c r="H70" s="144"/>
      <c r="I70" s="144"/>
      <c r="J70" s="41"/>
    </row>
    <row r="71" spans="1:10" x14ac:dyDescent="0.25">
      <c r="A71" s="41"/>
      <c r="B71" s="127">
        <f>+[7]XX!A59</f>
        <v>2013</v>
      </c>
      <c r="C71" s="127">
        <f>+[8]XX!B59</f>
        <v>10</v>
      </c>
      <c r="D71" s="127">
        <f>+[8]XX!D59</f>
        <v>295.30072799999999</v>
      </c>
      <c r="E71" s="212">
        <v>41548</v>
      </c>
      <c r="F71" s="181">
        <f t="shared" si="2"/>
        <v>269.42797723333337</v>
      </c>
      <c r="G71" s="41"/>
      <c r="H71" s="144"/>
      <c r="I71" s="144"/>
      <c r="J71" s="41"/>
    </row>
    <row r="72" spans="1:10" x14ac:dyDescent="0.25">
      <c r="A72" s="41"/>
      <c r="B72" s="127">
        <f>+[7]XX!A60</f>
        <v>2013</v>
      </c>
      <c r="C72" s="127">
        <f>+[8]XX!B60</f>
        <v>11</v>
      </c>
      <c r="D72" s="127">
        <f>+[8]XX!D60</f>
        <v>262.97737549999999</v>
      </c>
      <c r="E72" s="212">
        <v>41579</v>
      </c>
      <c r="F72" s="181">
        <f t="shared" si="2"/>
        <v>268.72940096666667</v>
      </c>
      <c r="G72" s="41"/>
      <c r="H72" s="144"/>
      <c r="I72" s="144"/>
      <c r="J72" s="41"/>
    </row>
    <row r="73" spans="1:10" x14ac:dyDescent="0.25">
      <c r="A73" s="41"/>
      <c r="B73" s="127">
        <f>+[7]XX!A61</f>
        <v>2013</v>
      </c>
      <c r="C73" s="127">
        <f>+[8]XX!B61</f>
        <v>12</v>
      </c>
      <c r="D73" s="127">
        <f>+[8]XX!D61</f>
        <v>262.3544948</v>
      </c>
      <c r="E73" s="212">
        <v>41609</v>
      </c>
      <c r="F73" s="181">
        <f t="shared" si="2"/>
        <v>269.32247960000001</v>
      </c>
      <c r="G73" s="41"/>
      <c r="H73" s="144"/>
      <c r="I73" s="144"/>
      <c r="J73" s="41"/>
    </row>
    <row r="74" spans="1:10" x14ac:dyDescent="0.25">
      <c r="A74" s="41"/>
      <c r="B74" s="127">
        <f>+[7]XX!A62</f>
        <v>2014</v>
      </c>
      <c r="C74" s="127">
        <f>+[8]XX!B62</f>
        <v>1</v>
      </c>
      <c r="D74" s="127">
        <f>+[8]XX!D62</f>
        <v>207.38939780000001</v>
      </c>
      <c r="E74" s="212">
        <v>41640</v>
      </c>
      <c r="F74" s="181">
        <f t="shared" si="2"/>
        <v>269.4853301</v>
      </c>
      <c r="G74" s="41"/>
      <c r="H74" s="144"/>
      <c r="I74" s="144"/>
      <c r="J74" s="41"/>
    </row>
    <row r="75" spans="1:10" x14ac:dyDescent="0.25">
      <c r="A75" s="41"/>
      <c r="B75" s="127">
        <f>+[7]XX!A63</f>
        <v>2014</v>
      </c>
      <c r="C75" s="127">
        <f>+[8]XX!B63</f>
        <v>2</v>
      </c>
      <c r="D75" s="127">
        <f>+[8]XX!D63</f>
        <v>248.39957999999999</v>
      </c>
      <c r="E75" s="212">
        <v>41671</v>
      </c>
      <c r="F75" s="181">
        <f t="shared" si="2"/>
        <v>270.32971727500001</v>
      </c>
      <c r="G75" s="41"/>
      <c r="H75" s="144"/>
      <c r="I75" s="144"/>
      <c r="J75" s="41"/>
    </row>
    <row r="76" spans="1:10" x14ac:dyDescent="0.25">
      <c r="A76" s="41"/>
      <c r="B76" s="127">
        <f>+[7]XX!A64</f>
        <v>2014</v>
      </c>
      <c r="C76" s="127">
        <f>+[8]XX!B64</f>
        <v>3</v>
      </c>
      <c r="D76" s="127">
        <f>+[8]XX!D64</f>
        <v>253.67763350000001</v>
      </c>
      <c r="E76" s="212">
        <v>41699</v>
      </c>
      <c r="F76" s="181">
        <f t="shared" si="2"/>
        <v>268.916898</v>
      </c>
      <c r="G76" s="41"/>
      <c r="H76" s="144"/>
      <c r="I76" s="144"/>
      <c r="J76" s="41"/>
    </row>
    <row r="77" spans="1:10" x14ac:dyDescent="0.25">
      <c r="A77" s="41"/>
      <c r="B77" s="127">
        <f>+[7]XX!A65</f>
        <v>2014</v>
      </c>
      <c r="C77" s="127">
        <f>+[8]XX!B65</f>
        <v>4</v>
      </c>
      <c r="D77" s="127">
        <f>+[8]XX!D65</f>
        <v>260.05585330000002</v>
      </c>
      <c r="E77" s="212">
        <v>41730</v>
      </c>
      <c r="F77" s="181">
        <f t="shared" si="2"/>
        <v>263.35195313333332</v>
      </c>
      <c r="G77" s="41"/>
      <c r="H77" s="144"/>
      <c r="I77" s="144"/>
      <c r="J77" s="41"/>
    </row>
    <row r="78" spans="1:10" x14ac:dyDescent="0.25">
      <c r="A78" s="41"/>
      <c r="B78" s="127">
        <f>+[7]XX!A66</f>
        <v>2014</v>
      </c>
      <c r="C78" s="127">
        <f>+[8]XX!B66</f>
        <v>5</v>
      </c>
      <c r="D78" s="127">
        <f>+[8]XX!D66</f>
        <v>300.58079470000001</v>
      </c>
      <c r="E78" s="212">
        <v>41760</v>
      </c>
      <c r="F78" s="181">
        <f t="shared" si="2"/>
        <v>261.4432248833333</v>
      </c>
      <c r="G78" s="41"/>
      <c r="H78" s="144"/>
      <c r="I78" s="144"/>
      <c r="J78" s="41"/>
    </row>
    <row r="79" spans="1:10" x14ac:dyDescent="0.25">
      <c r="A79" s="41"/>
      <c r="B79" s="127">
        <f>+[7]XX!A67</f>
        <v>2014</v>
      </c>
      <c r="C79" s="127">
        <f>+[8]XX!B67</f>
        <v>6</v>
      </c>
      <c r="D79" s="127">
        <f>+[8]XX!D67</f>
        <v>243.18483879999999</v>
      </c>
      <c r="E79" s="212">
        <v>41791</v>
      </c>
      <c r="F79" s="181">
        <f t="shared" si="2"/>
        <v>258.11772872499995</v>
      </c>
      <c r="G79" s="41"/>
      <c r="H79" s="144"/>
      <c r="I79" s="144"/>
      <c r="J79" s="41"/>
    </row>
    <row r="80" spans="1:10" x14ac:dyDescent="0.25">
      <c r="A80" s="41"/>
      <c r="B80" s="127">
        <f>+[7]XX!A68</f>
        <v>2014</v>
      </c>
      <c r="C80" s="127">
        <f>+[8]XX!B68</f>
        <v>7</v>
      </c>
      <c r="D80" s="127">
        <f>+[8]XX!D68</f>
        <v>308.8351988</v>
      </c>
      <c r="E80" s="212">
        <v>41821</v>
      </c>
      <c r="F80" s="181">
        <f t="shared" si="2"/>
        <v>260.54510074999996</v>
      </c>
      <c r="G80" s="41"/>
      <c r="H80" s="144"/>
      <c r="I80" s="144"/>
      <c r="J80" s="41"/>
    </row>
    <row r="81" spans="1:10" x14ac:dyDescent="0.25">
      <c r="A81" s="41"/>
      <c r="B81" s="127">
        <f>+[7]XX!A69</f>
        <v>2014</v>
      </c>
      <c r="C81" s="127">
        <f>+[8]XX!B69</f>
        <v>8</v>
      </c>
      <c r="D81" s="127">
        <f>+[8]XX!D69</f>
        <v>255.93218200000001</v>
      </c>
      <c r="E81" s="212">
        <v>41852</v>
      </c>
      <c r="F81" s="181">
        <f t="shared" si="2"/>
        <v>261.39946041666667</v>
      </c>
      <c r="G81" s="41"/>
      <c r="H81" s="144"/>
      <c r="I81" s="144"/>
      <c r="J81" s="41"/>
    </row>
    <row r="82" spans="1:10" x14ac:dyDescent="0.25">
      <c r="A82" s="41"/>
      <c r="B82" s="127">
        <f>+[7]XX!A70</f>
        <v>2014</v>
      </c>
      <c r="C82" s="127">
        <f>+[8]XX!B70</f>
        <v>9</v>
      </c>
      <c r="D82" s="127">
        <f>+[8]XX!D70</f>
        <v>261.63993840000001</v>
      </c>
      <c r="E82" s="212">
        <v>41883</v>
      </c>
      <c r="F82" s="181">
        <f t="shared" si="2"/>
        <v>263.36066796666665</v>
      </c>
      <c r="G82" s="41"/>
      <c r="H82" s="144"/>
      <c r="I82" s="144"/>
      <c r="J82" s="41"/>
    </row>
    <row r="83" spans="1:10" x14ac:dyDescent="0.25">
      <c r="A83" s="41"/>
      <c r="B83" s="127">
        <f>+[7]XX!A71</f>
        <v>2014</v>
      </c>
      <c r="C83" s="127">
        <f>+[8]XX!B71</f>
        <v>10</v>
      </c>
      <c r="D83" s="127">
        <f>+[8]XX!D71</f>
        <v>243.98875369999999</v>
      </c>
      <c r="E83" s="212">
        <v>41913</v>
      </c>
      <c r="F83" s="181">
        <f t="shared" si="2"/>
        <v>259.08467010833334</v>
      </c>
      <c r="G83" s="41"/>
      <c r="H83" s="144"/>
      <c r="I83" s="144"/>
      <c r="J83" s="41"/>
    </row>
    <row r="84" spans="1:10" x14ac:dyDescent="0.25">
      <c r="A84" s="41"/>
      <c r="B84" s="127">
        <f>+[7]XX!A72</f>
        <v>2014</v>
      </c>
      <c r="C84" s="127">
        <f>+[8]XX!B72</f>
        <v>11</v>
      </c>
      <c r="D84" s="127">
        <f>+[8]XX!D72</f>
        <v>250.59718950000001</v>
      </c>
      <c r="E84" s="212">
        <v>41944</v>
      </c>
      <c r="F84" s="181">
        <f t="shared" si="2"/>
        <v>258.05298794166669</v>
      </c>
      <c r="G84" s="41"/>
      <c r="H84" s="144"/>
      <c r="I84" s="144"/>
      <c r="J84" s="41"/>
    </row>
    <row r="85" spans="1:10" x14ac:dyDescent="0.25">
      <c r="A85" s="41"/>
      <c r="B85" s="127">
        <f>+[7]XX!A73</f>
        <v>2014</v>
      </c>
      <c r="C85" s="127">
        <f>+[8]XX!B73</f>
        <v>12</v>
      </c>
      <c r="D85" s="127">
        <f>+[8]XX!D73</f>
        <v>270.20340449999998</v>
      </c>
      <c r="E85" s="212">
        <v>41974</v>
      </c>
      <c r="F85" s="181">
        <f t="shared" si="2"/>
        <v>258.70706375000003</v>
      </c>
      <c r="G85" s="41"/>
      <c r="H85" s="144"/>
      <c r="I85" s="144"/>
      <c r="J85" s="41"/>
    </row>
    <row r="86" spans="1:10" x14ac:dyDescent="0.25">
      <c r="A86" s="41"/>
      <c r="B86" s="127">
        <f>+[7]XX!A74</f>
        <v>2015</v>
      </c>
      <c r="C86" s="127">
        <f>+[8]XX!B74</f>
        <v>1</v>
      </c>
      <c r="D86" s="127">
        <f>+[8]XX!D74</f>
        <v>197.2309214</v>
      </c>
      <c r="E86" s="212">
        <v>42005</v>
      </c>
      <c r="F86" s="181">
        <f t="shared" si="2"/>
        <v>257.86052405000004</v>
      </c>
      <c r="G86" s="41"/>
      <c r="H86" s="144"/>
      <c r="I86" s="144"/>
      <c r="J86" s="41"/>
    </row>
    <row r="87" spans="1:10" x14ac:dyDescent="0.25">
      <c r="A87" s="41"/>
      <c r="B87" s="127">
        <f>+[7]XX!A75</f>
        <v>2015</v>
      </c>
      <c r="C87" s="127">
        <f>+[8]XX!B75</f>
        <v>2</v>
      </c>
      <c r="D87" s="127">
        <f>+[8]XX!D75</f>
        <v>252.6395344</v>
      </c>
      <c r="E87" s="212">
        <v>42036</v>
      </c>
      <c r="F87" s="181">
        <f t="shared" si="2"/>
        <v>258.21385358333333</v>
      </c>
      <c r="G87" s="41"/>
      <c r="H87" s="144"/>
      <c r="I87" s="144"/>
      <c r="J87" s="41"/>
    </row>
    <row r="88" spans="1:10" x14ac:dyDescent="0.25">
      <c r="A88" s="41"/>
      <c r="B88" s="127">
        <f>+[7]XX!A76</f>
        <v>2015</v>
      </c>
      <c r="C88" s="127">
        <f>+[8]XX!B76</f>
        <v>3</v>
      </c>
      <c r="D88" s="127">
        <f>+[8]XX!D76</f>
        <v>262.1933057</v>
      </c>
      <c r="E88" s="212">
        <v>42064</v>
      </c>
      <c r="F88" s="181">
        <f t="shared" si="2"/>
        <v>258.92349293333331</v>
      </c>
      <c r="G88" s="41"/>
      <c r="H88" s="144"/>
      <c r="I88" s="144"/>
      <c r="J88" s="41"/>
    </row>
    <row r="89" spans="1:10" x14ac:dyDescent="0.25">
      <c r="A89" s="41"/>
      <c r="B89" s="127">
        <f>+[7]XX!A77</f>
        <v>2015</v>
      </c>
      <c r="C89" s="127">
        <f>+[8]XX!B77</f>
        <v>4</v>
      </c>
      <c r="D89" s="127">
        <f>+[8]XX!D77</f>
        <v>252.01318599999999</v>
      </c>
      <c r="E89" s="212">
        <v>42095</v>
      </c>
      <c r="F89" s="181">
        <f t="shared" si="2"/>
        <v>258.25327065833341</v>
      </c>
      <c r="G89" s="41"/>
      <c r="H89" s="144"/>
      <c r="I89" s="144"/>
      <c r="J89" s="41"/>
    </row>
    <row r="90" spans="1:10" x14ac:dyDescent="0.25">
      <c r="A90" s="41"/>
      <c r="B90" s="127">
        <f>+[7]XX!A78</f>
        <v>2015</v>
      </c>
      <c r="C90" s="127">
        <f>+[8]XX!B78</f>
        <v>5</v>
      </c>
      <c r="D90" s="127">
        <f>+[8]XX!D78</f>
        <v>243.69692620000001</v>
      </c>
      <c r="E90" s="212">
        <v>42125</v>
      </c>
      <c r="F90" s="181">
        <f t="shared" si="2"/>
        <v>253.51294828333334</v>
      </c>
      <c r="G90" s="41"/>
      <c r="H90" s="144"/>
      <c r="I90" s="144"/>
      <c r="J90" s="41"/>
    </row>
    <row r="91" spans="1:10" x14ac:dyDescent="0.25">
      <c r="A91" s="41"/>
      <c r="B91" s="127">
        <f>+[7]XX!A79</f>
        <v>2015</v>
      </c>
      <c r="C91" s="127">
        <f>+[8]XX!B79</f>
        <v>6</v>
      </c>
      <c r="D91" s="127">
        <f>+[8]XX!D79</f>
        <v>204.56506450000001</v>
      </c>
      <c r="E91" s="212">
        <v>42156</v>
      </c>
      <c r="F91" s="181">
        <f t="shared" si="2"/>
        <v>250.29463375833336</v>
      </c>
      <c r="G91" s="41"/>
      <c r="H91" s="144"/>
      <c r="I91" s="144"/>
      <c r="J91" s="41"/>
    </row>
    <row r="92" spans="1:10" x14ac:dyDescent="0.25">
      <c r="A92" s="41"/>
      <c r="B92" s="127">
        <f>+[7]XX!A80</f>
        <v>2015</v>
      </c>
      <c r="C92" s="127">
        <f>+[8]XX!B80</f>
        <v>7</v>
      </c>
      <c r="D92" s="127">
        <f>+[8]XX!D80</f>
        <v>234.92500459999999</v>
      </c>
      <c r="E92" s="212">
        <v>42186</v>
      </c>
      <c r="F92" s="181">
        <f t="shared" si="2"/>
        <v>244.13545090833335</v>
      </c>
      <c r="G92" s="41"/>
      <c r="H92" s="144"/>
      <c r="I92" s="144"/>
      <c r="J92" s="41"/>
    </row>
    <row r="93" spans="1:10" x14ac:dyDescent="0.25">
      <c r="A93" s="41"/>
      <c r="B93" s="127">
        <f>+[7]XX!A81</f>
        <v>2015</v>
      </c>
      <c r="C93" s="127">
        <f>+[8]XX!B81</f>
        <v>8</v>
      </c>
      <c r="D93" s="127">
        <f>+[8]XX!D81</f>
        <v>197.05151359999999</v>
      </c>
      <c r="E93" s="212">
        <v>42217</v>
      </c>
      <c r="F93" s="181">
        <f t="shared" ref="F93:F117" si="3">+AVERAGE(D82:D93)</f>
        <v>239.22872854166667</v>
      </c>
      <c r="G93" s="41"/>
      <c r="H93" s="144"/>
      <c r="I93" s="144"/>
      <c r="J93" s="41"/>
    </row>
    <row r="94" spans="1:10" x14ac:dyDescent="0.25">
      <c r="A94" s="41"/>
      <c r="B94" s="127">
        <f>+[7]XX!A82</f>
        <v>2015</v>
      </c>
      <c r="C94" s="127">
        <f>+[8]XX!B82</f>
        <v>9</v>
      </c>
      <c r="D94" s="127">
        <f>+[8]XX!D82</f>
        <v>234.68030529999999</v>
      </c>
      <c r="E94" s="212">
        <v>42248</v>
      </c>
      <c r="F94" s="181">
        <f t="shared" si="3"/>
        <v>236.98209244999998</v>
      </c>
      <c r="G94" s="41"/>
      <c r="H94" s="144"/>
      <c r="I94" s="144"/>
      <c r="J94" s="41"/>
    </row>
    <row r="95" spans="1:10" x14ac:dyDescent="0.25">
      <c r="A95" s="41"/>
      <c r="B95" s="127">
        <f>+[7]XX!A83</f>
        <v>2015</v>
      </c>
      <c r="C95" s="127">
        <f>+[8]XX!B83</f>
        <v>10</v>
      </c>
      <c r="D95" s="127">
        <f>+[8]XX!D83</f>
        <v>201.21196860000001</v>
      </c>
      <c r="E95" s="212">
        <v>42278</v>
      </c>
      <c r="F95" s="181">
        <f t="shared" si="3"/>
        <v>233.41736035833333</v>
      </c>
      <c r="G95" s="41"/>
      <c r="H95" s="144"/>
      <c r="I95" s="144"/>
      <c r="J95" s="41"/>
    </row>
    <row r="96" spans="1:10" x14ac:dyDescent="0.25">
      <c r="A96" s="41"/>
      <c r="B96" s="127">
        <f>+[7]XX!A84</f>
        <v>2015</v>
      </c>
      <c r="C96" s="127">
        <f>+[8]XX!B84</f>
        <v>11</v>
      </c>
      <c r="D96" s="127">
        <f>+[8]XX!D84</f>
        <v>199.24248059999999</v>
      </c>
      <c r="E96" s="212">
        <v>42309</v>
      </c>
      <c r="F96" s="181">
        <f t="shared" si="3"/>
        <v>229.13780128333335</v>
      </c>
      <c r="G96" s="41"/>
      <c r="H96" s="144"/>
      <c r="I96" s="144"/>
      <c r="J96" s="41"/>
    </row>
    <row r="97" spans="1:10" x14ac:dyDescent="0.25">
      <c r="A97" s="41"/>
      <c r="B97" s="127">
        <f>+[7]XX!A85</f>
        <v>2015</v>
      </c>
      <c r="C97" s="127">
        <f>+[8]XX!B85</f>
        <v>12</v>
      </c>
      <c r="D97" s="127">
        <f>+[8]XX!D85</f>
        <v>234.5404078</v>
      </c>
      <c r="E97" s="212">
        <v>42339</v>
      </c>
      <c r="F97" s="181">
        <f t="shared" si="3"/>
        <v>226.16588489166668</v>
      </c>
      <c r="G97" s="41"/>
      <c r="H97" s="144"/>
      <c r="I97" s="144"/>
      <c r="J97" s="41"/>
    </row>
    <row r="98" spans="1:10" x14ac:dyDescent="0.25">
      <c r="A98" s="41"/>
      <c r="B98" s="127">
        <f>+[7]XX!A86</f>
        <v>2016</v>
      </c>
      <c r="C98" s="127">
        <f>+[8]XX!B86</f>
        <v>1</v>
      </c>
      <c r="D98" s="127">
        <f>+[8]XX!D86</f>
        <v>152.909548</v>
      </c>
      <c r="E98" s="212">
        <v>42370</v>
      </c>
      <c r="F98" s="181">
        <f t="shared" si="3"/>
        <v>222.47243710833334</v>
      </c>
      <c r="G98" s="41"/>
      <c r="H98" s="144"/>
      <c r="I98" s="144"/>
      <c r="J98" s="41"/>
    </row>
    <row r="99" spans="1:10" x14ac:dyDescent="0.25">
      <c r="A99" s="41"/>
      <c r="B99" s="127">
        <f>+[7]XX!A87</f>
        <v>2016</v>
      </c>
      <c r="C99" s="127">
        <f>+[8]XX!B87</f>
        <v>2</v>
      </c>
      <c r="D99" s="127">
        <f>+[8]XX!D87</f>
        <v>230.3142029</v>
      </c>
      <c r="E99" s="212">
        <v>42401</v>
      </c>
      <c r="F99" s="181">
        <f t="shared" si="3"/>
        <v>220.61199281666669</v>
      </c>
      <c r="G99" s="41"/>
      <c r="H99" s="144"/>
      <c r="I99" s="144"/>
      <c r="J99" s="41"/>
    </row>
    <row r="100" spans="1:10" x14ac:dyDescent="0.25">
      <c r="A100" s="41"/>
      <c r="B100" s="127">
        <f>+[7]XX!A88</f>
        <v>2016</v>
      </c>
      <c r="C100" s="127">
        <f>+[8]XX!B88</f>
        <v>3</v>
      </c>
      <c r="D100" s="127">
        <f>+[8]XX!D88</f>
        <v>203.54677559999999</v>
      </c>
      <c r="E100" s="212">
        <v>42430</v>
      </c>
      <c r="F100" s="181">
        <f t="shared" si="3"/>
        <v>215.72478197499996</v>
      </c>
      <c r="G100" s="41"/>
      <c r="H100" s="144"/>
      <c r="I100" s="144"/>
      <c r="J100" s="41"/>
    </row>
    <row r="101" spans="1:10" x14ac:dyDescent="0.25">
      <c r="A101" s="41"/>
      <c r="B101" s="127">
        <f>+[7]XX!A89</f>
        <v>2016</v>
      </c>
      <c r="C101" s="127">
        <f>+[8]XX!B89</f>
        <v>4</v>
      </c>
      <c r="D101" s="127">
        <f>+[8]XX!D89</f>
        <v>212.88634759999999</v>
      </c>
      <c r="E101" s="212">
        <v>42461</v>
      </c>
      <c r="F101" s="181">
        <f t="shared" si="3"/>
        <v>212.46421210833333</v>
      </c>
      <c r="G101" s="41"/>
      <c r="H101" s="144"/>
      <c r="I101" s="144"/>
      <c r="J101" s="41"/>
    </row>
    <row r="102" spans="1:10" x14ac:dyDescent="0.25">
      <c r="A102" s="41"/>
      <c r="B102" s="127">
        <f>+[7]XX!A90</f>
        <v>2016</v>
      </c>
      <c r="C102" s="127">
        <f>+[8]XX!B90</f>
        <v>5</v>
      </c>
      <c r="D102" s="127">
        <f>+[8]XX!D90</f>
        <v>221.5736819</v>
      </c>
      <c r="E102" s="212">
        <v>42491</v>
      </c>
      <c r="F102" s="181">
        <f t="shared" si="3"/>
        <v>210.62060841666667</v>
      </c>
      <c r="G102" s="41"/>
      <c r="H102" s="144"/>
      <c r="I102" s="144"/>
      <c r="J102" s="41"/>
    </row>
    <row r="103" spans="1:10" x14ac:dyDescent="0.25">
      <c r="A103" s="41"/>
      <c r="B103" s="127">
        <f>+[7]XX!A91</f>
        <v>2016</v>
      </c>
      <c r="C103" s="127">
        <f>+[8]XX!B91</f>
        <v>6</v>
      </c>
      <c r="D103" s="127">
        <f>+[8]XX!D91</f>
        <v>206.76173940000001</v>
      </c>
      <c r="E103" s="212">
        <v>42522</v>
      </c>
      <c r="F103" s="181">
        <f t="shared" si="3"/>
        <v>210.80366465833333</v>
      </c>
      <c r="G103" s="41"/>
      <c r="H103" s="144"/>
      <c r="I103" s="144"/>
      <c r="J103" s="41"/>
    </row>
    <row r="104" spans="1:10" x14ac:dyDescent="0.25">
      <c r="A104" s="41"/>
      <c r="B104" s="127">
        <f>+[7]XX!A92</f>
        <v>2016</v>
      </c>
      <c r="C104" s="127">
        <f>+[8]XX!B92</f>
        <v>7</v>
      </c>
      <c r="D104" s="127">
        <f>+[8]XX!D92</f>
        <v>163.17712879999999</v>
      </c>
      <c r="E104" s="212">
        <v>42552</v>
      </c>
      <c r="F104" s="181">
        <f t="shared" si="3"/>
        <v>204.82467500833332</v>
      </c>
      <c r="G104" s="41"/>
      <c r="H104" s="144"/>
      <c r="I104" s="144"/>
      <c r="J104" s="41"/>
    </row>
    <row r="105" spans="1:10" x14ac:dyDescent="0.25">
      <c r="A105" s="41"/>
      <c r="B105" s="127">
        <f>+[7]XX!A93</f>
        <v>2016</v>
      </c>
      <c r="C105" s="127">
        <f>+[8]XX!B93</f>
        <v>8</v>
      </c>
      <c r="D105" s="127">
        <f>+[8]XX!D93</f>
        <v>230.86526029999999</v>
      </c>
      <c r="E105" s="212">
        <v>42583</v>
      </c>
      <c r="F105" s="181">
        <f t="shared" si="3"/>
        <v>207.64248723333333</v>
      </c>
      <c r="G105" s="41"/>
      <c r="H105" s="144"/>
      <c r="I105" s="144"/>
      <c r="J105" s="41"/>
    </row>
    <row r="106" spans="1:10" x14ac:dyDescent="0.25">
      <c r="A106" s="41"/>
      <c r="B106" s="127">
        <f>+[7]XX!A94</f>
        <v>2016</v>
      </c>
      <c r="C106" s="127">
        <f>+[8]XX!B94</f>
        <v>9</v>
      </c>
      <c r="D106" s="127">
        <f>+[8]XX!D94</f>
        <v>200.338379</v>
      </c>
      <c r="E106" s="212">
        <v>42614</v>
      </c>
      <c r="F106" s="181">
        <f t="shared" si="3"/>
        <v>204.78066004166666</v>
      </c>
      <c r="G106" s="41"/>
      <c r="H106" s="144"/>
      <c r="I106" s="144"/>
      <c r="J106" s="41"/>
    </row>
    <row r="107" spans="1:10" x14ac:dyDescent="0.25">
      <c r="A107" s="41"/>
      <c r="B107" s="127">
        <f>+[7]XX!A95</f>
        <v>2016</v>
      </c>
      <c r="C107" s="127">
        <f>+[8]XX!B95</f>
        <v>10</v>
      </c>
      <c r="D107" s="127">
        <f>+[8]XX!D95</f>
        <v>200.45106200000001</v>
      </c>
      <c r="E107" s="212">
        <v>42644</v>
      </c>
      <c r="F107" s="181">
        <f t="shared" si="3"/>
        <v>204.71725115833331</v>
      </c>
      <c r="G107" s="41"/>
      <c r="H107" s="144"/>
      <c r="I107" s="144"/>
      <c r="J107" s="41"/>
    </row>
    <row r="108" spans="1:10" x14ac:dyDescent="0.25">
      <c r="A108" s="41"/>
      <c r="B108" s="127">
        <f>+[7]XX!A96</f>
        <v>2016</v>
      </c>
      <c r="C108" s="127">
        <f>+[8]XX!B96</f>
        <v>11</v>
      </c>
      <c r="D108" s="127">
        <f>+[8]XX!D96</f>
        <v>209.87530430000001</v>
      </c>
      <c r="E108" s="212">
        <v>42675</v>
      </c>
      <c r="F108" s="181">
        <f t="shared" si="3"/>
        <v>205.60331980000001</v>
      </c>
      <c r="G108" s="41"/>
      <c r="H108" s="144"/>
      <c r="I108" s="144"/>
      <c r="J108" s="41"/>
    </row>
    <row r="109" spans="1:10" x14ac:dyDescent="0.25">
      <c r="A109" s="41"/>
      <c r="B109" s="127">
        <f>+[7]XX!A97</f>
        <v>2016</v>
      </c>
      <c r="C109" s="127">
        <f>+[8]XX!B97</f>
        <v>12</v>
      </c>
      <c r="D109" s="127">
        <f>+[8]XX!D97</f>
        <v>215.85360489999999</v>
      </c>
      <c r="E109" s="212">
        <v>42705</v>
      </c>
      <c r="F109" s="181">
        <f t="shared" si="3"/>
        <v>204.04608622499998</v>
      </c>
      <c r="G109" s="41"/>
      <c r="H109" s="144"/>
      <c r="I109" s="144"/>
      <c r="J109" s="41"/>
    </row>
    <row r="110" spans="1:10" x14ac:dyDescent="0.25">
      <c r="A110" s="41"/>
      <c r="B110" s="127">
        <f>+[7]XX!A98</f>
        <v>2017</v>
      </c>
      <c r="C110" s="127">
        <f>+[8]XX!B98</f>
        <v>1</v>
      </c>
      <c r="D110" s="127">
        <f>+[8]XX!D98</f>
        <v>157.86127070000001</v>
      </c>
      <c r="E110" s="212">
        <v>42736</v>
      </c>
      <c r="F110" s="181">
        <f t="shared" si="3"/>
        <v>204.45872978333338</v>
      </c>
      <c r="G110" s="41"/>
      <c r="H110" s="144"/>
      <c r="I110" s="144"/>
      <c r="J110" s="41"/>
    </row>
    <row r="111" spans="1:10" x14ac:dyDescent="0.25">
      <c r="A111" s="41"/>
      <c r="B111" s="127">
        <f>+[7]XX!A99</f>
        <v>2017</v>
      </c>
      <c r="C111" s="127">
        <f>+[8]XX!B99</f>
        <v>2</v>
      </c>
      <c r="D111" s="127">
        <f>+[8]XX!D99</f>
        <v>202.23198780000001</v>
      </c>
      <c r="E111" s="212">
        <v>42767</v>
      </c>
      <c r="F111" s="181">
        <f t="shared" si="3"/>
        <v>202.1185451916667</v>
      </c>
      <c r="G111" s="41"/>
      <c r="H111" s="144"/>
      <c r="I111" s="144"/>
      <c r="J111" s="41"/>
    </row>
    <row r="112" spans="1:10" x14ac:dyDescent="0.25">
      <c r="A112" s="41"/>
      <c r="B112" s="127">
        <f>+[7]XX!A100</f>
        <v>2017</v>
      </c>
      <c r="C112" s="127">
        <f>+[8]XX!B100</f>
        <v>3</v>
      </c>
      <c r="D112" s="127">
        <f>+[8]XX!D100</f>
        <v>230.59873150000001</v>
      </c>
      <c r="E112" s="212">
        <v>42795</v>
      </c>
      <c r="F112" s="181">
        <f t="shared" si="3"/>
        <v>204.37287485000002</v>
      </c>
      <c r="G112" s="41"/>
      <c r="H112" s="144"/>
      <c r="I112" s="144"/>
      <c r="J112" s="41"/>
    </row>
    <row r="113" spans="1:11" x14ac:dyDescent="0.25">
      <c r="A113" s="41"/>
      <c r="B113" s="127">
        <f>+[7]XX!A101</f>
        <v>2017</v>
      </c>
      <c r="C113" s="127">
        <f>+[8]XX!B101</f>
        <v>4</v>
      </c>
      <c r="D113" s="127">
        <f>+[8]XX!D101</f>
        <v>162.567566</v>
      </c>
      <c r="E113" s="212">
        <v>42826</v>
      </c>
      <c r="F113" s="181">
        <f t="shared" si="3"/>
        <v>200.17964305000001</v>
      </c>
      <c r="G113" s="41"/>
      <c r="H113" s="144"/>
      <c r="I113" s="144"/>
      <c r="J113" s="41"/>
    </row>
    <row r="114" spans="1:11" x14ac:dyDescent="0.25">
      <c r="A114" s="41"/>
      <c r="B114" s="127">
        <f>+[7]XX!A102</f>
        <v>2017</v>
      </c>
      <c r="C114" s="127">
        <f>+[8]XX!B102</f>
        <v>5</v>
      </c>
      <c r="D114" s="127">
        <f>+[8]XX!D102</f>
        <v>244.18925770000001</v>
      </c>
      <c r="E114" s="212">
        <v>42856</v>
      </c>
      <c r="F114" s="181">
        <f t="shared" si="3"/>
        <v>202.06427436666664</v>
      </c>
      <c r="G114" s="41"/>
      <c r="H114" s="144"/>
      <c r="I114" s="144"/>
      <c r="J114" s="41"/>
    </row>
    <row r="115" spans="1:11" x14ac:dyDescent="0.25">
      <c r="A115" s="41"/>
      <c r="B115" s="127">
        <f>+[7]XX!A103</f>
        <v>2017</v>
      </c>
      <c r="C115" s="127">
        <f>+[8]XX!B103</f>
        <v>6</v>
      </c>
      <c r="D115" s="127">
        <f>+[8]XX!D103</f>
        <v>237.2777682</v>
      </c>
      <c r="E115" s="212">
        <v>42887</v>
      </c>
      <c r="F115" s="181">
        <f t="shared" si="3"/>
        <v>204.60727676666667</v>
      </c>
      <c r="G115" s="41"/>
      <c r="H115" s="144"/>
      <c r="I115" s="144"/>
      <c r="J115" s="41"/>
    </row>
    <row r="116" spans="1:11" x14ac:dyDescent="0.25">
      <c r="A116" s="41"/>
      <c r="B116" s="127">
        <f>+[7]XX!A104</f>
        <v>2017</v>
      </c>
      <c r="C116" s="127">
        <f>+[8]XX!B104</f>
        <v>7</v>
      </c>
      <c r="D116" s="127">
        <f>+[8]XX!D104</f>
        <v>199.84558369999999</v>
      </c>
      <c r="E116" s="212">
        <v>42917</v>
      </c>
      <c r="F116" s="181">
        <f t="shared" si="3"/>
        <v>207.66298134166667</v>
      </c>
      <c r="G116" s="41"/>
      <c r="H116" s="144"/>
      <c r="I116" s="144"/>
      <c r="J116" s="41"/>
    </row>
    <row r="117" spans="1:11" x14ac:dyDescent="0.25">
      <c r="A117" s="41"/>
      <c r="B117" s="127">
        <f>+[7]XX!A105</f>
        <v>2017</v>
      </c>
      <c r="C117" s="127">
        <f>+[8]XX!B105</f>
        <v>8</v>
      </c>
      <c r="D117" s="127">
        <f>+[8]XX!D105</f>
        <v>227.2298466</v>
      </c>
      <c r="E117" s="212">
        <v>42948</v>
      </c>
      <c r="F117" s="181">
        <f t="shared" si="3"/>
        <v>207.36003020000001</v>
      </c>
      <c r="G117" s="41"/>
      <c r="H117" s="144"/>
      <c r="I117" s="144"/>
      <c r="J117" s="41"/>
    </row>
    <row r="118" spans="1:11" x14ac:dyDescent="0.25">
      <c r="A118" s="41"/>
      <c r="B118" s="127">
        <f>+[7]XX!A106</f>
        <v>2017</v>
      </c>
      <c r="C118" s="127">
        <f>+[8]XX!B106</f>
        <v>9</v>
      </c>
      <c r="D118" s="127">
        <f>+[8]XX!D106</f>
        <v>198.33229249999999</v>
      </c>
      <c r="E118" s="212">
        <v>42979</v>
      </c>
      <c r="F118" s="181">
        <f t="shared" ref="F118" si="4">+AVERAGE(D107:D118)</f>
        <v>207.19285632500001</v>
      </c>
      <c r="G118" s="41"/>
      <c r="H118" s="144"/>
      <c r="I118" s="144"/>
      <c r="J118" s="41"/>
    </row>
    <row r="119" spans="1:11" x14ac:dyDescent="0.25">
      <c r="A119" s="41"/>
      <c r="B119" s="127">
        <f>+[7]XX!A107</f>
        <v>2017</v>
      </c>
      <c r="C119" s="127">
        <f>+[8]XX!B107</f>
        <v>10</v>
      </c>
      <c r="D119" s="127">
        <f>+[8]XX!D107</f>
        <v>198.68120490000001</v>
      </c>
      <c r="E119" s="212">
        <v>43009</v>
      </c>
      <c r="F119" s="181">
        <f t="shared" ref="F119:F125" si="5">+AVERAGE(D108:D119)</f>
        <v>207.04536823333333</v>
      </c>
      <c r="G119" s="41"/>
      <c r="H119" s="144"/>
      <c r="I119" s="144"/>
      <c r="J119" s="41"/>
    </row>
    <row r="120" spans="1:11" x14ac:dyDescent="0.25">
      <c r="A120" s="41"/>
      <c r="B120" s="127">
        <f>+[7]XX!A108</f>
        <v>2017</v>
      </c>
      <c r="C120" s="127">
        <f>+[8]XX!B108</f>
        <v>11</v>
      </c>
      <c r="D120" s="127">
        <f>+[8]XX!D108</f>
        <v>206.13325610000001</v>
      </c>
      <c r="E120" s="212">
        <v>43040</v>
      </c>
      <c r="F120" s="181">
        <f t="shared" si="5"/>
        <v>206.73353088333332</v>
      </c>
      <c r="G120" s="41"/>
      <c r="H120" s="144"/>
      <c r="I120" s="144"/>
      <c r="J120" s="41"/>
    </row>
    <row r="121" spans="1:11" x14ac:dyDescent="0.25">
      <c r="A121" s="41"/>
      <c r="B121" s="127">
        <f>+[7]XX!A109</f>
        <v>2017</v>
      </c>
      <c r="C121" s="127">
        <f>+[8]XX!B109</f>
        <v>12</v>
      </c>
      <c r="D121" s="127">
        <f>+[8]XX!D109</f>
        <v>207.33605879999999</v>
      </c>
      <c r="E121" s="212">
        <v>43070</v>
      </c>
      <c r="F121" s="181">
        <f t="shared" si="5"/>
        <v>206.023735375</v>
      </c>
      <c r="G121" s="41"/>
      <c r="H121" s="144"/>
      <c r="I121" s="144"/>
      <c r="J121" s="41"/>
    </row>
    <row r="122" spans="1:11" x14ac:dyDescent="0.25">
      <c r="A122" s="41"/>
      <c r="B122" s="127">
        <f>+[7]XX!A110</f>
        <v>2018</v>
      </c>
      <c r="C122" s="127">
        <f>+[8]XX!B110</f>
        <v>1</v>
      </c>
      <c r="D122" s="127">
        <f>+[8]XX!D110</f>
        <v>187.39013069999999</v>
      </c>
      <c r="E122" s="212">
        <v>43101</v>
      </c>
      <c r="F122" s="181">
        <f t="shared" si="5"/>
        <v>208.48447370833333</v>
      </c>
      <c r="G122" s="41"/>
      <c r="H122" s="144"/>
      <c r="I122" s="144"/>
      <c r="J122" s="41"/>
    </row>
    <row r="123" spans="1:11" x14ac:dyDescent="0.25">
      <c r="A123" s="41"/>
      <c r="B123" s="127">
        <f>+[7]XX!A111</f>
        <v>2018</v>
      </c>
      <c r="C123" s="127">
        <f>+[8]XX!B111</f>
        <v>2</v>
      </c>
      <c r="D123" s="127">
        <f>+[8]XX!D111</f>
        <v>209.51673940000001</v>
      </c>
      <c r="E123" s="212">
        <v>43132</v>
      </c>
      <c r="F123" s="181">
        <f t="shared" si="5"/>
        <v>209.09153634166668</v>
      </c>
      <c r="G123" s="41"/>
      <c r="H123" s="144"/>
      <c r="I123" s="144"/>
      <c r="J123" s="41"/>
    </row>
    <row r="124" spans="1:11" x14ac:dyDescent="0.25">
      <c r="A124" s="41"/>
      <c r="B124" s="127">
        <f>+[7]XX!A112</f>
        <v>2018</v>
      </c>
      <c r="C124" s="127">
        <f>+[8]XX!B112</f>
        <v>3</v>
      </c>
      <c r="D124" s="127">
        <f>+[8]XX!D112</f>
        <v>209.02270909999999</v>
      </c>
      <c r="E124" s="212">
        <v>43160</v>
      </c>
      <c r="F124" s="181">
        <f t="shared" si="5"/>
        <v>207.293534475</v>
      </c>
      <c r="G124" s="41"/>
      <c r="H124" s="144"/>
      <c r="I124" s="144"/>
      <c r="J124" s="41"/>
    </row>
    <row r="125" spans="1:11" x14ac:dyDescent="0.25">
      <c r="A125" s="41"/>
      <c r="B125" s="127">
        <f>+[7]XX!A113</f>
        <v>2018</v>
      </c>
      <c r="C125" s="127">
        <f>+[8]XX!B113</f>
        <v>4</v>
      </c>
      <c r="D125" s="127">
        <f>+[8]XX!D113</f>
        <v>214.24339699999999</v>
      </c>
      <c r="E125" s="212">
        <v>43191</v>
      </c>
      <c r="F125" s="181">
        <f t="shared" si="5"/>
        <v>211.59985372500003</v>
      </c>
      <c r="G125" s="41"/>
      <c r="H125" s="144"/>
      <c r="I125" s="144"/>
      <c r="J125" s="41"/>
    </row>
    <row r="126" spans="1:11" x14ac:dyDescent="0.25">
      <c r="A126" s="41"/>
      <c r="B126" s="127">
        <f>+[7]XX!A114</f>
        <v>2018</v>
      </c>
      <c r="C126" s="127">
        <f>+[8]XX!B114</f>
        <v>5</v>
      </c>
      <c r="D126" s="127">
        <f>+[8]XX!D114</f>
        <v>256.37649299999998</v>
      </c>
      <c r="E126" s="212">
        <v>43221</v>
      </c>
      <c r="F126" s="181">
        <f t="shared" ref="F126:F145" si="6">+AVERAGE(D115:D126)</f>
        <v>212.61545666666666</v>
      </c>
      <c r="G126" s="41"/>
      <c r="H126" s="144"/>
      <c r="I126" s="144"/>
      <c r="J126" s="41"/>
    </row>
    <row r="127" spans="1:11" x14ac:dyDescent="0.25">
      <c r="A127" s="41"/>
      <c r="B127" s="127">
        <f>+[7]XX!A115</f>
        <v>2018</v>
      </c>
      <c r="C127" s="127">
        <f>+[8]XX!B115</f>
        <v>6</v>
      </c>
      <c r="D127" s="127">
        <f>+[8]XX!D115</f>
        <v>234.31457130000001</v>
      </c>
      <c r="E127" s="212">
        <v>43252</v>
      </c>
      <c r="F127" s="181">
        <f t="shared" si="6"/>
        <v>212.36852359166667</v>
      </c>
      <c r="G127" s="41"/>
      <c r="H127" s="144"/>
      <c r="I127" s="144"/>
      <c r="J127" s="41"/>
    </row>
    <row r="128" spans="1:11" x14ac:dyDescent="0.25">
      <c r="A128" s="41"/>
      <c r="B128" s="127">
        <f>+[7]XX!A116</f>
        <v>2018</v>
      </c>
      <c r="C128" s="127">
        <f>+[8]XX!B116</f>
        <v>7</v>
      </c>
      <c r="D128" s="127">
        <f>+[8]XX!D116</f>
        <v>224.361535</v>
      </c>
      <c r="E128" s="212">
        <v>43282</v>
      </c>
      <c r="F128" s="181">
        <f t="shared" si="6"/>
        <v>214.41151953333335</v>
      </c>
      <c r="G128" s="41"/>
      <c r="H128" s="144"/>
      <c r="I128" s="144"/>
      <c r="J128" s="144"/>
      <c r="K128" s="144"/>
    </row>
    <row r="129" spans="1:11" x14ac:dyDescent="0.25">
      <c r="A129" s="41"/>
      <c r="B129" s="127">
        <f>+[7]XX!A117</f>
        <v>2018</v>
      </c>
      <c r="C129" s="127">
        <f>+[8]XX!B117</f>
        <v>8</v>
      </c>
      <c r="D129" s="127">
        <f>+[8]XX!D117</f>
        <v>229.3204029</v>
      </c>
      <c r="E129" s="212">
        <v>43313</v>
      </c>
      <c r="F129" s="181">
        <f t="shared" si="6"/>
        <v>214.58573255833332</v>
      </c>
      <c r="G129" s="41"/>
      <c r="H129" s="144"/>
      <c r="I129" s="144"/>
      <c r="J129" s="144"/>
      <c r="K129" s="144"/>
    </row>
    <row r="130" spans="1:11" x14ac:dyDescent="0.25">
      <c r="A130" s="41"/>
      <c r="B130" s="127">
        <f>+[7]XX!A118</f>
        <v>2018</v>
      </c>
      <c r="C130" s="127">
        <f>+[8]XX!B118</f>
        <v>9</v>
      </c>
      <c r="D130" s="127">
        <f>+[8]XX!D118</f>
        <v>206.65910210000001</v>
      </c>
      <c r="E130" s="212">
        <v>43344</v>
      </c>
      <c r="F130" s="181">
        <f t="shared" si="6"/>
        <v>215.27963335833331</v>
      </c>
      <c r="G130" s="41"/>
      <c r="H130" s="144"/>
      <c r="I130" s="144"/>
      <c r="J130" s="144"/>
      <c r="K130" s="144"/>
    </row>
    <row r="131" spans="1:11" x14ac:dyDescent="0.25">
      <c r="A131" s="41"/>
      <c r="B131" s="127">
        <f>+[7]XX!A119</f>
        <v>2018</v>
      </c>
      <c r="C131" s="127">
        <f>+[8]XX!B119</f>
        <v>10</v>
      </c>
      <c r="D131" s="127">
        <f>+[8]XX!D119</f>
        <v>231.61283309999999</v>
      </c>
      <c r="E131" s="212">
        <v>43374</v>
      </c>
      <c r="F131" s="181">
        <f t="shared" si="6"/>
        <v>218.02393570833331</v>
      </c>
      <c r="G131" s="41"/>
      <c r="H131" s="144"/>
      <c r="I131" s="144"/>
      <c r="J131" s="144"/>
      <c r="K131" s="144"/>
    </row>
    <row r="132" spans="1:11" x14ac:dyDescent="0.25">
      <c r="A132" s="41"/>
      <c r="B132" s="127">
        <f>+[7]XX!A120</f>
        <v>2018</v>
      </c>
      <c r="C132" s="127">
        <f>+[8]XX!B120</f>
        <v>11</v>
      </c>
      <c r="D132" s="127">
        <f>+[8]XX!D120</f>
        <v>208.62154090000001</v>
      </c>
      <c r="E132" s="212">
        <v>43405</v>
      </c>
      <c r="F132" s="181">
        <f t="shared" si="6"/>
        <v>218.23129277500001</v>
      </c>
      <c r="G132" s="41"/>
      <c r="H132" s="144"/>
      <c r="I132" s="144"/>
      <c r="J132" s="144"/>
      <c r="K132" s="144"/>
    </row>
    <row r="133" spans="1:11" x14ac:dyDescent="0.25">
      <c r="A133" s="41"/>
      <c r="B133" s="127">
        <f>+[7]XX!A121</f>
        <v>2018</v>
      </c>
      <c r="C133" s="127">
        <f>+[8]XX!B121</f>
        <v>12</v>
      </c>
      <c r="D133" s="127">
        <f>+[8]XX!D121</f>
        <v>187.59114220000001</v>
      </c>
      <c r="E133" s="212">
        <v>43435</v>
      </c>
      <c r="F133" s="181">
        <f t="shared" si="6"/>
        <v>216.58588305833334</v>
      </c>
      <c r="G133" s="41"/>
      <c r="H133" s="144"/>
      <c r="I133" s="144"/>
      <c r="J133" s="144"/>
      <c r="K133" s="144"/>
    </row>
    <row r="134" spans="1:11" x14ac:dyDescent="0.25">
      <c r="A134" s="41"/>
      <c r="B134" s="127">
        <f>+[7]XX!A122</f>
        <v>2019</v>
      </c>
      <c r="C134" s="127">
        <f>+[8]XX!B122</f>
        <v>1</v>
      </c>
      <c r="D134" s="127">
        <f>+[8]XX!D122</f>
        <v>180.04812989999999</v>
      </c>
      <c r="E134" s="212">
        <v>43466</v>
      </c>
      <c r="F134" s="181">
        <f t="shared" si="6"/>
        <v>215.97404965833331</v>
      </c>
      <c r="G134" s="41"/>
      <c r="H134" s="144"/>
      <c r="I134" s="144"/>
      <c r="J134" s="144"/>
      <c r="K134" s="144"/>
    </row>
    <row r="135" spans="1:11" x14ac:dyDescent="0.25">
      <c r="A135" s="41"/>
      <c r="B135" s="127">
        <f>+[7]XX!A123</f>
        <v>2019</v>
      </c>
      <c r="C135" s="127">
        <f>+[8]XX!B123</f>
        <v>2</v>
      </c>
      <c r="D135" s="127">
        <f>+[8]XX!D123</f>
        <v>214.7655699</v>
      </c>
      <c r="E135" s="212">
        <v>43497</v>
      </c>
      <c r="F135" s="181">
        <f t="shared" si="6"/>
        <v>216.41145219999999</v>
      </c>
      <c r="G135" s="41"/>
      <c r="H135" s="144"/>
      <c r="I135" s="144"/>
      <c r="J135" s="144"/>
      <c r="K135" s="144"/>
    </row>
    <row r="136" spans="1:11" x14ac:dyDescent="0.25">
      <c r="A136" s="41"/>
      <c r="B136" s="127">
        <f>+[7]XX!A124</f>
        <v>2019</v>
      </c>
      <c r="C136" s="127">
        <f>+[8]XX!B124</f>
        <v>3</v>
      </c>
      <c r="D136" s="127">
        <f>+[8]XX!D124</f>
        <v>192.0409654</v>
      </c>
      <c r="E136" s="212">
        <v>43525</v>
      </c>
      <c r="F136" s="181">
        <f t="shared" si="6"/>
        <v>214.99630689166665</v>
      </c>
      <c r="G136" s="41"/>
      <c r="H136" s="144"/>
      <c r="I136" s="144"/>
      <c r="J136" s="144"/>
      <c r="K136" s="144"/>
    </row>
    <row r="137" spans="1:11" x14ac:dyDescent="0.25">
      <c r="A137" s="41"/>
      <c r="B137" s="127">
        <f>+[7]XX!A125</f>
        <v>2019</v>
      </c>
      <c r="C137" s="127">
        <f>+[8]XX!B125</f>
        <v>4</v>
      </c>
      <c r="D137" s="127">
        <f>+[8]XX!D125</f>
        <v>216.9275347</v>
      </c>
      <c r="E137" s="212">
        <v>43556</v>
      </c>
      <c r="F137" s="181">
        <f t="shared" si="6"/>
        <v>215.2199850333333</v>
      </c>
      <c r="G137" s="41"/>
      <c r="H137" s="144"/>
      <c r="I137" s="144"/>
      <c r="J137" s="144"/>
      <c r="K137" s="144"/>
    </row>
    <row r="138" spans="1:11" x14ac:dyDescent="0.25">
      <c r="A138" s="41"/>
      <c r="B138" s="127">
        <f>+[7]XX!A126</f>
        <v>2019</v>
      </c>
      <c r="C138" s="127">
        <f>+[8]XX!B126</f>
        <v>5</v>
      </c>
      <c r="D138" s="127">
        <f>+[8]XX!D126</f>
        <v>230.2706225</v>
      </c>
      <c r="E138" s="212">
        <v>43586</v>
      </c>
      <c r="F138" s="181">
        <f t="shared" si="6"/>
        <v>213.04449582500001</v>
      </c>
      <c r="G138" s="41"/>
      <c r="H138" s="144"/>
      <c r="I138" s="144"/>
      <c r="J138" s="144"/>
      <c r="K138" s="144"/>
    </row>
    <row r="139" spans="1:11" x14ac:dyDescent="0.25">
      <c r="A139" s="41"/>
      <c r="B139" s="127">
        <f>+[7]XX!A127</f>
        <v>2019</v>
      </c>
      <c r="C139" s="127">
        <f>+[8]XX!B127</f>
        <v>6</v>
      </c>
      <c r="D139" s="127">
        <f>+[8]XX!D127</f>
        <v>202.71634879999999</v>
      </c>
      <c r="E139" s="212">
        <v>43617</v>
      </c>
      <c r="F139" s="181">
        <f t="shared" si="6"/>
        <v>210.41131061666667</v>
      </c>
      <c r="G139" s="41"/>
      <c r="H139" s="144"/>
      <c r="I139" s="144"/>
      <c r="J139" s="144"/>
      <c r="K139" s="144"/>
    </row>
    <row r="140" spans="1:11" x14ac:dyDescent="0.25">
      <c r="A140" s="41"/>
      <c r="B140" s="127">
        <f>+[7]XX!A128</f>
        <v>2019</v>
      </c>
      <c r="C140" s="127">
        <f>+[8]XX!B128</f>
        <v>7</v>
      </c>
      <c r="D140" s="127">
        <f>+[8]XX!D128</f>
        <v>223.06357120000001</v>
      </c>
      <c r="E140" s="212">
        <v>43647</v>
      </c>
      <c r="F140" s="181">
        <f t="shared" si="6"/>
        <v>210.30314696666667</v>
      </c>
      <c r="G140" s="41"/>
      <c r="H140" s="144"/>
      <c r="I140" s="144"/>
      <c r="J140" s="144"/>
      <c r="K140" s="144"/>
    </row>
    <row r="141" spans="1:11" x14ac:dyDescent="0.25">
      <c r="A141" s="41"/>
      <c r="B141" s="127">
        <f>+[7]XX!A129</f>
        <v>2019</v>
      </c>
      <c r="C141" s="127">
        <f>+[8]XX!B129</f>
        <v>8</v>
      </c>
      <c r="D141" s="127">
        <f>+[8]XX!D129</f>
        <v>214.37573789999999</v>
      </c>
      <c r="E141" s="212">
        <v>43678</v>
      </c>
      <c r="F141" s="181">
        <f t="shared" si="6"/>
        <v>209.05775821666666</v>
      </c>
      <c r="G141" s="41"/>
      <c r="H141" s="144"/>
      <c r="I141" s="144"/>
      <c r="J141" s="144"/>
      <c r="K141" s="144"/>
    </row>
    <row r="142" spans="1:11" x14ac:dyDescent="0.25">
      <c r="A142" s="41"/>
      <c r="B142" s="127">
        <f>+[7]XX!A130</f>
        <v>2019</v>
      </c>
      <c r="C142" s="127">
        <f>+[8]XX!B130</f>
        <v>9</v>
      </c>
      <c r="D142" s="127">
        <f>+[8]XX!D130</f>
        <v>188.63478739999999</v>
      </c>
      <c r="E142" s="212">
        <v>43709</v>
      </c>
      <c r="F142" s="181">
        <f t="shared" si="6"/>
        <v>207.55573199166665</v>
      </c>
      <c r="G142" s="41"/>
      <c r="H142" s="144"/>
      <c r="I142" s="144"/>
      <c r="J142" s="144"/>
      <c r="K142" s="144"/>
    </row>
    <row r="143" spans="1:11" x14ac:dyDescent="0.25">
      <c r="A143" s="41"/>
      <c r="B143" s="127">
        <f>+[7]XX!A131</f>
        <v>2019</v>
      </c>
      <c r="C143" s="127">
        <f>+[8]XX!B131</f>
        <v>10</v>
      </c>
      <c r="D143" s="127">
        <f>+[8]XX!D131</f>
        <v>203.0911935</v>
      </c>
      <c r="E143" s="212">
        <v>43739</v>
      </c>
      <c r="F143" s="181">
        <f t="shared" si="6"/>
        <v>205.17892869166667</v>
      </c>
      <c r="G143" s="41"/>
      <c r="H143" s="144"/>
      <c r="I143" s="144"/>
      <c r="J143" s="144"/>
      <c r="K143" s="144"/>
    </row>
    <row r="144" spans="1:11" x14ac:dyDescent="0.25">
      <c r="A144" s="41"/>
      <c r="B144" s="127">
        <f>+[7]XX!A132</f>
        <v>0</v>
      </c>
      <c r="C144" s="127">
        <f>+[8]XX!B132</f>
        <v>0</v>
      </c>
      <c r="D144" s="127">
        <f>+[8]XX!D132</f>
        <v>0</v>
      </c>
      <c r="E144" s="212">
        <v>43770</v>
      </c>
      <c r="F144" s="181">
        <f t="shared" si="6"/>
        <v>187.79380028333333</v>
      </c>
      <c r="G144" s="41"/>
      <c r="H144" s="144"/>
      <c r="I144" s="144"/>
      <c r="J144" s="144"/>
      <c r="K144" s="144"/>
    </row>
    <row r="145" spans="1:11" x14ac:dyDescent="0.25">
      <c r="A145" s="41"/>
      <c r="B145" s="127">
        <f>+[7]XX!A133</f>
        <v>0</v>
      </c>
      <c r="C145" s="127">
        <f>+[8]XX!B133</f>
        <v>0</v>
      </c>
      <c r="D145" s="127">
        <f>+[8]XX!D133</f>
        <v>0</v>
      </c>
      <c r="E145" s="212">
        <v>43800</v>
      </c>
      <c r="F145" s="181">
        <f t="shared" si="6"/>
        <v>172.16120510000005</v>
      </c>
      <c r="G145" s="41"/>
      <c r="H145" s="144"/>
      <c r="I145" s="144"/>
      <c r="J145" s="144"/>
      <c r="K145" s="144"/>
    </row>
    <row r="146" spans="1:11" x14ac:dyDescent="0.25">
      <c r="A146" s="41"/>
      <c r="B146" s="41"/>
      <c r="C146" s="41"/>
      <c r="D146" s="41"/>
      <c r="E146" s="41"/>
      <c r="F146" s="41"/>
      <c r="G146" s="41"/>
      <c r="H146" s="144"/>
      <c r="I146" s="144"/>
      <c r="J146" s="144"/>
      <c r="K146" s="144"/>
    </row>
    <row r="147" spans="1:11" x14ac:dyDescent="0.25">
      <c r="B147" s="144"/>
      <c r="C147" s="144"/>
      <c r="D147" s="144"/>
      <c r="E147" s="144"/>
      <c r="F147" s="144"/>
      <c r="G147" s="144"/>
      <c r="H147" s="144"/>
      <c r="I147" s="144"/>
      <c r="J147" s="144"/>
      <c r="K147" s="144"/>
    </row>
    <row r="148" spans="1:11" x14ac:dyDescent="0.25">
      <c r="B148" s="144"/>
      <c r="C148" s="144"/>
      <c r="D148" s="144"/>
      <c r="E148" s="144"/>
      <c r="F148" s="144"/>
      <c r="G148" s="144"/>
      <c r="H148" s="144"/>
      <c r="I148" s="144"/>
      <c r="J148" s="144"/>
      <c r="K148" s="144"/>
    </row>
    <row r="149" spans="1:11" x14ac:dyDescent="0.25">
      <c r="B149" s="144"/>
      <c r="C149" s="144"/>
      <c r="D149" s="144"/>
      <c r="E149" s="144"/>
      <c r="F149" s="144"/>
      <c r="G149" s="144"/>
      <c r="H149" s="144"/>
      <c r="I149" s="144"/>
      <c r="J149" s="144"/>
      <c r="K149" s="144"/>
    </row>
    <row r="150" spans="1:11" x14ac:dyDescent="0.25">
      <c r="B150" s="144"/>
      <c r="C150" s="144"/>
      <c r="D150" s="144"/>
      <c r="E150" s="144"/>
      <c r="F150" s="144"/>
      <c r="G150" s="144"/>
      <c r="H150" s="144"/>
      <c r="I150" s="144"/>
      <c r="J150" s="144"/>
      <c r="K150" s="144"/>
    </row>
    <row r="151" spans="1:11" x14ac:dyDescent="0.25">
      <c r="B151" s="144"/>
      <c r="C151" s="144"/>
      <c r="D151" s="144"/>
      <c r="E151" s="144"/>
      <c r="F151" s="144"/>
      <c r="G151" s="144"/>
      <c r="H151" s="144"/>
      <c r="I151" s="144"/>
      <c r="J151" s="144"/>
      <c r="K151" s="144"/>
    </row>
    <row r="152" spans="1:11" x14ac:dyDescent="0.25">
      <c r="B152" s="144"/>
      <c r="C152" s="144"/>
      <c r="D152" s="144"/>
      <c r="E152" s="144"/>
      <c r="F152" s="144"/>
      <c r="G152" s="144"/>
      <c r="H152" s="144"/>
      <c r="I152" s="144"/>
      <c r="J152" s="144"/>
      <c r="K152" s="144"/>
    </row>
    <row r="153" spans="1:11" x14ac:dyDescent="0.25">
      <c r="B153" s="144"/>
      <c r="C153" s="144"/>
      <c r="D153" s="144"/>
      <c r="E153" s="144"/>
      <c r="F153" s="144"/>
      <c r="G153" s="144"/>
      <c r="H153" s="144"/>
      <c r="I153" s="144"/>
      <c r="J153" s="144"/>
      <c r="K153" s="144"/>
    </row>
    <row r="154" spans="1:11" x14ac:dyDescent="0.25">
      <c r="B154" s="144"/>
      <c r="C154" s="144"/>
      <c r="D154" s="144"/>
      <c r="E154" s="144"/>
      <c r="F154" s="144"/>
      <c r="G154" s="144"/>
      <c r="H154" s="144"/>
      <c r="I154" s="144"/>
      <c r="J154" s="144"/>
      <c r="K154" s="144"/>
    </row>
    <row r="155" spans="1:11" x14ac:dyDescent="0.25">
      <c r="B155" s="144"/>
      <c r="C155" s="144"/>
      <c r="D155" s="144"/>
      <c r="E155" s="144"/>
      <c r="F155" s="144"/>
      <c r="G155" s="144"/>
      <c r="H155" s="144"/>
      <c r="I155" s="144"/>
      <c r="J155" s="144"/>
      <c r="K155" s="144"/>
    </row>
    <row r="156" spans="1:11" x14ac:dyDescent="0.25">
      <c r="B156" s="144"/>
      <c r="C156" s="144"/>
      <c r="D156" s="144"/>
      <c r="E156" s="144"/>
      <c r="F156" s="144"/>
      <c r="G156" s="144"/>
      <c r="H156" s="144"/>
      <c r="I156" s="144"/>
      <c r="J156" s="144"/>
      <c r="K156" s="144"/>
    </row>
    <row r="157" spans="1:11" x14ac:dyDescent="0.25">
      <c r="B157" s="144"/>
      <c r="C157" s="144"/>
      <c r="D157" s="144"/>
      <c r="E157" s="144"/>
      <c r="F157" s="144"/>
      <c r="G157" s="144"/>
      <c r="H157" s="144"/>
      <c r="I157" s="144"/>
      <c r="J157" s="144"/>
      <c r="K157" s="144"/>
    </row>
    <row r="158" spans="1:11" x14ac:dyDescent="0.25">
      <c r="B158" s="144"/>
      <c r="C158" s="144"/>
      <c r="D158" s="144"/>
      <c r="E158" s="144"/>
      <c r="F158" s="144"/>
      <c r="G158" s="144"/>
      <c r="H158" s="144"/>
      <c r="I158" s="144"/>
      <c r="J158" s="144"/>
      <c r="K158" s="144"/>
    </row>
    <row r="159" spans="1:11" x14ac:dyDescent="0.25">
      <c r="B159" s="144"/>
      <c r="C159" s="144"/>
      <c r="D159" s="144"/>
      <c r="E159" s="144"/>
      <c r="F159" s="144"/>
      <c r="G159" s="144"/>
      <c r="H159" s="144"/>
      <c r="I159" s="144"/>
      <c r="J159" s="144"/>
      <c r="K159" s="144"/>
    </row>
    <row r="160" spans="1:11" x14ac:dyDescent="0.25">
      <c r="B160" s="144"/>
      <c r="C160" s="144"/>
      <c r="D160" s="144"/>
      <c r="E160" s="144"/>
      <c r="F160" s="144"/>
      <c r="G160" s="144"/>
      <c r="H160" s="144"/>
      <c r="I160" s="144"/>
      <c r="J160" s="144"/>
      <c r="K160" s="144"/>
    </row>
    <row r="161" spans="2:11" x14ac:dyDescent="0.25">
      <c r="B161" s="144"/>
      <c r="C161" s="144"/>
      <c r="D161" s="144"/>
      <c r="E161" s="144"/>
      <c r="F161" s="144"/>
      <c r="G161" s="144"/>
      <c r="H161" s="144"/>
      <c r="I161" s="144"/>
      <c r="J161" s="144"/>
      <c r="K161" s="144"/>
    </row>
    <row r="162" spans="2:11" x14ac:dyDescent="0.25">
      <c r="B162" s="144"/>
      <c r="C162" s="144"/>
      <c r="D162" s="144"/>
      <c r="E162" s="144"/>
      <c r="F162" s="144"/>
      <c r="G162" s="144"/>
      <c r="H162" s="144"/>
      <c r="I162" s="144"/>
      <c r="J162" s="144"/>
      <c r="K162" s="144"/>
    </row>
    <row r="163" spans="2:11" x14ac:dyDescent="0.25">
      <c r="B163" s="144"/>
      <c r="C163" s="144"/>
      <c r="D163" s="144"/>
      <c r="E163" s="144"/>
      <c r="F163" s="144"/>
      <c r="G163" s="144"/>
      <c r="H163" s="144"/>
      <c r="I163" s="144"/>
      <c r="J163" s="144"/>
      <c r="K163" s="144"/>
    </row>
    <row r="164" spans="2:11" x14ac:dyDescent="0.25">
      <c r="B164" s="144"/>
      <c r="C164" s="144"/>
      <c r="D164" s="144"/>
      <c r="E164" s="144"/>
      <c r="F164" s="144"/>
      <c r="G164" s="144"/>
      <c r="H164" s="144"/>
      <c r="I164" s="144"/>
      <c r="J164" s="144"/>
      <c r="K164" s="144"/>
    </row>
    <row r="165" spans="2:11" x14ac:dyDescent="0.25">
      <c r="B165" s="144"/>
      <c r="C165" s="144"/>
      <c r="D165" s="144"/>
      <c r="E165" s="144"/>
      <c r="F165" s="144"/>
      <c r="G165" s="144"/>
      <c r="H165" s="144"/>
      <c r="I165" s="144"/>
      <c r="J165" s="144"/>
      <c r="K165" s="144"/>
    </row>
    <row r="166" spans="2:11" x14ac:dyDescent="0.25">
      <c r="B166" s="144"/>
      <c r="C166" s="144"/>
      <c r="D166" s="144"/>
      <c r="E166" s="144"/>
      <c r="F166" s="144"/>
      <c r="G166" s="144"/>
      <c r="H166" s="144"/>
      <c r="I166" s="144"/>
      <c r="J166" s="144"/>
      <c r="K166" s="144"/>
    </row>
    <row r="167" spans="2:11" x14ac:dyDescent="0.25">
      <c r="B167" s="144"/>
      <c r="C167" s="144"/>
      <c r="D167" s="144"/>
      <c r="E167" s="144"/>
      <c r="F167" s="144"/>
      <c r="G167" s="144"/>
      <c r="H167" s="144"/>
      <c r="I167" s="144"/>
      <c r="J167" s="144"/>
      <c r="K167" s="144"/>
    </row>
    <row r="168" spans="2:11" x14ac:dyDescent="0.25">
      <c r="B168" s="144"/>
      <c r="C168" s="144"/>
      <c r="D168" s="144"/>
      <c r="E168" s="144"/>
      <c r="F168" s="144"/>
      <c r="G168" s="144"/>
      <c r="H168" s="144"/>
      <c r="I168" s="144"/>
      <c r="J168" s="144"/>
      <c r="K168" s="144"/>
    </row>
    <row r="169" spans="2:11" x14ac:dyDescent="0.25">
      <c r="B169" s="144"/>
      <c r="C169" s="144"/>
      <c r="D169" s="144"/>
      <c r="E169" s="144"/>
      <c r="F169" s="144"/>
      <c r="G169" s="144"/>
      <c r="H169" s="144"/>
      <c r="I169" s="144"/>
      <c r="J169" s="144"/>
      <c r="K169" s="144"/>
    </row>
    <row r="170" spans="2:11" x14ac:dyDescent="0.25">
      <c r="B170" s="144"/>
      <c r="C170" s="144"/>
      <c r="D170" s="144"/>
      <c r="E170" s="144"/>
      <c r="F170" s="144"/>
      <c r="G170" s="144"/>
      <c r="H170" s="144"/>
      <c r="I170" s="144"/>
      <c r="J170" s="144"/>
      <c r="K170" s="144"/>
    </row>
    <row r="171" spans="2:11" x14ac:dyDescent="0.25">
      <c r="B171" s="144"/>
      <c r="C171" s="144"/>
      <c r="D171" s="144"/>
      <c r="E171" s="144"/>
      <c r="F171" s="144"/>
      <c r="G171" s="144"/>
      <c r="H171" s="144"/>
      <c r="I171" s="144"/>
      <c r="J171" s="144"/>
      <c r="K171" s="144"/>
    </row>
    <row r="172" spans="2:11" x14ac:dyDescent="0.25">
      <c r="B172" s="144"/>
      <c r="C172" s="144"/>
      <c r="D172" s="144"/>
      <c r="E172" s="144"/>
      <c r="F172" s="144"/>
      <c r="G172" s="144"/>
      <c r="H172" s="144"/>
      <c r="I172" s="144"/>
      <c r="J172" s="144"/>
      <c r="K172" s="144"/>
    </row>
    <row r="173" spans="2:11" x14ac:dyDescent="0.25">
      <c r="B173" s="144"/>
      <c r="C173" s="144"/>
      <c r="D173" s="144"/>
      <c r="E173" s="144"/>
      <c r="F173" s="144"/>
      <c r="G173" s="144"/>
      <c r="H173" s="144"/>
      <c r="I173" s="144"/>
      <c r="J173" s="144"/>
      <c r="K173" s="144"/>
    </row>
    <row r="174" spans="2:11" x14ac:dyDescent="0.25">
      <c r="B174" s="144"/>
      <c r="C174" s="144"/>
      <c r="D174" s="144"/>
      <c r="E174" s="144"/>
      <c r="F174" s="144"/>
      <c r="G174" s="144"/>
      <c r="H174" s="144"/>
      <c r="I174" s="144"/>
      <c r="J174" s="144"/>
      <c r="K174" s="144"/>
    </row>
    <row r="175" spans="2:11" x14ac:dyDescent="0.25">
      <c r="B175" s="144"/>
      <c r="C175" s="144"/>
      <c r="D175" s="144"/>
      <c r="E175" s="144"/>
      <c r="F175" s="144"/>
      <c r="G175" s="144"/>
      <c r="H175" s="144"/>
      <c r="I175" s="144"/>
      <c r="J175" s="144"/>
      <c r="K175" s="144"/>
    </row>
    <row r="176" spans="2:11" x14ac:dyDescent="0.25">
      <c r="B176" s="144"/>
      <c r="C176" s="144"/>
      <c r="D176" s="144"/>
      <c r="E176" s="144"/>
      <c r="F176" s="144"/>
      <c r="G176" s="144"/>
      <c r="H176" s="144"/>
      <c r="I176" s="144"/>
      <c r="J176" s="144"/>
      <c r="K176" s="144"/>
    </row>
    <row r="177" spans="2:11" x14ac:dyDescent="0.25">
      <c r="B177" s="144"/>
      <c r="C177" s="144"/>
      <c r="D177" s="144"/>
      <c r="E177" s="144"/>
      <c r="F177" s="144"/>
      <c r="G177" s="144"/>
      <c r="H177" s="144"/>
      <c r="I177" s="144"/>
      <c r="J177" s="144"/>
      <c r="K177" s="144"/>
    </row>
    <row r="178" spans="2:11" x14ac:dyDescent="0.25">
      <c r="B178" s="144"/>
      <c r="C178" s="144"/>
      <c r="D178" s="144"/>
      <c r="E178" s="144"/>
      <c r="F178" s="144"/>
      <c r="G178" s="144"/>
      <c r="H178" s="144"/>
      <c r="I178" s="144"/>
      <c r="J178" s="144"/>
      <c r="K178" s="144"/>
    </row>
    <row r="179" spans="2:11" x14ac:dyDescent="0.25">
      <c r="B179" s="144"/>
      <c r="C179" s="144"/>
      <c r="D179" s="144"/>
      <c r="E179" s="144"/>
      <c r="F179" s="144"/>
      <c r="G179" s="144"/>
      <c r="H179" s="144"/>
      <c r="I179" s="144"/>
      <c r="J179" s="144"/>
      <c r="K179" s="144"/>
    </row>
    <row r="180" spans="2:11" x14ac:dyDescent="0.25">
      <c r="B180" s="144"/>
      <c r="C180" s="144"/>
      <c r="D180" s="144"/>
      <c r="E180" s="144"/>
      <c r="F180" s="144"/>
      <c r="G180" s="144"/>
      <c r="H180" s="144"/>
      <c r="I180" s="144"/>
      <c r="J180" s="144"/>
      <c r="K180" s="144"/>
    </row>
    <row r="181" spans="2:11" x14ac:dyDescent="0.25">
      <c r="B181" s="144"/>
      <c r="C181" s="144"/>
      <c r="D181" s="144"/>
      <c r="E181" s="144"/>
      <c r="F181" s="144"/>
      <c r="G181" s="144"/>
      <c r="H181" s="144"/>
      <c r="I181" s="144"/>
      <c r="J181" s="144"/>
      <c r="K181" s="144"/>
    </row>
    <row r="182" spans="2:11" x14ac:dyDescent="0.25">
      <c r="B182" s="144"/>
      <c r="C182" s="144"/>
      <c r="D182" s="144"/>
      <c r="E182" s="144"/>
      <c r="F182" s="144"/>
      <c r="G182" s="144"/>
      <c r="H182" s="144"/>
      <c r="I182" s="144"/>
      <c r="J182" s="144"/>
      <c r="K182" s="144"/>
    </row>
    <row r="183" spans="2:11" x14ac:dyDescent="0.25">
      <c r="B183" s="144"/>
      <c r="C183" s="144"/>
      <c r="D183" s="144"/>
      <c r="E183" s="144"/>
      <c r="F183" s="144"/>
      <c r="G183" s="144"/>
      <c r="H183" s="144"/>
      <c r="I183" s="144"/>
      <c r="J183" s="144"/>
      <c r="K183" s="14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6" t="s">
        <v>29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6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O10" s="41"/>
    </row>
    <row r="11" spans="1:16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18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11.360009</v>
      </c>
      <c r="D13" s="68">
        <v>24.2331</v>
      </c>
      <c r="E13" s="68">
        <v>7.4893210000000003</v>
      </c>
      <c r="F13" s="68">
        <v>8.8906799999999997</v>
      </c>
      <c r="G13" s="68">
        <v>6.3655549999999996</v>
      </c>
      <c r="H13" s="68">
        <v>4.0461989999999997</v>
      </c>
      <c r="I13" s="68">
        <v>-36.436037391869213</v>
      </c>
      <c r="J13" s="68">
        <v>63.563962608130787</v>
      </c>
      <c r="K13" s="68">
        <v>-28.401933260448018</v>
      </c>
      <c r="L13" s="60"/>
      <c r="M13" s="181"/>
      <c r="N13" s="41">
        <f t="shared" ref="N13:N23" si="0">IF(H13="","",1)</f>
        <v>1</v>
      </c>
      <c r="O13" s="41"/>
      <c r="P13" s="41"/>
    </row>
    <row r="14" spans="1:16" x14ac:dyDescent="0.25">
      <c r="A14" s="58"/>
      <c r="B14" s="67" t="s">
        <v>8</v>
      </c>
      <c r="C14" s="68">
        <v>32.912272999999999</v>
      </c>
      <c r="D14" s="68">
        <v>22.525673999999999</v>
      </c>
      <c r="E14" s="68">
        <v>11.573838</v>
      </c>
      <c r="F14" s="68">
        <v>11.084016999999999</v>
      </c>
      <c r="G14" s="68">
        <v>4.1190439999999997</v>
      </c>
      <c r="H14" s="68">
        <v>1.527704</v>
      </c>
      <c r="I14" s="68">
        <v>-62.91119978325068</v>
      </c>
      <c r="J14" s="68">
        <v>37.088800216749327</v>
      </c>
      <c r="K14" s="68">
        <v>-62.837985542606077</v>
      </c>
      <c r="L14" s="60"/>
      <c r="M14" s="41"/>
      <c r="N14" s="41">
        <f t="shared" si="0"/>
        <v>1</v>
      </c>
      <c r="O14" s="41"/>
      <c r="P14" s="41"/>
    </row>
    <row r="15" spans="1:16" x14ac:dyDescent="0.25">
      <c r="A15" s="58"/>
      <c r="B15" s="67" t="s">
        <v>9</v>
      </c>
      <c r="C15" s="68">
        <v>19.740931</v>
      </c>
      <c r="D15" s="68">
        <v>16.816808000000002</v>
      </c>
      <c r="E15" s="68">
        <v>12.619937</v>
      </c>
      <c r="F15" s="68">
        <v>10.335012000000001</v>
      </c>
      <c r="G15" s="68">
        <v>4.3435509999999997</v>
      </c>
      <c r="H15" s="68">
        <v>9.9561150000000005</v>
      </c>
      <c r="I15" s="68">
        <v>129.21602624212315</v>
      </c>
      <c r="J15" s="68">
        <v>229.21602624212315</v>
      </c>
      <c r="K15" s="68">
        <v>-57.972462925055147</v>
      </c>
      <c r="L15" s="60"/>
      <c r="M15" s="41"/>
      <c r="N15" s="41">
        <f t="shared" si="0"/>
        <v>1</v>
      </c>
      <c r="O15" s="41"/>
      <c r="P15" s="41"/>
    </row>
    <row r="16" spans="1:16" x14ac:dyDescent="0.25">
      <c r="A16" s="58"/>
      <c r="B16" s="67" t="s">
        <v>10</v>
      </c>
      <c r="C16" s="68">
        <v>21.397012</v>
      </c>
      <c r="D16" s="68">
        <v>18.663910000000001</v>
      </c>
      <c r="E16" s="68">
        <v>16.934517</v>
      </c>
      <c r="F16" s="68">
        <v>7.1191639999999996</v>
      </c>
      <c r="G16" s="68">
        <v>6.0610140000000001</v>
      </c>
      <c r="H16" s="68">
        <v>2.4750909999999999</v>
      </c>
      <c r="I16" s="68">
        <v>-59.163747188176764</v>
      </c>
      <c r="J16" s="68">
        <v>40.836252811823229</v>
      </c>
      <c r="K16" s="68">
        <v>-14.863402500630684</v>
      </c>
      <c r="L16" s="60"/>
      <c r="M16" s="41"/>
      <c r="N16" s="41">
        <f t="shared" si="0"/>
        <v>1</v>
      </c>
      <c r="O16" s="41"/>
      <c r="P16" s="41"/>
    </row>
    <row r="17" spans="1:16" x14ac:dyDescent="0.25">
      <c r="A17" s="58"/>
      <c r="B17" s="67" t="s">
        <v>11</v>
      </c>
      <c r="C17" s="68">
        <v>23.031863999999999</v>
      </c>
      <c r="D17" s="68">
        <v>15.395555</v>
      </c>
      <c r="E17" s="68">
        <v>11.651126</v>
      </c>
      <c r="F17" s="68">
        <v>4.1166090000000004</v>
      </c>
      <c r="G17" s="68">
        <v>3.724297</v>
      </c>
      <c r="H17" s="68">
        <v>1.639089</v>
      </c>
      <c r="I17" s="68">
        <v>-55.989304827192889</v>
      </c>
      <c r="J17" s="68">
        <v>44.010695172807111</v>
      </c>
      <c r="K17" s="68">
        <v>-9.5299796507271051</v>
      </c>
      <c r="L17" s="60"/>
      <c r="M17" s="41"/>
      <c r="N17" s="41">
        <f t="shared" si="0"/>
        <v>1</v>
      </c>
      <c r="O17" s="41"/>
      <c r="P17" s="41"/>
    </row>
    <row r="18" spans="1:16" x14ac:dyDescent="0.25">
      <c r="A18" s="58"/>
      <c r="B18" s="67" t="s">
        <v>12</v>
      </c>
      <c r="C18" s="68">
        <v>20.466787</v>
      </c>
      <c r="D18" s="68">
        <v>6.507555</v>
      </c>
      <c r="E18" s="68">
        <v>10.553143</v>
      </c>
      <c r="F18" s="68">
        <v>6.2340590000000002</v>
      </c>
      <c r="G18" s="68">
        <v>4.4755659999999997</v>
      </c>
      <c r="H18" s="68">
        <v>1.2000059999999999</v>
      </c>
      <c r="I18" s="68">
        <v>-73.187614706162307</v>
      </c>
      <c r="J18" s="68">
        <v>26.812385293837693</v>
      </c>
      <c r="K18" s="68">
        <v>-28.207833772506806</v>
      </c>
      <c r="L18" s="60"/>
      <c r="M18" s="41"/>
      <c r="N18" s="41">
        <f t="shared" si="0"/>
        <v>1</v>
      </c>
      <c r="O18" s="41"/>
      <c r="P18" s="41"/>
    </row>
    <row r="19" spans="1:16" x14ac:dyDescent="0.25">
      <c r="A19" s="58"/>
      <c r="B19" s="67" t="s">
        <v>13</v>
      </c>
      <c r="C19" s="68">
        <v>32.178328</v>
      </c>
      <c r="D19" s="68">
        <v>14.268068</v>
      </c>
      <c r="E19" s="68">
        <v>9.380172</v>
      </c>
      <c r="F19" s="68">
        <v>10.458885</v>
      </c>
      <c r="G19" s="68">
        <v>1.996391</v>
      </c>
      <c r="H19" s="68">
        <v>1.39767</v>
      </c>
      <c r="I19" s="68">
        <v>-29.990167256814924</v>
      </c>
      <c r="J19" s="68">
        <v>70.009832743185072</v>
      </c>
      <c r="K19" s="68">
        <v>-80.912009262937687</v>
      </c>
      <c r="L19" s="60"/>
      <c r="M19" s="41"/>
      <c r="N19" s="41">
        <f t="shared" si="0"/>
        <v>1</v>
      </c>
      <c r="O19" s="41"/>
      <c r="P19" s="41"/>
    </row>
    <row r="20" spans="1:16" x14ac:dyDescent="0.25">
      <c r="A20" s="58"/>
      <c r="B20" s="67" t="s">
        <v>14</v>
      </c>
      <c r="C20" s="68">
        <v>20.638679</v>
      </c>
      <c r="D20" s="68">
        <v>8.6590340000000001</v>
      </c>
      <c r="E20" s="68">
        <v>12.240626000000001</v>
      </c>
      <c r="F20" s="68">
        <v>7.7272949999999998</v>
      </c>
      <c r="G20" s="68">
        <v>6.7971440000000003</v>
      </c>
      <c r="H20" s="68">
        <v>2.251541</v>
      </c>
      <c r="I20" s="68">
        <v>-66.875190521195378</v>
      </c>
      <c r="J20" s="68">
        <v>33.124809478804629</v>
      </c>
      <c r="K20" s="68">
        <v>-12.037213539796266</v>
      </c>
      <c r="L20" s="60"/>
      <c r="M20" s="41"/>
      <c r="N20" s="41">
        <f t="shared" si="0"/>
        <v>1</v>
      </c>
      <c r="O20" s="41"/>
      <c r="P20" s="41"/>
    </row>
    <row r="21" spans="1:16" x14ac:dyDescent="0.25">
      <c r="A21" s="58"/>
      <c r="B21" s="67" t="s">
        <v>15</v>
      </c>
      <c r="C21" s="68">
        <v>22.812636000000001</v>
      </c>
      <c r="D21" s="68">
        <v>11.103467</v>
      </c>
      <c r="E21" s="68">
        <v>14.759645000000001</v>
      </c>
      <c r="F21" s="68">
        <v>6.1318450000000002</v>
      </c>
      <c r="G21" s="68">
        <v>1.1799249999999999</v>
      </c>
      <c r="H21" s="68">
        <v>2.588822</v>
      </c>
      <c r="I21" s="68">
        <v>119.40564018899509</v>
      </c>
      <c r="J21" s="68">
        <v>219.40564018899508</v>
      </c>
      <c r="K21" s="68">
        <v>-80.757422928987936</v>
      </c>
      <c r="L21" s="60"/>
      <c r="M21" s="41"/>
      <c r="N21" s="41">
        <f t="shared" si="0"/>
        <v>1</v>
      </c>
      <c r="O21" s="41"/>
      <c r="P21" s="41"/>
    </row>
    <row r="22" spans="1:16" x14ac:dyDescent="0.25">
      <c r="A22" s="58"/>
      <c r="B22" s="67" t="s">
        <v>16</v>
      </c>
      <c r="C22" s="68">
        <v>12.508528</v>
      </c>
      <c r="D22" s="68">
        <v>14.341302000000001</v>
      </c>
      <c r="E22" s="68">
        <v>16.287713</v>
      </c>
      <c r="F22" s="68">
        <v>4.392773</v>
      </c>
      <c r="G22" s="68">
        <v>2.6349</v>
      </c>
      <c r="H22" s="30">
        <v>2.6420520000000001</v>
      </c>
      <c r="I22" s="30">
        <v>0.27143345098485927</v>
      </c>
      <c r="J22" s="30">
        <v>100.27143345098486</v>
      </c>
      <c r="K22" s="30">
        <v>-40.017387650124427</v>
      </c>
      <c r="L22" s="60"/>
      <c r="M22" s="41"/>
      <c r="N22" s="41">
        <f t="shared" si="0"/>
        <v>1</v>
      </c>
      <c r="O22" s="41"/>
      <c r="P22" s="41"/>
    </row>
    <row r="23" spans="1:16" x14ac:dyDescent="0.25">
      <c r="A23" s="58"/>
      <c r="B23" s="67" t="s">
        <v>17</v>
      </c>
      <c r="C23" s="68">
        <v>24.095058999999999</v>
      </c>
      <c r="D23" s="68">
        <v>9.0179919999999996</v>
      </c>
      <c r="E23" s="68">
        <v>10.633069000000001</v>
      </c>
      <c r="F23" s="68">
        <v>4.9323689999999996</v>
      </c>
      <c r="G23" s="68">
        <v>2.2779699999999998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  <c r="P23" s="41"/>
    </row>
    <row r="24" spans="1:16" x14ac:dyDescent="0.25">
      <c r="A24" s="58"/>
      <c r="B24" s="67" t="s">
        <v>18</v>
      </c>
      <c r="C24" s="68">
        <v>21.744092999999999</v>
      </c>
      <c r="D24" s="68">
        <v>10.684495</v>
      </c>
      <c r="E24" s="68">
        <v>26.820125999999998</v>
      </c>
      <c r="F24" s="68">
        <v>5.5102349999999998</v>
      </c>
      <c r="G24" s="68">
        <v>4.8175970000000001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ref="N24" si="1">IF(H24="","",1)</f>
        <v/>
      </c>
      <c r="O24" s="41"/>
      <c r="P24" s="41"/>
    </row>
    <row r="25" spans="1:16" x14ac:dyDescent="0.25">
      <c r="A25" s="58"/>
      <c r="B25" s="69" t="s">
        <v>33</v>
      </c>
      <c r="C25" s="70">
        <v>262.88619899999998</v>
      </c>
      <c r="D25" s="70">
        <v>172.21696000000003</v>
      </c>
      <c r="E25" s="70">
        <v>160.94323299999999</v>
      </c>
      <c r="F25" s="70">
        <v>86.932942999999995</v>
      </c>
      <c r="G25" s="70">
        <v>48.792954000000002</v>
      </c>
      <c r="H25" s="30">
        <v>29.724288999999999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-34.489919723781306</v>
      </c>
      <c r="E26" s="70">
        <v>-6.5462350514142393</v>
      </c>
      <c r="F26" s="70">
        <v>-45.98533819685354</v>
      </c>
      <c r="G26" s="70">
        <v>-43.872883723722545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217.04704699999999</v>
      </c>
      <c r="D28" s="70">
        <v>152.51447300000004</v>
      </c>
      <c r="E28" s="70">
        <v>123.49003800000001</v>
      </c>
      <c r="F28" s="70">
        <v>76.490339000000006</v>
      </c>
      <c r="G28" s="70">
        <v>41.697386999999999</v>
      </c>
      <c r="H28" s="30">
        <v>29.724288999999999</v>
      </c>
      <c r="I28" s="66">
        <v>-28.714264517342535</v>
      </c>
      <c r="J28" s="30">
        <v>71.285735482657458</v>
      </c>
      <c r="K28" s="30">
        <v>-45.486727415340653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-29.732067260053508</v>
      </c>
      <c r="E29" s="70">
        <v>-19.030610294932483</v>
      </c>
      <c r="F29" s="70">
        <v>-38.059506468043999</v>
      </c>
      <c r="G29" s="70">
        <v>-45.486727415340653</v>
      </c>
      <c r="H29" s="30">
        <v>-28.714264517342535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5" t="s">
        <v>131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6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27"/>
      <c r="O46" s="136"/>
    </row>
    <row r="47" spans="1:15" x14ac:dyDescent="0.25">
      <c r="B47" s="127"/>
      <c r="C47" s="127"/>
      <c r="D47" s="127"/>
      <c r="E47" s="127"/>
      <c r="F47" s="127"/>
      <c r="G47" s="127"/>
      <c r="H47" s="127"/>
      <c r="I47" s="127"/>
      <c r="J47" s="136"/>
      <c r="K47" s="136"/>
      <c r="L47" s="136"/>
      <c r="M47" s="136"/>
      <c r="N47" s="127"/>
      <c r="O47" s="136"/>
    </row>
    <row r="48" spans="1:15" x14ac:dyDescent="0.25">
      <c r="B48" s="125"/>
      <c r="C48" s="125"/>
      <c r="D48" s="125"/>
      <c r="E48" s="125"/>
      <c r="F48" s="125"/>
      <c r="G48" s="125"/>
      <c r="H48" s="125"/>
      <c r="I48" s="127"/>
      <c r="J48" s="136"/>
      <c r="K48" s="136"/>
      <c r="L48" s="136"/>
      <c r="M48" s="136"/>
      <c r="N48" s="127"/>
      <c r="O48" s="136"/>
    </row>
    <row r="49" spans="2:15" x14ac:dyDescent="0.25">
      <c r="B49" s="125"/>
      <c r="C49" s="125"/>
      <c r="D49" s="125"/>
      <c r="E49" s="125"/>
      <c r="F49" s="125"/>
      <c r="G49" s="125"/>
      <c r="H49" s="125"/>
      <c r="I49" s="127"/>
      <c r="J49" s="136"/>
      <c r="K49" s="136"/>
      <c r="L49" s="136"/>
      <c r="M49" s="136"/>
      <c r="N49" s="127"/>
      <c r="O49" s="136"/>
    </row>
    <row r="50" spans="2:15" x14ac:dyDescent="0.25">
      <c r="B50" s="125"/>
      <c r="C50" s="125"/>
      <c r="D50" s="125"/>
      <c r="E50" s="125"/>
      <c r="F50" s="125"/>
      <c r="G50" s="125"/>
      <c r="H50" s="125"/>
      <c r="I50" s="127"/>
      <c r="J50" s="136"/>
      <c r="K50" s="136"/>
      <c r="L50" s="136"/>
      <c r="M50" s="136"/>
      <c r="N50" s="127"/>
      <c r="O50" s="136"/>
    </row>
    <row r="51" spans="2:15" x14ac:dyDescent="0.25">
      <c r="B51" s="127"/>
      <c r="C51" s="127"/>
      <c r="D51" s="127"/>
      <c r="E51" s="127"/>
      <c r="F51" s="127"/>
      <c r="G51" s="127"/>
      <c r="H51" s="125"/>
      <c r="I51" s="127"/>
      <c r="J51" s="136"/>
      <c r="K51" s="136"/>
      <c r="L51" s="136"/>
      <c r="M51" s="136"/>
      <c r="N51" s="127"/>
      <c r="O51" s="136"/>
    </row>
    <row r="52" spans="2:15" x14ac:dyDescent="0.25">
      <c r="B52" s="127"/>
      <c r="C52" s="127"/>
      <c r="D52" s="127"/>
      <c r="E52" s="127"/>
      <c r="F52" s="127"/>
      <c r="G52" s="127"/>
      <c r="H52" s="125"/>
      <c r="I52" s="127"/>
      <c r="J52" s="136"/>
      <c r="K52" s="136"/>
      <c r="L52" s="136"/>
      <c r="M52" s="136"/>
      <c r="N52" s="127"/>
      <c r="O52" s="136"/>
    </row>
    <row r="53" spans="2:15" x14ac:dyDescent="0.25">
      <c r="B53" s="127" t="s">
        <v>1</v>
      </c>
      <c r="C53" s="127" t="s">
        <v>161</v>
      </c>
      <c r="D53" s="127" t="s">
        <v>164</v>
      </c>
      <c r="E53" s="127" t="s">
        <v>162</v>
      </c>
      <c r="F53" s="127" t="s">
        <v>163</v>
      </c>
      <c r="G53" s="127"/>
      <c r="H53" s="125"/>
      <c r="I53" s="127"/>
      <c r="J53" s="136"/>
      <c r="K53" s="136"/>
      <c r="L53" s="136"/>
      <c r="M53" s="136"/>
      <c r="N53" s="127"/>
      <c r="O53" s="136"/>
    </row>
    <row r="54" spans="2:15" x14ac:dyDescent="0.25">
      <c r="B54" s="127">
        <f>+C11</f>
        <v>2014</v>
      </c>
      <c r="C54" s="127">
        <v>1</v>
      </c>
      <c r="D54" s="213">
        <f t="shared" ref="D54:D64" si="2">+C13</f>
        <v>11.360009</v>
      </c>
      <c r="E54" s="212">
        <v>41640</v>
      </c>
      <c r="F54" s="127"/>
      <c r="G54" s="127"/>
      <c r="H54" s="125"/>
      <c r="I54" s="127"/>
      <c r="J54" s="136"/>
      <c r="K54" s="136"/>
      <c r="L54" s="136"/>
      <c r="M54" s="136"/>
      <c r="N54" s="127"/>
      <c r="O54" s="136"/>
    </row>
    <row r="55" spans="2:15" x14ac:dyDescent="0.25">
      <c r="B55" s="127">
        <f t="shared" ref="B55:B65" si="3">+B54</f>
        <v>2014</v>
      </c>
      <c r="C55" s="127">
        <v>2</v>
      </c>
      <c r="D55" s="213">
        <f t="shared" si="2"/>
        <v>32.912272999999999</v>
      </c>
      <c r="E55" s="212">
        <v>41671</v>
      </c>
      <c r="F55" s="127"/>
      <c r="G55" s="127"/>
      <c r="H55" s="125"/>
      <c r="I55" s="127"/>
      <c r="J55" s="136"/>
      <c r="K55" s="136"/>
      <c r="L55" s="136"/>
      <c r="M55" s="136"/>
      <c r="N55" s="127"/>
      <c r="O55" s="136"/>
    </row>
    <row r="56" spans="2:15" x14ac:dyDescent="0.25">
      <c r="B56" s="127">
        <f t="shared" si="3"/>
        <v>2014</v>
      </c>
      <c r="C56" s="127">
        <v>3</v>
      </c>
      <c r="D56" s="213">
        <f t="shared" si="2"/>
        <v>19.740931</v>
      </c>
      <c r="E56" s="212">
        <v>41699</v>
      </c>
      <c r="F56" s="127"/>
      <c r="G56" s="127"/>
      <c r="H56" s="125"/>
      <c r="I56" s="127"/>
      <c r="J56" s="136"/>
      <c r="K56" s="136"/>
      <c r="L56" s="136"/>
      <c r="M56" s="136"/>
      <c r="N56" s="127"/>
      <c r="O56" s="136"/>
    </row>
    <row r="57" spans="2:15" x14ac:dyDescent="0.25">
      <c r="B57" s="127">
        <f t="shared" si="3"/>
        <v>2014</v>
      </c>
      <c r="C57" s="127">
        <v>4</v>
      </c>
      <c r="D57" s="213">
        <f t="shared" si="2"/>
        <v>21.397012</v>
      </c>
      <c r="E57" s="212">
        <v>41730</v>
      </c>
      <c r="F57" s="182">
        <f>+AVERAGE(D54:D61)</f>
        <v>22.715735374999998</v>
      </c>
      <c r="G57" s="127"/>
      <c r="H57" s="125"/>
      <c r="I57" s="127"/>
      <c r="J57" s="136"/>
      <c r="K57" s="136"/>
      <c r="L57" s="136"/>
      <c r="M57" s="136"/>
      <c r="N57" s="127"/>
      <c r="O57" s="136"/>
    </row>
    <row r="58" spans="2:15" x14ac:dyDescent="0.25">
      <c r="B58" s="127">
        <f t="shared" si="3"/>
        <v>2014</v>
      </c>
      <c r="C58" s="127">
        <v>5</v>
      </c>
      <c r="D58" s="213">
        <f t="shared" si="2"/>
        <v>23.031863999999999</v>
      </c>
      <c r="E58" s="212">
        <v>41760</v>
      </c>
      <c r="F58" s="182">
        <f>+AVERAGE(D54:D61)</f>
        <v>22.715735374999998</v>
      </c>
      <c r="G58" s="127"/>
      <c r="H58" s="125"/>
      <c r="I58" s="127"/>
      <c r="J58" s="136"/>
      <c r="K58" s="136"/>
      <c r="L58" s="136"/>
      <c r="M58" s="136"/>
      <c r="N58" s="127"/>
      <c r="O58" s="136"/>
    </row>
    <row r="59" spans="2:15" x14ac:dyDescent="0.25">
      <c r="B59" s="127">
        <f t="shared" si="3"/>
        <v>2014</v>
      </c>
      <c r="C59" s="127">
        <v>6</v>
      </c>
      <c r="D59" s="213">
        <f t="shared" si="2"/>
        <v>20.466787</v>
      </c>
      <c r="E59" s="212">
        <v>41791</v>
      </c>
      <c r="F59" s="182">
        <f>+AVERAGE(D54:D61)</f>
        <v>22.715735374999998</v>
      </c>
      <c r="G59" s="127"/>
      <c r="H59" s="125"/>
      <c r="I59" s="127"/>
      <c r="J59" s="136"/>
      <c r="K59" s="136"/>
      <c r="L59" s="136"/>
      <c r="M59" s="136"/>
      <c r="N59" s="127"/>
      <c r="O59" s="136"/>
    </row>
    <row r="60" spans="2:15" x14ac:dyDescent="0.25">
      <c r="B60" s="127">
        <f t="shared" si="3"/>
        <v>2014</v>
      </c>
      <c r="C60" s="127">
        <v>7</v>
      </c>
      <c r="D60" s="213">
        <f t="shared" si="2"/>
        <v>32.178328</v>
      </c>
      <c r="E60" s="212">
        <v>41821</v>
      </c>
      <c r="F60" s="182">
        <f>+AVERAGE(D54:D61)</f>
        <v>22.715735374999998</v>
      </c>
      <c r="G60" s="127"/>
      <c r="H60" s="125"/>
      <c r="I60" s="127"/>
      <c r="J60" s="136"/>
      <c r="K60" s="136"/>
      <c r="L60" s="136"/>
      <c r="M60" s="136"/>
      <c r="N60" s="127"/>
      <c r="O60" s="136"/>
    </row>
    <row r="61" spans="2:15" x14ac:dyDescent="0.25">
      <c r="B61" s="127">
        <f t="shared" si="3"/>
        <v>2014</v>
      </c>
      <c r="C61" s="127">
        <v>8</v>
      </c>
      <c r="D61" s="213">
        <f t="shared" si="2"/>
        <v>20.638679</v>
      </c>
      <c r="E61" s="212">
        <v>41852</v>
      </c>
      <c r="F61" s="182">
        <f>+AVERAGE(D54:D61)</f>
        <v>22.715735374999998</v>
      </c>
      <c r="G61" s="127"/>
      <c r="H61" s="125"/>
      <c r="I61" s="127"/>
      <c r="J61" s="136"/>
      <c r="K61" s="136"/>
      <c r="L61" s="136"/>
      <c r="M61" s="136"/>
      <c r="N61" s="127"/>
      <c r="O61" s="136"/>
    </row>
    <row r="62" spans="2:15" x14ac:dyDescent="0.25">
      <c r="B62" s="127">
        <f t="shared" si="3"/>
        <v>2014</v>
      </c>
      <c r="C62" s="127">
        <v>9</v>
      </c>
      <c r="D62" s="213">
        <f t="shared" si="2"/>
        <v>22.812636000000001</v>
      </c>
      <c r="E62" s="212">
        <v>41883</v>
      </c>
      <c r="F62" s="182">
        <f>+AVERAGE(D54:D62)</f>
        <v>22.72650211111111</v>
      </c>
      <c r="G62" s="127"/>
      <c r="H62" s="125"/>
      <c r="I62" s="127"/>
      <c r="J62" s="136"/>
      <c r="K62" s="136"/>
      <c r="L62" s="136"/>
      <c r="M62" s="136"/>
      <c r="N62" s="127"/>
      <c r="O62" s="136"/>
    </row>
    <row r="63" spans="2:15" x14ac:dyDescent="0.25">
      <c r="B63" s="127">
        <f t="shared" si="3"/>
        <v>2014</v>
      </c>
      <c r="C63" s="127">
        <v>10</v>
      </c>
      <c r="D63" s="213">
        <f t="shared" si="2"/>
        <v>12.508528</v>
      </c>
      <c r="E63" s="212">
        <v>41913</v>
      </c>
      <c r="F63" s="182">
        <f>+AVERAGE(D54:D63)</f>
        <v>21.704704700000001</v>
      </c>
      <c r="G63" s="127"/>
      <c r="H63" s="125"/>
      <c r="I63" s="127"/>
      <c r="J63" s="136"/>
      <c r="K63" s="136"/>
      <c r="L63" s="136"/>
      <c r="M63" s="136"/>
      <c r="N63" s="127"/>
      <c r="O63" s="136"/>
    </row>
    <row r="64" spans="2:15" x14ac:dyDescent="0.25">
      <c r="B64" s="127">
        <f t="shared" si="3"/>
        <v>2014</v>
      </c>
      <c r="C64" s="127">
        <v>11</v>
      </c>
      <c r="D64" s="213">
        <f t="shared" si="2"/>
        <v>24.095058999999999</v>
      </c>
      <c r="E64" s="212">
        <v>41944</v>
      </c>
      <c r="F64" s="182">
        <f>+AVERAGE(D54:D64)</f>
        <v>21.922009636363637</v>
      </c>
      <c r="G64" s="127"/>
      <c r="H64" s="125"/>
      <c r="I64" s="127"/>
      <c r="J64" s="136"/>
      <c r="K64" s="136"/>
      <c r="L64" s="136"/>
      <c r="M64" s="136"/>
      <c r="N64" s="127"/>
      <c r="O64" s="136"/>
    </row>
    <row r="65" spans="2:15" x14ac:dyDescent="0.25">
      <c r="B65" s="127">
        <f t="shared" si="3"/>
        <v>2014</v>
      </c>
      <c r="C65" s="127">
        <v>12</v>
      </c>
      <c r="D65" s="213">
        <f t="shared" ref="D65" si="4">+C24</f>
        <v>21.744092999999999</v>
      </c>
      <c r="E65" s="212">
        <v>41974</v>
      </c>
      <c r="F65" s="182">
        <f t="shared" ref="F65:F96" si="5">+AVERAGE(D54:D65)</f>
        <v>21.907183249999999</v>
      </c>
      <c r="G65" s="127"/>
      <c r="H65" s="125"/>
      <c r="I65" s="127"/>
      <c r="J65" s="136"/>
      <c r="K65" s="136"/>
      <c r="L65" s="136"/>
      <c r="M65" s="136"/>
      <c r="N65" s="127"/>
      <c r="O65" s="136"/>
    </row>
    <row r="66" spans="2:15" x14ac:dyDescent="0.25">
      <c r="B66" s="127">
        <f>+D11</f>
        <v>2015</v>
      </c>
      <c r="C66" s="127">
        <v>1</v>
      </c>
      <c r="D66" s="213">
        <f>+D13</f>
        <v>24.2331</v>
      </c>
      <c r="E66" s="212">
        <v>42005</v>
      </c>
      <c r="F66" s="182">
        <f t="shared" si="5"/>
        <v>22.97994083333333</v>
      </c>
      <c r="G66" s="127"/>
      <c r="H66" s="125"/>
      <c r="I66" s="127"/>
      <c r="J66" s="136"/>
      <c r="K66" s="136"/>
      <c r="L66" s="136"/>
      <c r="M66" s="136"/>
      <c r="N66" s="127"/>
      <c r="O66" s="136"/>
    </row>
    <row r="67" spans="2:15" x14ac:dyDescent="0.25">
      <c r="B67" s="127">
        <f t="shared" ref="B67:B77" si="6">+B66</f>
        <v>2015</v>
      </c>
      <c r="C67" s="127">
        <v>2</v>
      </c>
      <c r="D67" s="213">
        <f t="shared" ref="D67:D76" si="7">+D14</f>
        <v>22.525673999999999</v>
      </c>
      <c r="E67" s="212">
        <v>42036</v>
      </c>
      <c r="F67" s="182">
        <f t="shared" si="5"/>
        <v>22.114390916666665</v>
      </c>
      <c r="G67" s="127"/>
      <c r="H67" s="125"/>
      <c r="I67" s="127"/>
      <c r="J67" s="136"/>
      <c r="K67" s="136"/>
      <c r="L67" s="136"/>
      <c r="M67" s="136"/>
      <c r="N67" s="127"/>
      <c r="O67" s="136"/>
    </row>
    <row r="68" spans="2:15" x14ac:dyDescent="0.25">
      <c r="B68" s="127">
        <f t="shared" si="6"/>
        <v>2015</v>
      </c>
      <c r="C68" s="127">
        <v>3</v>
      </c>
      <c r="D68" s="213">
        <f t="shared" si="7"/>
        <v>16.816808000000002</v>
      </c>
      <c r="E68" s="212">
        <v>42064</v>
      </c>
      <c r="F68" s="182">
        <f t="shared" si="5"/>
        <v>21.870714000000003</v>
      </c>
      <c r="G68" s="41"/>
      <c r="H68" s="125"/>
      <c r="I68" s="41"/>
    </row>
    <row r="69" spans="2:15" x14ac:dyDescent="0.25">
      <c r="B69" s="127">
        <f t="shared" si="6"/>
        <v>2015</v>
      </c>
      <c r="C69" s="127">
        <v>4</v>
      </c>
      <c r="D69" s="213">
        <f t="shared" si="7"/>
        <v>18.663910000000001</v>
      </c>
      <c r="E69" s="212">
        <v>42095</v>
      </c>
      <c r="F69" s="182">
        <f t="shared" si="5"/>
        <v>21.642955499999999</v>
      </c>
      <c r="G69" s="41"/>
      <c r="H69" s="125"/>
      <c r="I69" s="41"/>
    </row>
    <row r="70" spans="2:15" x14ac:dyDescent="0.25">
      <c r="B70" s="127">
        <f t="shared" si="6"/>
        <v>2015</v>
      </c>
      <c r="C70" s="127">
        <v>5</v>
      </c>
      <c r="D70" s="213">
        <f t="shared" si="7"/>
        <v>15.395555</v>
      </c>
      <c r="E70" s="212">
        <v>42125</v>
      </c>
      <c r="F70" s="182">
        <f t="shared" si="5"/>
        <v>21.006596416666667</v>
      </c>
      <c r="G70" s="41"/>
      <c r="H70" s="125"/>
      <c r="I70" s="41"/>
    </row>
    <row r="71" spans="2:15" x14ac:dyDescent="0.25">
      <c r="B71" s="127">
        <f t="shared" si="6"/>
        <v>2015</v>
      </c>
      <c r="C71" s="127">
        <v>6</v>
      </c>
      <c r="D71" s="213">
        <f t="shared" si="7"/>
        <v>6.507555</v>
      </c>
      <c r="E71" s="212">
        <v>42156</v>
      </c>
      <c r="F71" s="182">
        <f t="shared" si="5"/>
        <v>19.843327083333332</v>
      </c>
      <c r="G71" s="41"/>
      <c r="H71" s="125"/>
      <c r="I71" s="41"/>
    </row>
    <row r="72" spans="2:15" x14ac:dyDescent="0.25">
      <c r="B72" s="127">
        <f t="shared" si="6"/>
        <v>2015</v>
      </c>
      <c r="C72" s="127">
        <v>7</v>
      </c>
      <c r="D72" s="213">
        <f t="shared" si="7"/>
        <v>14.268068</v>
      </c>
      <c r="E72" s="212">
        <v>42186</v>
      </c>
      <c r="F72" s="182">
        <f t="shared" si="5"/>
        <v>18.35080541666667</v>
      </c>
      <c r="G72" s="41"/>
      <c r="H72" s="125"/>
      <c r="I72" s="41"/>
    </row>
    <row r="73" spans="2:15" x14ac:dyDescent="0.25">
      <c r="B73" s="127">
        <f t="shared" si="6"/>
        <v>2015</v>
      </c>
      <c r="C73" s="127">
        <v>8</v>
      </c>
      <c r="D73" s="213">
        <f t="shared" si="7"/>
        <v>8.6590340000000001</v>
      </c>
      <c r="E73" s="212">
        <v>42217</v>
      </c>
      <c r="F73" s="182">
        <f t="shared" si="5"/>
        <v>17.352501666666665</v>
      </c>
      <c r="G73" s="41"/>
      <c r="H73" s="125"/>
      <c r="I73" s="41"/>
    </row>
    <row r="74" spans="2:15" x14ac:dyDescent="0.25">
      <c r="B74" s="127">
        <f t="shared" si="6"/>
        <v>2015</v>
      </c>
      <c r="C74" s="127">
        <v>9</v>
      </c>
      <c r="D74" s="213">
        <f t="shared" si="7"/>
        <v>11.103467</v>
      </c>
      <c r="E74" s="212">
        <v>42248</v>
      </c>
      <c r="F74" s="182">
        <f t="shared" si="5"/>
        <v>16.376737583333334</v>
      </c>
      <c r="G74" s="41"/>
      <c r="H74" s="125"/>
      <c r="I74" s="41"/>
    </row>
    <row r="75" spans="2:15" x14ac:dyDescent="0.25">
      <c r="B75" s="127">
        <f t="shared" si="6"/>
        <v>2015</v>
      </c>
      <c r="C75" s="127">
        <v>10</v>
      </c>
      <c r="D75" s="213">
        <f t="shared" si="7"/>
        <v>14.341302000000001</v>
      </c>
      <c r="E75" s="212">
        <v>42278</v>
      </c>
      <c r="F75" s="182">
        <f t="shared" si="5"/>
        <v>16.529468749999999</v>
      </c>
      <c r="G75" s="41"/>
      <c r="H75" s="125"/>
      <c r="I75" s="41"/>
    </row>
    <row r="76" spans="2:15" x14ac:dyDescent="0.25">
      <c r="B76" s="127">
        <f t="shared" si="6"/>
        <v>2015</v>
      </c>
      <c r="C76" s="127">
        <v>11</v>
      </c>
      <c r="D76" s="213">
        <f t="shared" si="7"/>
        <v>9.0179919999999996</v>
      </c>
      <c r="E76" s="212">
        <v>42309</v>
      </c>
      <c r="F76" s="182">
        <f t="shared" si="5"/>
        <v>15.2730465</v>
      </c>
      <c r="G76" s="41"/>
      <c r="H76" s="125"/>
      <c r="I76" s="41"/>
    </row>
    <row r="77" spans="2:15" x14ac:dyDescent="0.25">
      <c r="B77" s="127">
        <f t="shared" si="6"/>
        <v>2015</v>
      </c>
      <c r="C77" s="127">
        <v>12</v>
      </c>
      <c r="D77" s="213">
        <f>+D24</f>
        <v>10.684495</v>
      </c>
      <c r="E77" s="212">
        <v>42339</v>
      </c>
      <c r="F77" s="182">
        <f t="shared" si="5"/>
        <v>14.351413333333335</v>
      </c>
      <c r="G77" s="41"/>
      <c r="H77" s="125"/>
      <c r="I77" s="41"/>
    </row>
    <row r="78" spans="2:15" x14ac:dyDescent="0.25">
      <c r="B78" s="127">
        <f>+E11</f>
        <v>2016</v>
      </c>
      <c r="C78" s="127">
        <v>1</v>
      </c>
      <c r="D78" s="213">
        <f t="shared" ref="D78:D88" si="8">+E13</f>
        <v>7.4893210000000003</v>
      </c>
      <c r="E78" s="212">
        <v>42370</v>
      </c>
      <c r="F78" s="182">
        <f t="shared" si="5"/>
        <v>12.956098416666665</v>
      </c>
      <c r="G78" s="41"/>
      <c r="H78" s="125"/>
      <c r="I78" s="41"/>
    </row>
    <row r="79" spans="2:15" x14ac:dyDescent="0.25">
      <c r="B79" s="127">
        <f t="shared" ref="B79:B89" si="9">+B78</f>
        <v>2016</v>
      </c>
      <c r="C79" s="127">
        <v>2</v>
      </c>
      <c r="D79" s="213">
        <f t="shared" si="8"/>
        <v>11.573838</v>
      </c>
      <c r="E79" s="212">
        <v>42401</v>
      </c>
      <c r="F79" s="182">
        <f t="shared" si="5"/>
        <v>12.043445416666666</v>
      </c>
      <c r="G79" s="41"/>
      <c r="H79" s="125"/>
      <c r="I79" s="41"/>
    </row>
    <row r="80" spans="2:15" x14ac:dyDescent="0.25">
      <c r="B80" s="127">
        <f t="shared" si="9"/>
        <v>2016</v>
      </c>
      <c r="C80" s="127">
        <v>3</v>
      </c>
      <c r="D80" s="213">
        <f t="shared" si="8"/>
        <v>12.619937</v>
      </c>
      <c r="E80" s="212">
        <v>42430</v>
      </c>
      <c r="F80" s="182">
        <f t="shared" si="5"/>
        <v>11.693706166666667</v>
      </c>
      <c r="G80" s="41"/>
      <c r="H80" s="125"/>
      <c r="I80" s="41"/>
    </row>
    <row r="81" spans="2:9" x14ac:dyDescent="0.25">
      <c r="B81" s="127">
        <f t="shared" si="9"/>
        <v>2016</v>
      </c>
      <c r="C81" s="127">
        <v>4</v>
      </c>
      <c r="D81" s="213">
        <f t="shared" si="8"/>
        <v>16.934517</v>
      </c>
      <c r="E81" s="212">
        <v>42461</v>
      </c>
      <c r="F81" s="182">
        <f t="shared" si="5"/>
        <v>11.549590083333333</v>
      </c>
      <c r="G81" s="41"/>
      <c r="H81" s="125"/>
      <c r="I81" s="41"/>
    </row>
    <row r="82" spans="2:9" x14ac:dyDescent="0.25">
      <c r="B82" s="127">
        <f t="shared" si="9"/>
        <v>2016</v>
      </c>
      <c r="C82" s="127">
        <v>5</v>
      </c>
      <c r="D82" s="213">
        <f t="shared" si="8"/>
        <v>11.651126</v>
      </c>
      <c r="E82" s="212">
        <v>42491</v>
      </c>
      <c r="F82" s="182">
        <f t="shared" si="5"/>
        <v>11.237554333333334</v>
      </c>
      <c r="G82" s="41"/>
      <c r="H82" s="125"/>
      <c r="I82" s="41"/>
    </row>
    <row r="83" spans="2:9" x14ac:dyDescent="0.25">
      <c r="B83" s="127">
        <f t="shared" si="9"/>
        <v>2016</v>
      </c>
      <c r="C83" s="127">
        <v>6</v>
      </c>
      <c r="D83" s="213">
        <f t="shared" si="8"/>
        <v>10.553143</v>
      </c>
      <c r="E83" s="212">
        <v>42522</v>
      </c>
      <c r="F83" s="182">
        <f t="shared" si="5"/>
        <v>11.574686666666667</v>
      </c>
      <c r="G83" s="41"/>
      <c r="H83" s="125"/>
      <c r="I83" s="41"/>
    </row>
    <row r="84" spans="2:9" x14ac:dyDescent="0.25">
      <c r="B84" s="127">
        <f t="shared" si="9"/>
        <v>2016</v>
      </c>
      <c r="C84" s="127">
        <v>7</v>
      </c>
      <c r="D84" s="213">
        <f t="shared" si="8"/>
        <v>9.380172</v>
      </c>
      <c r="E84" s="212">
        <v>42552</v>
      </c>
      <c r="F84" s="182">
        <f t="shared" si="5"/>
        <v>11.167361999999999</v>
      </c>
      <c r="G84" s="41"/>
      <c r="H84" s="125"/>
      <c r="I84" s="41"/>
    </row>
    <row r="85" spans="2:9" x14ac:dyDescent="0.25">
      <c r="B85" s="127">
        <f t="shared" si="9"/>
        <v>2016</v>
      </c>
      <c r="C85" s="127">
        <v>8</v>
      </c>
      <c r="D85" s="213">
        <f t="shared" si="8"/>
        <v>12.240626000000001</v>
      </c>
      <c r="E85" s="212">
        <v>42583</v>
      </c>
      <c r="F85" s="182">
        <f t="shared" si="5"/>
        <v>11.465828000000002</v>
      </c>
      <c r="G85" s="41"/>
      <c r="H85" s="125"/>
      <c r="I85" s="41"/>
    </row>
    <row r="86" spans="2:9" x14ac:dyDescent="0.25">
      <c r="B86" s="127">
        <f t="shared" si="9"/>
        <v>2016</v>
      </c>
      <c r="C86" s="127">
        <v>9</v>
      </c>
      <c r="D86" s="213">
        <f t="shared" si="8"/>
        <v>14.759645000000001</v>
      </c>
      <c r="E86" s="212">
        <v>42614</v>
      </c>
      <c r="F86" s="182">
        <f t="shared" si="5"/>
        <v>11.770509500000001</v>
      </c>
      <c r="G86" s="41"/>
      <c r="H86" s="125"/>
      <c r="I86" s="41"/>
    </row>
    <row r="87" spans="2:9" x14ac:dyDescent="0.25">
      <c r="B87" s="127">
        <f t="shared" si="9"/>
        <v>2016</v>
      </c>
      <c r="C87" s="127">
        <v>10</v>
      </c>
      <c r="D87" s="213">
        <f t="shared" si="8"/>
        <v>16.287713</v>
      </c>
      <c r="E87" s="212">
        <v>42644</v>
      </c>
      <c r="F87" s="182">
        <f t="shared" si="5"/>
        <v>11.932710416666668</v>
      </c>
      <c r="G87" s="41"/>
      <c r="H87" s="125"/>
      <c r="I87" s="41"/>
    </row>
    <row r="88" spans="2:9" x14ac:dyDescent="0.25">
      <c r="B88" s="127">
        <f t="shared" si="9"/>
        <v>2016</v>
      </c>
      <c r="C88" s="127">
        <v>11</v>
      </c>
      <c r="D88" s="213">
        <f t="shared" si="8"/>
        <v>10.633069000000001</v>
      </c>
      <c r="E88" s="212">
        <v>42675</v>
      </c>
      <c r="F88" s="182">
        <f t="shared" si="5"/>
        <v>12.067300166666669</v>
      </c>
      <c r="G88" s="41"/>
      <c r="H88" s="125"/>
      <c r="I88" s="41"/>
    </row>
    <row r="89" spans="2:9" x14ac:dyDescent="0.25">
      <c r="B89" s="127">
        <f t="shared" si="9"/>
        <v>2016</v>
      </c>
      <c r="C89" s="127">
        <v>12</v>
      </c>
      <c r="D89" s="213">
        <f t="shared" ref="D89" si="10">+E24</f>
        <v>26.820125999999998</v>
      </c>
      <c r="E89" s="212">
        <v>42705</v>
      </c>
      <c r="F89" s="182">
        <f t="shared" si="5"/>
        <v>13.411936083333332</v>
      </c>
      <c r="G89" s="41"/>
      <c r="H89" s="125"/>
      <c r="I89" s="41"/>
    </row>
    <row r="90" spans="2:9" x14ac:dyDescent="0.25">
      <c r="B90" s="127">
        <f>+F11</f>
        <v>2017</v>
      </c>
      <c r="C90" s="127">
        <v>1</v>
      </c>
      <c r="D90" s="213">
        <f t="shared" ref="D90:D100" si="11">+F13</f>
        <v>8.8906799999999997</v>
      </c>
      <c r="E90" s="212">
        <v>42736</v>
      </c>
      <c r="F90" s="182">
        <f t="shared" si="5"/>
        <v>13.528716000000001</v>
      </c>
      <c r="G90" s="41"/>
      <c r="H90" s="125"/>
      <c r="I90" s="41"/>
    </row>
    <row r="91" spans="2:9" x14ac:dyDescent="0.25">
      <c r="B91" s="127">
        <f t="shared" ref="B91:B101" si="12">+B90</f>
        <v>2017</v>
      </c>
      <c r="C91" s="127">
        <v>2</v>
      </c>
      <c r="D91" s="213">
        <f t="shared" si="11"/>
        <v>11.084016999999999</v>
      </c>
      <c r="E91" s="212">
        <v>42767</v>
      </c>
      <c r="F91" s="182">
        <f t="shared" si="5"/>
        <v>13.487897583333334</v>
      </c>
      <c r="G91" s="41"/>
      <c r="H91" s="125"/>
      <c r="I91" s="41"/>
    </row>
    <row r="92" spans="2:9" x14ac:dyDescent="0.25">
      <c r="B92" s="127">
        <f t="shared" si="12"/>
        <v>2017</v>
      </c>
      <c r="C92" s="127">
        <v>3</v>
      </c>
      <c r="D92" s="213">
        <f t="shared" si="11"/>
        <v>10.335012000000001</v>
      </c>
      <c r="E92" s="212">
        <v>42795</v>
      </c>
      <c r="F92" s="182">
        <f t="shared" si="5"/>
        <v>13.297487166666665</v>
      </c>
      <c r="G92" s="41"/>
      <c r="H92" s="125"/>
      <c r="I92" s="41"/>
    </row>
    <row r="93" spans="2:9" x14ac:dyDescent="0.25">
      <c r="B93" s="127">
        <f t="shared" si="12"/>
        <v>2017</v>
      </c>
      <c r="C93" s="127">
        <v>4</v>
      </c>
      <c r="D93" s="213">
        <f t="shared" si="11"/>
        <v>7.1191639999999996</v>
      </c>
      <c r="E93" s="212">
        <v>42826</v>
      </c>
      <c r="F93" s="182">
        <f t="shared" si="5"/>
        <v>12.479541083333336</v>
      </c>
      <c r="G93" s="41"/>
      <c r="H93" s="125"/>
      <c r="I93" s="41"/>
    </row>
    <row r="94" spans="2:9" x14ac:dyDescent="0.25">
      <c r="B94" s="127">
        <f t="shared" si="12"/>
        <v>2017</v>
      </c>
      <c r="C94" s="127">
        <v>5</v>
      </c>
      <c r="D94" s="213">
        <f t="shared" si="11"/>
        <v>4.1166090000000004</v>
      </c>
      <c r="E94" s="212">
        <v>42856</v>
      </c>
      <c r="F94" s="182">
        <f t="shared" si="5"/>
        <v>11.85166466666667</v>
      </c>
      <c r="G94" s="41"/>
      <c r="H94" s="125"/>
      <c r="I94" s="41"/>
    </row>
    <row r="95" spans="2:9" x14ac:dyDescent="0.25">
      <c r="B95" s="127">
        <f t="shared" si="12"/>
        <v>2017</v>
      </c>
      <c r="C95" s="127">
        <v>6</v>
      </c>
      <c r="D95" s="213">
        <f t="shared" si="11"/>
        <v>6.2340590000000002</v>
      </c>
      <c r="E95" s="212">
        <v>42887</v>
      </c>
      <c r="F95" s="182">
        <f t="shared" si="5"/>
        <v>11.491740999999999</v>
      </c>
      <c r="G95" s="41"/>
      <c r="H95" s="125"/>
      <c r="I95" s="41"/>
    </row>
    <row r="96" spans="2:9" x14ac:dyDescent="0.25">
      <c r="B96" s="127">
        <f t="shared" si="12"/>
        <v>2017</v>
      </c>
      <c r="C96" s="127">
        <v>7</v>
      </c>
      <c r="D96" s="213">
        <f t="shared" si="11"/>
        <v>10.458885</v>
      </c>
      <c r="E96" s="212">
        <v>42917</v>
      </c>
      <c r="F96" s="182">
        <f t="shared" si="5"/>
        <v>11.581633750000002</v>
      </c>
      <c r="G96" s="41"/>
      <c r="H96" s="125"/>
      <c r="I96" s="41"/>
    </row>
    <row r="97" spans="2:9" x14ac:dyDescent="0.25">
      <c r="B97" s="127">
        <f t="shared" si="12"/>
        <v>2017</v>
      </c>
      <c r="C97" s="127">
        <v>8</v>
      </c>
      <c r="D97" s="213">
        <f t="shared" si="11"/>
        <v>7.7272949999999998</v>
      </c>
      <c r="E97" s="212">
        <v>42948</v>
      </c>
      <c r="F97" s="182">
        <f t="shared" ref="F97:F101" si="13">+AVERAGE(D86:D97)</f>
        <v>11.205522833333333</v>
      </c>
      <c r="G97" s="41"/>
      <c r="H97" s="125"/>
      <c r="I97" s="41"/>
    </row>
    <row r="98" spans="2:9" x14ac:dyDescent="0.25">
      <c r="B98" s="127">
        <f t="shared" si="12"/>
        <v>2017</v>
      </c>
      <c r="C98" s="127">
        <v>9</v>
      </c>
      <c r="D98" s="213">
        <f t="shared" si="11"/>
        <v>6.1318450000000002</v>
      </c>
      <c r="E98" s="212">
        <v>42979</v>
      </c>
      <c r="F98" s="182">
        <f t="shared" si="13"/>
        <v>10.486539500000001</v>
      </c>
      <c r="G98" s="41"/>
      <c r="H98" s="125"/>
      <c r="I98" s="41"/>
    </row>
    <row r="99" spans="2:9" x14ac:dyDescent="0.25">
      <c r="B99" s="127">
        <f t="shared" si="12"/>
        <v>2017</v>
      </c>
      <c r="C99" s="127">
        <v>10</v>
      </c>
      <c r="D99" s="213">
        <f t="shared" si="11"/>
        <v>4.392773</v>
      </c>
      <c r="E99" s="212">
        <v>43009</v>
      </c>
      <c r="F99" s="182">
        <f t="shared" si="13"/>
        <v>9.4952945</v>
      </c>
      <c r="G99" s="41"/>
      <c r="H99" s="125"/>
      <c r="I99" s="41"/>
    </row>
    <row r="100" spans="2:9" x14ac:dyDescent="0.25">
      <c r="B100" s="127">
        <f t="shared" si="12"/>
        <v>2017</v>
      </c>
      <c r="C100" s="127">
        <v>11</v>
      </c>
      <c r="D100" s="213">
        <f t="shared" si="11"/>
        <v>4.9323689999999996</v>
      </c>
      <c r="E100" s="212">
        <v>43040</v>
      </c>
      <c r="F100" s="182">
        <f t="shared" si="13"/>
        <v>9.0202361666666651</v>
      </c>
      <c r="G100" s="41"/>
      <c r="H100" s="125"/>
      <c r="I100" s="41"/>
    </row>
    <row r="101" spans="2:9" x14ac:dyDescent="0.25">
      <c r="B101" s="127">
        <f t="shared" si="12"/>
        <v>2017</v>
      </c>
      <c r="C101" s="127">
        <v>12</v>
      </c>
      <c r="D101" s="213">
        <f>+F24</f>
        <v>5.5102349999999998</v>
      </c>
      <c r="E101" s="212">
        <v>43070</v>
      </c>
      <c r="F101" s="182">
        <f t="shared" si="13"/>
        <v>7.2444119166666665</v>
      </c>
      <c r="G101" s="41"/>
      <c r="H101" s="125"/>
      <c r="I101" s="41"/>
    </row>
    <row r="102" spans="2:9" s="40" customFormat="1" x14ac:dyDescent="0.25">
      <c r="B102" s="127">
        <v>2018</v>
      </c>
      <c r="C102" s="127">
        <v>1</v>
      </c>
      <c r="D102" s="213">
        <f t="shared" ref="D102:D112" si="14">+G13</f>
        <v>6.3655549999999996</v>
      </c>
      <c r="E102" s="212">
        <v>43101</v>
      </c>
      <c r="F102" s="182">
        <f>+AVERAGE(D102:D102)</f>
        <v>6.3655549999999996</v>
      </c>
      <c r="G102" s="41"/>
      <c r="H102" s="125"/>
      <c r="I102" s="41"/>
    </row>
    <row r="103" spans="2:9" s="40" customFormat="1" x14ac:dyDescent="0.25">
      <c r="B103" s="127">
        <f t="shared" ref="B103:B113" si="15">+B102</f>
        <v>2018</v>
      </c>
      <c r="C103" s="127">
        <v>2</v>
      </c>
      <c r="D103" s="213">
        <f t="shared" si="14"/>
        <v>4.1190439999999997</v>
      </c>
      <c r="E103" s="212">
        <v>43132</v>
      </c>
      <c r="F103" s="182">
        <f>+AVERAGE(D102:D103)</f>
        <v>5.2422994999999997</v>
      </c>
      <c r="G103" s="41"/>
      <c r="H103" s="125"/>
      <c r="I103" s="41"/>
    </row>
    <row r="104" spans="2:9" s="40" customFormat="1" x14ac:dyDescent="0.25">
      <c r="B104" s="127">
        <f t="shared" si="15"/>
        <v>2018</v>
      </c>
      <c r="C104" s="127">
        <v>3</v>
      </c>
      <c r="D104" s="213">
        <f t="shared" si="14"/>
        <v>4.3435509999999997</v>
      </c>
      <c r="E104" s="212">
        <v>43160</v>
      </c>
      <c r="F104" s="182">
        <f>+AVERAGE(D102:D104)</f>
        <v>4.9427166666666666</v>
      </c>
      <c r="G104" s="41"/>
      <c r="H104" s="125"/>
      <c r="I104" s="41"/>
    </row>
    <row r="105" spans="2:9" s="40" customFormat="1" x14ac:dyDescent="0.25">
      <c r="B105" s="127">
        <f t="shared" si="15"/>
        <v>2018</v>
      </c>
      <c r="C105" s="127">
        <v>4</v>
      </c>
      <c r="D105" s="213">
        <f t="shared" si="14"/>
        <v>6.0610140000000001</v>
      </c>
      <c r="E105" s="212">
        <v>43191</v>
      </c>
      <c r="F105" s="182">
        <f>+AVERAGE(D102:D105)</f>
        <v>5.2222910000000002</v>
      </c>
      <c r="G105" s="41"/>
      <c r="H105" s="125"/>
      <c r="I105" s="41"/>
    </row>
    <row r="106" spans="2:9" s="40" customFormat="1" x14ac:dyDescent="0.25">
      <c r="B106" s="127">
        <f t="shared" si="15"/>
        <v>2018</v>
      </c>
      <c r="C106" s="127">
        <v>5</v>
      </c>
      <c r="D106" s="213">
        <f t="shared" si="14"/>
        <v>3.724297</v>
      </c>
      <c r="E106" s="212">
        <v>43221</v>
      </c>
      <c r="F106" s="182">
        <f>+AVERAGE(D102:D106)</f>
        <v>4.9226922000000002</v>
      </c>
      <c r="G106" s="41"/>
      <c r="H106" s="125"/>
      <c r="I106" s="41"/>
    </row>
    <row r="107" spans="2:9" s="40" customFormat="1" x14ac:dyDescent="0.25">
      <c r="B107" s="127">
        <f t="shared" si="15"/>
        <v>2018</v>
      </c>
      <c r="C107" s="127">
        <v>6</v>
      </c>
      <c r="D107" s="213">
        <f t="shared" si="14"/>
        <v>4.4755659999999997</v>
      </c>
      <c r="E107" s="212">
        <v>43252</v>
      </c>
      <c r="F107" s="182">
        <f>+AVERAGE(D102:D107)</f>
        <v>4.8481711666666669</v>
      </c>
      <c r="G107" s="41"/>
      <c r="H107" s="125"/>
      <c r="I107" s="41"/>
    </row>
    <row r="108" spans="2:9" s="40" customFormat="1" x14ac:dyDescent="0.25">
      <c r="B108" s="127">
        <f t="shared" si="15"/>
        <v>2018</v>
      </c>
      <c r="C108" s="127">
        <v>7</v>
      </c>
      <c r="D108" s="213">
        <f t="shared" si="14"/>
        <v>1.996391</v>
      </c>
      <c r="E108" s="212">
        <v>43282</v>
      </c>
      <c r="F108" s="182">
        <f>+AVERAGE(D102:D108)</f>
        <v>4.4407740000000002</v>
      </c>
      <c r="G108" s="41"/>
      <c r="H108" s="125"/>
      <c r="I108" s="41"/>
    </row>
    <row r="109" spans="2:9" s="40" customFormat="1" x14ac:dyDescent="0.25">
      <c r="B109" s="127">
        <f t="shared" si="15"/>
        <v>2018</v>
      </c>
      <c r="C109" s="127">
        <v>8</v>
      </c>
      <c r="D109" s="213">
        <f t="shared" si="14"/>
        <v>6.7971440000000003</v>
      </c>
      <c r="E109" s="212">
        <v>43313</v>
      </c>
      <c r="F109" s="182">
        <f>+AVERAGE(D102:D109)</f>
        <v>4.73532025</v>
      </c>
      <c r="G109" s="41"/>
      <c r="H109" s="125"/>
      <c r="I109" s="41"/>
    </row>
    <row r="110" spans="2:9" s="40" customFormat="1" x14ac:dyDescent="0.25">
      <c r="B110" s="127">
        <f t="shared" si="15"/>
        <v>2018</v>
      </c>
      <c r="C110" s="127">
        <v>9</v>
      </c>
      <c r="D110" s="213">
        <f t="shared" si="14"/>
        <v>1.1799249999999999</v>
      </c>
      <c r="E110" s="212">
        <v>43344</v>
      </c>
      <c r="F110" s="182">
        <f>+AVERAGE(D102:D110)</f>
        <v>4.3402763333333327</v>
      </c>
      <c r="G110" s="41"/>
      <c r="H110" s="125"/>
      <c r="I110" s="41"/>
    </row>
    <row r="111" spans="2:9" s="40" customFormat="1" x14ac:dyDescent="0.25">
      <c r="B111" s="127">
        <f t="shared" si="15"/>
        <v>2018</v>
      </c>
      <c r="C111" s="127">
        <v>10</v>
      </c>
      <c r="D111" s="213">
        <f t="shared" si="14"/>
        <v>2.6349</v>
      </c>
      <c r="E111" s="212">
        <v>43374</v>
      </c>
      <c r="F111" s="182">
        <f>+AVERAGE(D102:D111)</f>
        <v>4.1697386999999999</v>
      </c>
      <c r="G111" s="41"/>
      <c r="H111" s="125"/>
      <c r="I111" s="41"/>
    </row>
    <row r="112" spans="2:9" s="40" customFormat="1" x14ac:dyDescent="0.25">
      <c r="B112" s="127">
        <f t="shared" si="15"/>
        <v>2018</v>
      </c>
      <c r="C112" s="127">
        <v>11</v>
      </c>
      <c r="D112" s="213">
        <f t="shared" si="14"/>
        <v>2.2779699999999998</v>
      </c>
      <c r="E112" s="212">
        <v>43405</v>
      </c>
      <c r="F112" s="182">
        <f>+AVERAGE(D102:D112)</f>
        <v>3.9977597272727277</v>
      </c>
      <c r="G112" s="41"/>
      <c r="H112" s="125"/>
      <c r="I112" s="41"/>
    </row>
    <row r="113" spans="2:9" s="40" customFormat="1" x14ac:dyDescent="0.25">
      <c r="B113" s="127">
        <f t="shared" si="15"/>
        <v>2018</v>
      </c>
      <c r="C113" s="127">
        <v>12</v>
      </c>
      <c r="D113" s="213">
        <f>+G24</f>
        <v>4.8175970000000001</v>
      </c>
      <c r="E113" s="212">
        <v>43435</v>
      </c>
      <c r="F113" s="182">
        <f t="shared" ref="F113:F125" si="16">+AVERAGE(D102:D113)</f>
        <v>4.0660794999999998</v>
      </c>
      <c r="G113" s="41"/>
      <c r="H113" s="125"/>
      <c r="I113" s="41"/>
    </row>
    <row r="114" spans="2:9" s="40" customFormat="1" x14ac:dyDescent="0.25">
      <c r="B114" s="127">
        <v>2019</v>
      </c>
      <c r="C114" s="127">
        <v>1</v>
      </c>
      <c r="D114" s="213">
        <f t="shared" ref="D114:D125" si="17">+H13</f>
        <v>4.0461989999999997</v>
      </c>
      <c r="E114" s="212">
        <v>43466</v>
      </c>
      <c r="F114" s="182">
        <f t="shared" si="16"/>
        <v>3.8727998333333336</v>
      </c>
      <c r="G114" s="41"/>
      <c r="H114" s="125"/>
      <c r="I114" s="41"/>
    </row>
    <row r="115" spans="2:9" s="40" customFormat="1" x14ac:dyDescent="0.25">
      <c r="B115" s="127">
        <v>2019</v>
      </c>
      <c r="C115" s="41">
        <v>2</v>
      </c>
      <c r="D115" s="213">
        <f t="shared" si="17"/>
        <v>1.527704</v>
      </c>
      <c r="E115" s="212">
        <v>43497</v>
      </c>
      <c r="F115" s="182">
        <f t="shared" si="16"/>
        <v>3.6568548333333335</v>
      </c>
      <c r="G115" s="41"/>
      <c r="H115" s="125"/>
      <c r="I115" s="41"/>
    </row>
    <row r="116" spans="2:9" s="40" customFormat="1" x14ac:dyDescent="0.25">
      <c r="B116" s="127">
        <v>2019</v>
      </c>
      <c r="C116" s="127">
        <v>3</v>
      </c>
      <c r="D116" s="213">
        <f t="shared" si="17"/>
        <v>9.9561150000000005</v>
      </c>
      <c r="E116" s="212">
        <v>43525</v>
      </c>
      <c r="F116" s="182">
        <f t="shared" si="16"/>
        <v>4.1245684999999996</v>
      </c>
      <c r="G116" s="41"/>
      <c r="H116" s="125"/>
      <c r="I116" s="41"/>
    </row>
    <row r="117" spans="2:9" s="40" customFormat="1" x14ac:dyDescent="0.25">
      <c r="B117" s="127">
        <v>2019</v>
      </c>
      <c r="C117" s="127">
        <v>4</v>
      </c>
      <c r="D117" s="213">
        <f t="shared" si="17"/>
        <v>2.4750909999999999</v>
      </c>
      <c r="E117" s="212">
        <v>43556</v>
      </c>
      <c r="F117" s="182">
        <f t="shared" si="16"/>
        <v>3.825741583333333</v>
      </c>
      <c r="G117" s="41"/>
      <c r="H117" s="125"/>
      <c r="I117" s="41"/>
    </row>
    <row r="118" spans="2:9" s="40" customFormat="1" x14ac:dyDescent="0.25">
      <c r="B118" s="127">
        <v>2019</v>
      </c>
      <c r="C118" s="127">
        <v>5</v>
      </c>
      <c r="D118" s="213">
        <f t="shared" si="17"/>
        <v>1.639089</v>
      </c>
      <c r="E118" s="212">
        <v>43586</v>
      </c>
      <c r="F118" s="182">
        <f t="shared" si="16"/>
        <v>3.651974249999999</v>
      </c>
      <c r="G118" s="41"/>
      <c r="H118" s="125"/>
      <c r="I118" s="41"/>
    </row>
    <row r="119" spans="2:9" s="40" customFormat="1" x14ac:dyDescent="0.25">
      <c r="B119" s="127">
        <v>2019</v>
      </c>
      <c r="C119" s="41">
        <v>6</v>
      </c>
      <c r="D119" s="213">
        <f t="shared" si="17"/>
        <v>1.2000059999999999</v>
      </c>
      <c r="E119" s="212">
        <v>43617</v>
      </c>
      <c r="F119" s="182">
        <f t="shared" si="16"/>
        <v>3.3790109166666671</v>
      </c>
      <c r="G119" s="41"/>
      <c r="H119" s="125"/>
      <c r="I119" s="41"/>
    </row>
    <row r="120" spans="2:9" s="40" customFormat="1" x14ac:dyDescent="0.25">
      <c r="B120" s="127">
        <v>2019</v>
      </c>
      <c r="C120" s="127">
        <v>7</v>
      </c>
      <c r="D120" s="213">
        <f t="shared" si="17"/>
        <v>1.39767</v>
      </c>
      <c r="E120" s="212">
        <v>43647</v>
      </c>
      <c r="F120" s="182">
        <f t="shared" si="16"/>
        <v>3.3291175000000002</v>
      </c>
      <c r="G120" s="41"/>
      <c r="H120" s="125"/>
      <c r="I120" s="41"/>
    </row>
    <row r="121" spans="2:9" s="40" customFormat="1" x14ac:dyDescent="0.25">
      <c r="B121" s="127">
        <v>2019</v>
      </c>
      <c r="C121" s="41">
        <v>8</v>
      </c>
      <c r="D121" s="213">
        <f t="shared" si="17"/>
        <v>2.251541</v>
      </c>
      <c r="E121" s="212">
        <v>43678</v>
      </c>
      <c r="F121" s="182">
        <f t="shared" si="16"/>
        <v>2.9503172499999999</v>
      </c>
      <c r="G121" s="41"/>
      <c r="H121" s="125"/>
      <c r="I121" s="41"/>
    </row>
    <row r="122" spans="2:9" s="40" customFormat="1" x14ac:dyDescent="0.25">
      <c r="B122" s="127">
        <v>2019</v>
      </c>
      <c r="C122" s="127">
        <v>9</v>
      </c>
      <c r="D122" s="213">
        <f t="shared" si="17"/>
        <v>2.588822</v>
      </c>
      <c r="E122" s="212">
        <v>43709</v>
      </c>
      <c r="F122" s="182">
        <f t="shared" si="16"/>
        <v>3.0677253333333336</v>
      </c>
      <c r="G122" s="41"/>
      <c r="H122" s="144"/>
    </row>
    <row r="123" spans="2:9" s="40" customFormat="1" x14ac:dyDescent="0.25">
      <c r="B123" s="127">
        <v>2019</v>
      </c>
      <c r="C123" s="127">
        <v>10</v>
      </c>
      <c r="D123" s="213">
        <f t="shared" si="17"/>
        <v>2.6420520000000001</v>
      </c>
      <c r="E123" s="212">
        <v>43739</v>
      </c>
      <c r="F123" s="182">
        <f t="shared" si="16"/>
        <v>3.068321333333333</v>
      </c>
      <c r="G123" s="41"/>
      <c r="H123" s="144"/>
    </row>
    <row r="124" spans="2:9" s="40" customFormat="1" x14ac:dyDescent="0.25">
      <c r="B124" s="127">
        <v>2019</v>
      </c>
      <c r="C124" s="127">
        <v>11</v>
      </c>
      <c r="D124" s="213">
        <f t="shared" si="17"/>
        <v>0</v>
      </c>
      <c r="E124" s="212">
        <v>43770</v>
      </c>
      <c r="F124" s="182">
        <f t="shared" si="16"/>
        <v>2.8784904999999998</v>
      </c>
      <c r="G124" s="41"/>
      <c r="H124" s="144"/>
    </row>
    <row r="125" spans="2:9" s="40" customFormat="1" x14ac:dyDescent="0.25">
      <c r="B125" s="127">
        <v>2019</v>
      </c>
      <c r="C125" s="127">
        <v>12</v>
      </c>
      <c r="D125" s="213">
        <f t="shared" si="17"/>
        <v>0</v>
      </c>
      <c r="E125" s="212">
        <v>43800</v>
      </c>
      <c r="F125" s="182">
        <f t="shared" si="16"/>
        <v>2.4770240833333332</v>
      </c>
      <c r="G125" s="41"/>
      <c r="H125" s="144"/>
    </row>
    <row r="126" spans="2:9" s="40" customFormat="1" x14ac:dyDescent="0.25">
      <c r="B126" s="127"/>
      <c r="C126" s="127"/>
      <c r="D126" s="127"/>
      <c r="E126" s="212"/>
      <c r="F126" s="41"/>
      <c r="G126" s="41"/>
      <c r="H126" s="144"/>
    </row>
    <row r="127" spans="2:9" s="40" customFormat="1" x14ac:dyDescent="0.25">
      <c r="B127" s="127"/>
      <c r="C127" s="127"/>
      <c r="D127" s="127"/>
      <c r="E127" s="212"/>
      <c r="F127" s="41"/>
      <c r="G127" s="41"/>
      <c r="H127" s="144"/>
    </row>
    <row r="128" spans="2:9" s="40" customFormat="1" x14ac:dyDescent="0.25">
      <c r="B128" s="125"/>
      <c r="C128" s="125"/>
      <c r="D128" s="125"/>
      <c r="E128" s="187"/>
      <c r="F128" s="144"/>
      <c r="G128" s="144"/>
      <c r="H128" s="144"/>
    </row>
    <row r="129" spans="2:7" s="40" customFormat="1" x14ac:dyDescent="0.25">
      <c r="B129" s="125"/>
      <c r="C129" s="125"/>
      <c r="D129" s="125"/>
      <c r="E129" s="187"/>
      <c r="F129" s="144"/>
      <c r="G129" s="144"/>
    </row>
    <row r="130" spans="2:7" s="40" customFormat="1" x14ac:dyDescent="0.25">
      <c r="B130" s="125"/>
      <c r="C130" s="125"/>
      <c r="D130" s="125"/>
      <c r="E130" s="187"/>
      <c r="F130" s="144"/>
      <c r="G130" s="144"/>
    </row>
    <row r="131" spans="2:7" s="40" customFormat="1" x14ac:dyDescent="0.25">
      <c r="B131" s="125"/>
      <c r="C131" s="125"/>
      <c r="D131" s="125"/>
      <c r="E131" s="187"/>
      <c r="F131" s="144"/>
      <c r="G131" s="144"/>
    </row>
    <row r="132" spans="2:7" s="40" customFormat="1" x14ac:dyDescent="0.25">
      <c r="B132" s="125"/>
      <c r="C132" s="125"/>
      <c r="D132" s="125"/>
      <c r="E132" s="187"/>
      <c r="F132" s="144"/>
      <c r="G132" s="144"/>
    </row>
    <row r="133" spans="2:7" s="40" customFormat="1" x14ac:dyDescent="0.25">
      <c r="B133" s="125"/>
      <c r="C133" s="125"/>
      <c r="D133" s="125"/>
      <c r="E133" s="187"/>
      <c r="F133" s="144"/>
      <c r="G133" s="144"/>
    </row>
    <row r="134" spans="2:7" s="40" customFormat="1" x14ac:dyDescent="0.25">
      <c r="B134" s="125"/>
      <c r="C134" s="125"/>
      <c r="D134" s="125"/>
      <c r="E134" s="187"/>
      <c r="F134" s="144"/>
      <c r="G134" s="144"/>
    </row>
    <row r="135" spans="2:7" s="40" customFormat="1" x14ac:dyDescent="0.25">
      <c r="B135" s="125"/>
      <c r="C135" s="125"/>
      <c r="D135" s="125"/>
      <c r="E135" s="187"/>
      <c r="F135" s="144"/>
      <c r="G135" s="144"/>
    </row>
    <row r="136" spans="2:7" s="40" customFormat="1" x14ac:dyDescent="0.25">
      <c r="B136" s="125"/>
      <c r="C136" s="125"/>
      <c r="D136" s="125"/>
      <c r="E136" s="187"/>
      <c r="F136" s="144"/>
      <c r="G136" s="144"/>
    </row>
    <row r="137" spans="2:7" s="40" customFormat="1" x14ac:dyDescent="0.25">
      <c r="B137" s="125"/>
      <c r="C137" s="125"/>
      <c r="D137" s="125"/>
      <c r="E137" s="188"/>
      <c r="F137" s="144"/>
      <c r="G137" s="144"/>
    </row>
    <row r="138" spans="2:7" s="40" customFormat="1" x14ac:dyDescent="0.25">
      <c r="B138" s="125"/>
      <c r="C138" s="125"/>
      <c r="D138" s="125"/>
      <c r="E138" s="188"/>
      <c r="F138" s="144"/>
      <c r="G138" s="144"/>
    </row>
    <row r="139" spans="2:7" s="40" customFormat="1" x14ac:dyDescent="0.25">
      <c r="B139" s="125"/>
      <c r="C139" s="125"/>
      <c r="D139" s="125"/>
      <c r="E139" s="188"/>
      <c r="F139" s="144"/>
      <c r="G139" s="144"/>
    </row>
    <row r="140" spans="2:7" s="40" customFormat="1" x14ac:dyDescent="0.25">
      <c r="B140" s="125"/>
      <c r="C140" s="125"/>
      <c r="D140" s="125"/>
      <c r="E140" s="188"/>
      <c r="F140" s="144"/>
      <c r="G140" s="144"/>
    </row>
    <row r="141" spans="2:7" s="40" customFormat="1" x14ac:dyDescent="0.25">
      <c r="B141" s="125"/>
      <c r="C141" s="125"/>
      <c r="D141" s="125"/>
      <c r="E141" s="188"/>
      <c r="F141" s="144"/>
      <c r="G141" s="144"/>
    </row>
    <row r="142" spans="2:7" s="40" customFormat="1" x14ac:dyDescent="0.25">
      <c r="B142" s="136"/>
      <c r="C142" s="136"/>
      <c r="D142" s="136"/>
      <c r="E142" s="122"/>
    </row>
    <row r="143" spans="2:7" s="40" customFormat="1" x14ac:dyDescent="0.25">
      <c r="B143" s="136"/>
      <c r="C143" s="136"/>
      <c r="D143" s="136"/>
      <c r="E143" s="122"/>
    </row>
    <row r="144" spans="2:7" s="40" customFormat="1" x14ac:dyDescent="0.25">
      <c r="B144" s="136"/>
      <c r="C144" s="136"/>
      <c r="D144" s="136"/>
      <c r="E144" s="12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ignoredErrors>
    <ignoredError sqref="B66 B78 B90" formula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30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196.02938900000001</v>
      </c>
      <c r="D13" s="68">
        <v>172.99782200000001</v>
      </c>
      <c r="E13" s="68">
        <v>145.42022700000001</v>
      </c>
      <c r="F13" s="68">
        <v>148.97059100000001</v>
      </c>
      <c r="G13" s="68">
        <v>181.024575</v>
      </c>
      <c r="H13" s="68">
        <v>176.00193100000001</v>
      </c>
      <c r="I13" s="68">
        <v>-2.7745647241541604</v>
      </c>
      <c r="J13" s="68">
        <v>97.22543527584584</v>
      </c>
      <c r="K13" s="68">
        <v>21.516987873129921</v>
      </c>
      <c r="L13" s="60"/>
      <c r="N13" s="40">
        <f t="shared" ref="N13:N24" si="0">IF(H13="","",1)</f>
        <v>1</v>
      </c>
    </row>
    <row r="14" spans="1:15" x14ac:dyDescent="0.25">
      <c r="A14" s="58"/>
      <c r="B14" s="67" t="s">
        <v>8</v>
      </c>
      <c r="C14" s="68">
        <v>215.48730699999999</v>
      </c>
      <c r="D14" s="68">
        <v>230.11386100000001</v>
      </c>
      <c r="E14" s="68">
        <v>218.740364</v>
      </c>
      <c r="F14" s="68">
        <v>191.14797100000001</v>
      </c>
      <c r="G14" s="68">
        <v>205.397695</v>
      </c>
      <c r="H14" s="68">
        <v>213.237865</v>
      </c>
      <c r="I14" s="68">
        <v>3.8170681516167981</v>
      </c>
      <c r="J14" s="68">
        <v>103.81706815161679</v>
      </c>
      <c r="K14" s="68">
        <v>7.4548131091592751</v>
      </c>
      <c r="L14" s="60"/>
      <c r="N14" s="40">
        <f t="shared" si="0"/>
        <v>1</v>
      </c>
    </row>
    <row r="15" spans="1:15" x14ac:dyDescent="0.25">
      <c r="A15" s="58"/>
      <c r="B15" s="67" t="s">
        <v>9</v>
      </c>
      <c r="C15" s="68">
        <v>233.93670299999999</v>
      </c>
      <c r="D15" s="68">
        <v>245.376498</v>
      </c>
      <c r="E15" s="68">
        <v>190.926839</v>
      </c>
      <c r="F15" s="68">
        <v>220.26371900000001</v>
      </c>
      <c r="G15" s="68">
        <v>204.679158</v>
      </c>
      <c r="H15" s="68">
        <v>182.08484999999999</v>
      </c>
      <c r="I15" s="68">
        <v>-11.038890437491444</v>
      </c>
      <c r="J15" s="68">
        <v>88.961109562508554</v>
      </c>
      <c r="K15" s="68">
        <v>-7.0754099089737066</v>
      </c>
      <c r="L15" s="60"/>
      <c r="N15" s="40">
        <f t="shared" si="0"/>
        <v>1</v>
      </c>
    </row>
    <row r="16" spans="1:15" x14ac:dyDescent="0.25">
      <c r="A16" s="58"/>
      <c r="B16" s="67" t="s">
        <v>10</v>
      </c>
      <c r="C16" s="68">
        <v>238.658841</v>
      </c>
      <c r="D16" s="68">
        <v>233.349276</v>
      </c>
      <c r="E16" s="68">
        <v>195.95183</v>
      </c>
      <c r="F16" s="68">
        <v>155.44840199999999</v>
      </c>
      <c r="G16" s="68">
        <v>208.18238299999999</v>
      </c>
      <c r="H16" s="68">
        <v>214.45244400000001</v>
      </c>
      <c r="I16" s="68">
        <v>3.0118115229760045</v>
      </c>
      <c r="J16" s="68">
        <v>103.011811522976</v>
      </c>
      <c r="K16" s="68">
        <v>33.923784562288397</v>
      </c>
      <c r="L16" s="60"/>
      <c r="N16" s="40">
        <f t="shared" si="0"/>
        <v>1</v>
      </c>
    </row>
    <row r="17" spans="1:15" x14ac:dyDescent="0.25">
      <c r="A17" s="58"/>
      <c r="B17" s="67" t="s">
        <v>11</v>
      </c>
      <c r="C17" s="68">
        <v>277.54893099999998</v>
      </c>
      <c r="D17" s="68">
        <v>228.30137099999999</v>
      </c>
      <c r="E17" s="68">
        <v>209.92255599999999</v>
      </c>
      <c r="F17" s="68">
        <v>240.07264900000001</v>
      </c>
      <c r="G17" s="68">
        <v>252.652196</v>
      </c>
      <c r="H17" s="68">
        <v>228.63153299999999</v>
      </c>
      <c r="I17" s="68">
        <v>-9.5074032129133013</v>
      </c>
      <c r="J17" s="68">
        <v>90.492596787086697</v>
      </c>
      <c r="K17" s="68">
        <v>5.2398917795920985</v>
      </c>
      <c r="L17" s="60"/>
      <c r="N17" s="40">
        <f t="shared" si="0"/>
        <v>1</v>
      </c>
    </row>
    <row r="18" spans="1:15" x14ac:dyDescent="0.25">
      <c r="A18" s="58"/>
      <c r="B18" s="67" t="s">
        <v>12</v>
      </c>
      <c r="C18" s="68">
        <v>222.718052</v>
      </c>
      <c r="D18" s="68">
        <v>198.05751000000001</v>
      </c>
      <c r="E18" s="68">
        <v>196.208597</v>
      </c>
      <c r="F18" s="68">
        <v>231.04371</v>
      </c>
      <c r="G18" s="68">
        <v>229.83900600000001</v>
      </c>
      <c r="H18" s="68">
        <v>201.51634300000001</v>
      </c>
      <c r="I18" s="68">
        <v>-12.322826961756006</v>
      </c>
      <c r="J18" s="68">
        <v>87.677173038243993</v>
      </c>
      <c r="K18" s="68">
        <v>-0.52141821995500548</v>
      </c>
      <c r="L18" s="60"/>
      <c r="N18" s="40">
        <f t="shared" si="0"/>
        <v>1</v>
      </c>
    </row>
    <row r="19" spans="1:15" x14ac:dyDescent="0.25">
      <c r="A19" s="58"/>
      <c r="B19" s="67" t="s">
        <v>13</v>
      </c>
      <c r="C19" s="68">
        <v>276.65687100000002</v>
      </c>
      <c r="D19" s="68">
        <v>220.656936</v>
      </c>
      <c r="E19" s="68">
        <v>153.79695699999999</v>
      </c>
      <c r="F19" s="68">
        <v>189.38669899999999</v>
      </c>
      <c r="G19" s="68">
        <v>222.36514399999999</v>
      </c>
      <c r="H19" s="68">
        <v>221.66590099999999</v>
      </c>
      <c r="I19" s="68">
        <v>-0.31445710754020029</v>
      </c>
      <c r="J19" s="68">
        <v>99.685542892459793</v>
      </c>
      <c r="K19" s="68">
        <v>17.413284657334891</v>
      </c>
      <c r="L19" s="60"/>
      <c r="N19" s="40">
        <f t="shared" si="0"/>
        <v>1</v>
      </c>
    </row>
    <row r="20" spans="1:15" x14ac:dyDescent="0.25">
      <c r="A20" s="58"/>
      <c r="B20" s="67" t="s">
        <v>14</v>
      </c>
      <c r="C20" s="68">
        <v>235.29350299999999</v>
      </c>
      <c r="D20" s="68">
        <v>188.39248000000001</v>
      </c>
      <c r="E20" s="68">
        <v>218.62463399999999</v>
      </c>
      <c r="F20" s="68">
        <v>219.50255100000001</v>
      </c>
      <c r="G20" s="68">
        <v>222.523259</v>
      </c>
      <c r="H20" s="68">
        <v>212.12419700000001</v>
      </c>
      <c r="I20" s="68">
        <v>-4.6732472132272607</v>
      </c>
      <c r="J20" s="68">
        <v>95.326752786772744</v>
      </c>
      <c r="K20" s="68">
        <v>1.3761607718171698</v>
      </c>
      <c r="L20" s="60"/>
      <c r="N20" s="40">
        <f t="shared" si="0"/>
        <v>1</v>
      </c>
    </row>
    <row r="21" spans="1:15" x14ac:dyDescent="0.25">
      <c r="A21" s="58"/>
      <c r="B21" s="67" t="s">
        <v>15</v>
      </c>
      <c r="C21" s="68">
        <v>238.827303</v>
      </c>
      <c r="D21" s="68">
        <v>223.57683800000001</v>
      </c>
      <c r="E21" s="68">
        <v>185.578734</v>
      </c>
      <c r="F21" s="68">
        <v>192.200447</v>
      </c>
      <c r="G21" s="68">
        <v>205.47917699999999</v>
      </c>
      <c r="H21" s="68">
        <v>186.045965</v>
      </c>
      <c r="I21" s="68">
        <v>-9.4575091664884319</v>
      </c>
      <c r="J21" s="68">
        <v>90.542490833511565</v>
      </c>
      <c r="K21" s="68">
        <v>6.9087924649831933</v>
      </c>
      <c r="L21" s="60"/>
      <c r="N21" s="40">
        <f t="shared" si="0"/>
        <v>1</v>
      </c>
    </row>
    <row r="22" spans="1:15" x14ac:dyDescent="0.25">
      <c r="A22" s="58"/>
      <c r="B22" s="67" t="s">
        <v>16</v>
      </c>
      <c r="C22" s="68">
        <v>231.48022499999999</v>
      </c>
      <c r="D22" s="68">
        <v>186.870666</v>
      </c>
      <c r="E22" s="68">
        <v>184.16334900000001</v>
      </c>
      <c r="F22" s="68">
        <v>194.288432</v>
      </c>
      <c r="G22" s="68">
        <v>228.97793300000001</v>
      </c>
      <c r="H22" s="30">
        <v>200.44914199999999</v>
      </c>
      <c r="I22" s="30">
        <v>-12.459187934061756</v>
      </c>
      <c r="J22" s="30">
        <v>87.54081206593824</v>
      </c>
      <c r="K22" s="30">
        <v>17.854640465676308</v>
      </c>
      <c r="L22" s="60"/>
      <c r="N22" s="40">
        <f t="shared" si="0"/>
        <v>1</v>
      </c>
    </row>
    <row r="23" spans="1:15" x14ac:dyDescent="0.25">
      <c r="A23" s="58"/>
      <c r="B23" s="67" t="s">
        <v>17</v>
      </c>
      <c r="C23" s="68">
        <v>226.50212999999999</v>
      </c>
      <c r="D23" s="68">
        <v>190.22448900000001</v>
      </c>
      <c r="E23" s="68">
        <v>199.24223499999999</v>
      </c>
      <c r="F23" s="68">
        <v>201.20088699999999</v>
      </c>
      <c r="G23" s="68">
        <v>206.343571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25">
      <c r="A24" s="58"/>
      <c r="B24" s="67" t="s">
        <v>18</v>
      </c>
      <c r="C24" s="68">
        <v>248.45931200000001</v>
      </c>
      <c r="D24" s="68">
        <v>223.85591299999999</v>
      </c>
      <c r="E24" s="68">
        <v>189.033479</v>
      </c>
      <c r="F24" s="68">
        <v>201.82582400000001</v>
      </c>
      <c r="G24" s="68">
        <v>182.77354500000001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25">
      <c r="A25" s="58"/>
      <c r="B25" s="69" t="s">
        <v>33</v>
      </c>
      <c r="C25" s="70">
        <v>2841.5985669999995</v>
      </c>
      <c r="D25" s="70">
        <v>2541.7736600000003</v>
      </c>
      <c r="E25" s="70">
        <v>2287.6098010000001</v>
      </c>
      <c r="F25" s="70">
        <v>2385.3518819999999</v>
      </c>
      <c r="G25" s="70">
        <v>2550.2376419999996</v>
      </c>
      <c r="H25" s="30">
        <v>2036.2101710000002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-10.551275978314479</v>
      </c>
      <c r="E26" s="70">
        <v>-9.9994685994188934</v>
      </c>
      <c r="F26" s="70">
        <v>4.2726727677627974</v>
      </c>
      <c r="G26" s="70">
        <v>6.9124291994081322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2366.6371249999997</v>
      </c>
      <c r="D28" s="70">
        <v>2127.6932580000002</v>
      </c>
      <c r="E28" s="70">
        <v>1899.334087</v>
      </c>
      <c r="F28" s="70">
        <v>1982.325171</v>
      </c>
      <c r="G28" s="70">
        <v>2161.1205259999997</v>
      </c>
      <c r="H28" s="30">
        <v>2036.2101710000002</v>
      </c>
      <c r="I28" s="66">
        <v>-5.7798884188655197</v>
      </c>
      <c r="J28" s="30">
        <v>94.220111581134475</v>
      </c>
      <c r="K28" s="30">
        <v>9.0194766033165443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-10.096345758963764</v>
      </c>
      <c r="E29" s="70">
        <v>-10.732711124659689</v>
      </c>
      <c r="F29" s="70">
        <v>4.3694832082482371</v>
      </c>
      <c r="G29" s="70">
        <v>9.0194766033165443</v>
      </c>
      <c r="H29" s="30">
        <v>-5.7798884188655197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132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6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6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6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6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6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6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6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6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6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25"/>
      <c r="C46" s="125"/>
      <c r="D46" s="125"/>
      <c r="E46" s="125"/>
      <c r="F46" s="125"/>
      <c r="G46" s="125"/>
      <c r="H46" s="136"/>
      <c r="I46" s="136"/>
      <c r="J46" s="136"/>
      <c r="K46" s="136"/>
      <c r="L46" s="136"/>
      <c r="M46" s="136"/>
      <c r="N46" s="127"/>
      <c r="O46" s="136"/>
      <c r="P46" s="136"/>
    </row>
    <row r="47" spans="1:16" x14ac:dyDescent="0.25">
      <c r="B47" s="125"/>
      <c r="C47" s="125"/>
      <c r="D47" s="125"/>
      <c r="E47" s="125"/>
      <c r="F47" s="125"/>
      <c r="G47" s="125"/>
      <c r="H47" s="125"/>
      <c r="I47" s="125"/>
      <c r="J47" s="136"/>
      <c r="K47" s="136"/>
      <c r="L47" s="136"/>
      <c r="M47" s="136"/>
      <c r="N47" s="127"/>
      <c r="O47" s="136"/>
      <c r="P47" s="136"/>
    </row>
    <row r="48" spans="1:16" x14ac:dyDescent="0.25">
      <c r="B48" s="125"/>
      <c r="C48" s="125"/>
      <c r="D48" s="125"/>
      <c r="E48" s="125"/>
      <c r="F48" s="125"/>
      <c r="G48" s="125"/>
      <c r="H48" s="125"/>
      <c r="I48" s="125"/>
      <c r="J48" s="136"/>
      <c r="K48" s="136"/>
      <c r="L48" s="136"/>
      <c r="M48" s="136"/>
      <c r="N48" s="127"/>
      <c r="O48" s="136"/>
      <c r="P48" s="136"/>
    </row>
    <row r="49" spans="2:16" x14ac:dyDescent="0.25">
      <c r="B49" s="125"/>
      <c r="C49" s="125"/>
      <c r="D49" s="125"/>
      <c r="E49" s="125"/>
      <c r="F49" s="125"/>
      <c r="G49" s="125"/>
      <c r="H49" s="125"/>
      <c r="I49" s="125"/>
      <c r="J49" s="136"/>
      <c r="K49" s="136"/>
      <c r="L49" s="136"/>
      <c r="M49" s="136"/>
      <c r="N49" s="127"/>
      <c r="O49" s="136"/>
      <c r="P49" s="136"/>
    </row>
    <row r="50" spans="2:16" x14ac:dyDescent="0.25">
      <c r="B50" s="125"/>
      <c r="C50" s="125"/>
      <c r="D50" s="125"/>
      <c r="E50" s="125"/>
      <c r="F50" s="125"/>
      <c r="G50" s="125"/>
      <c r="H50" s="125"/>
      <c r="I50" s="125"/>
      <c r="J50" s="136"/>
      <c r="K50" s="136"/>
      <c r="L50" s="136"/>
      <c r="M50" s="136"/>
      <c r="N50" s="127"/>
      <c r="O50" s="136"/>
      <c r="P50" s="136"/>
    </row>
    <row r="51" spans="2:16" x14ac:dyDescent="0.25">
      <c r="B51" s="125"/>
      <c r="C51" s="125"/>
      <c r="D51" s="125"/>
      <c r="E51" s="125"/>
      <c r="F51" s="125"/>
      <c r="G51" s="125"/>
      <c r="H51" s="125"/>
      <c r="I51" s="125"/>
      <c r="J51" s="136"/>
      <c r="K51" s="136"/>
      <c r="L51" s="136"/>
      <c r="M51" s="136"/>
      <c r="N51" s="127"/>
      <c r="O51" s="136"/>
      <c r="P51" s="136"/>
    </row>
    <row r="52" spans="2:16" x14ac:dyDescent="0.25">
      <c r="B52" s="127"/>
      <c r="C52" s="127"/>
      <c r="D52" s="127"/>
      <c r="E52" s="127"/>
      <c r="F52" s="127"/>
      <c r="G52" s="127"/>
      <c r="H52" s="125"/>
      <c r="I52" s="125"/>
      <c r="J52" s="136"/>
      <c r="K52" s="136"/>
      <c r="L52" s="136"/>
      <c r="M52" s="136"/>
      <c r="N52" s="127"/>
      <c r="O52" s="136"/>
      <c r="P52" s="136"/>
    </row>
    <row r="53" spans="2:16" x14ac:dyDescent="0.25">
      <c r="B53" s="127" t="s">
        <v>1</v>
      </c>
      <c r="C53" s="127" t="s">
        <v>161</v>
      </c>
      <c r="D53" s="127" t="s">
        <v>166</v>
      </c>
      <c r="E53" s="127" t="s">
        <v>162</v>
      </c>
      <c r="F53" s="127" t="s">
        <v>163</v>
      </c>
      <c r="G53" s="127"/>
      <c r="H53" s="125"/>
      <c r="I53" s="125"/>
      <c r="J53" s="136"/>
      <c r="K53" s="136"/>
      <c r="L53" s="136"/>
      <c r="M53" s="136"/>
      <c r="N53" s="127"/>
      <c r="O53" s="136"/>
      <c r="P53" s="136"/>
    </row>
    <row r="54" spans="2:16" x14ac:dyDescent="0.25">
      <c r="B54" s="127">
        <f>+C11</f>
        <v>2014</v>
      </c>
      <c r="C54" s="127">
        <v>1</v>
      </c>
      <c r="D54" s="213">
        <f t="shared" ref="D54:D65" si="1">+C13</f>
        <v>196.02938900000001</v>
      </c>
      <c r="E54" s="212">
        <v>41640</v>
      </c>
      <c r="F54" s="127"/>
      <c r="G54" s="127"/>
      <c r="H54" s="125"/>
      <c r="I54" s="125"/>
      <c r="J54" s="136"/>
      <c r="K54" s="136"/>
      <c r="L54" s="136"/>
      <c r="M54" s="136"/>
      <c r="N54" s="127"/>
      <c r="O54" s="136"/>
      <c r="P54" s="136"/>
    </row>
    <row r="55" spans="2:16" x14ac:dyDescent="0.25">
      <c r="B55" s="127">
        <f t="shared" ref="B55:B65" si="2">+B54</f>
        <v>2014</v>
      </c>
      <c r="C55" s="127">
        <v>2</v>
      </c>
      <c r="D55" s="213">
        <f t="shared" si="1"/>
        <v>215.48730699999999</v>
      </c>
      <c r="E55" s="212">
        <v>41671</v>
      </c>
      <c r="F55" s="127"/>
      <c r="G55" s="127"/>
      <c r="H55" s="125"/>
      <c r="I55" s="125"/>
      <c r="J55" s="136"/>
      <c r="K55" s="136"/>
      <c r="L55" s="136"/>
      <c r="M55" s="136"/>
      <c r="N55" s="127"/>
      <c r="O55" s="136"/>
      <c r="P55" s="136"/>
    </row>
    <row r="56" spans="2:16" x14ac:dyDescent="0.25">
      <c r="B56" s="127">
        <f t="shared" si="2"/>
        <v>2014</v>
      </c>
      <c r="C56" s="127">
        <v>3</v>
      </c>
      <c r="D56" s="213">
        <f t="shared" si="1"/>
        <v>233.93670299999999</v>
      </c>
      <c r="E56" s="212">
        <v>41699</v>
      </c>
      <c r="F56" s="127"/>
      <c r="G56" s="127"/>
      <c r="H56" s="125"/>
      <c r="I56" s="125"/>
      <c r="J56" s="136"/>
      <c r="K56" s="136"/>
      <c r="L56" s="136"/>
      <c r="M56" s="136"/>
      <c r="N56" s="127"/>
      <c r="O56" s="136"/>
      <c r="P56" s="136"/>
    </row>
    <row r="57" spans="2:16" x14ac:dyDescent="0.25">
      <c r="B57" s="127">
        <f t="shared" si="2"/>
        <v>2014</v>
      </c>
      <c r="C57" s="127">
        <v>4</v>
      </c>
      <c r="D57" s="213">
        <f t="shared" si="1"/>
        <v>238.658841</v>
      </c>
      <c r="E57" s="212">
        <v>41730</v>
      </c>
      <c r="F57" s="182">
        <f>+AVERAGE(D54:D61)</f>
        <v>237.04119962499999</v>
      </c>
      <c r="G57" s="127"/>
      <c r="H57" s="125"/>
      <c r="I57" s="125"/>
      <c r="J57" s="136"/>
      <c r="K57" s="136"/>
      <c r="L57" s="136"/>
      <c r="M57" s="136"/>
      <c r="N57" s="127"/>
      <c r="O57" s="136"/>
      <c r="P57" s="136"/>
    </row>
    <row r="58" spans="2:16" x14ac:dyDescent="0.25">
      <c r="B58" s="127">
        <f t="shared" si="2"/>
        <v>2014</v>
      </c>
      <c r="C58" s="127">
        <v>5</v>
      </c>
      <c r="D58" s="213">
        <f t="shared" si="1"/>
        <v>277.54893099999998</v>
      </c>
      <c r="E58" s="212">
        <v>41760</v>
      </c>
      <c r="F58" s="182">
        <f>+AVERAGE(D54:D61)</f>
        <v>237.04119962499999</v>
      </c>
      <c r="G58" s="127"/>
      <c r="H58" s="125"/>
      <c r="I58" s="125"/>
      <c r="J58" s="136"/>
      <c r="K58" s="136"/>
      <c r="L58" s="136"/>
      <c r="M58" s="136"/>
      <c r="N58" s="127"/>
      <c r="O58" s="136"/>
      <c r="P58" s="136"/>
    </row>
    <row r="59" spans="2:16" x14ac:dyDescent="0.25">
      <c r="B59" s="127">
        <f t="shared" si="2"/>
        <v>2014</v>
      </c>
      <c r="C59" s="127">
        <v>6</v>
      </c>
      <c r="D59" s="213">
        <f t="shared" si="1"/>
        <v>222.718052</v>
      </c>
      <c r="E59" s="212">
        <v>41791</v>
      </c>
      <c r="F59" s="182">
        <f>+AVERAGE(D54:D61)</f>
        <v>237.04119962499999</v>
      </c>
      <c r="G59" s="127"/>
      <c r="H59" s="125"/>
      <c r="I59" s="125"/>
      <c r="J59" s="136"/>
      <c r="K59" s="136"/>
      <c r="L59" s="136"/>
      <c r="M59" s="136"/>
      <c r="N59" s="127"/>
      <c r="O59" s="136"/>
      <c r="P59" s="136"/>
    </row>
    <row r="60" spans="2:16" x14ac:dyDescent="0.25">
      <c r="B60" s="127">
        <f t="shared" si="2"/>
        <v>2014</v>
      </c>
      <c r="C60" s="127">
        <v>7</v>
      </c>
      <c r="D60" s="213">
        <f t="shared" si="1"/>
        <v>276.65687100000002</v>
      </c>
      <c r="E60" s="212">
        <v>41821</v>
      </c>
      <c r="F60" s="182">
        <f>+AVERAGE(D54:D61)</f>
        <v>237.04119962499999</v>
      </c>
      <c r="G60" s="127"/>
      <c r="H60" s="125"/>
      <c r="I60" s="125"/>
    </row>
    <row r="61" spans="2:16" x14ac:dyDescent="0.25">
      <c r="B61" s="127">
        <f t="shared" si="2"/>
        <v>2014</v>
      </c>
      <c r="C61" s="127">
        <v>8</v>
      </c>
      <c r="D61" s="213">
        <f t="shared" si="1"/>
        <v>235.29350299999999</v>
      </c>
      <c r="E61" s="212">
        <v>41852</v>
      </c>
      <c r="F61" s="182">
        <f>+AVERAGE(D54:D61)</f>
        <v>237.04119962499999</v>
      </c>
      <c r="G61" s="127"/>
      <c r="H61" s="125"/>
      <c r="I61" s="125"/>
    </row>
    <row r="62" spans="2:16" x14ac:dyDescent="0.25">
      <c r="B62" s="127">
        <f t="shared" si="2"/>
        <v>2014</v>
      </c>
      <c r="C62" s="127">
        <v>9</v>
      </c>
      <c r="D62" s="213">
        <f t="shared" si="1"/>
        <v>238.827303</v>
      </c>
      <c r="E62" s="212">
        <v>41883</v>
      </c>
      <c r="F62" s="182">
        <f>+AVERAGE(D54:D62)</f>
        <v>237.23965555555554</v>
      </c>
      <c r="G62" s="127"/>
      <c r="H62" s="144"/>
      <c r="I62" s="144"/>
    </row>
    <row r="63" spans="2:16" x14ac:dyDescent="0.25">
      <c r="B63" s="127">
        <f t="shared" si="2"/>
        <v>2014</v>
      </c>
      <c r="C63" s="127">
        <v>10</v>
      </c>
      <c r="D63" s="213">
        <f t="shared" si="1"/>
        <v>231.48022499999999</v>
      </c>
      <c r="E63" s="212">
        <v>41913</v>
      </c>
      <c r="F63" s="182">
        <f>+AVERAGE(D54:D63)</f>
        <v>236.66371249999997</v>
      </c>
      <c r="G63" s="127"/>
      <c r="H63" s="144"/>
      <c r="I63" s="144"/>
    </row>
    <row r="64" spans="2:16" x14ac:dyDescent="0.25">
      <c r="B64" s="127">
        <f t="shared" si="2"/>
        <v>2014</v>
      </c>
      <c r="C64" s="127">
        <v>11</v>
      </c>
      <c r="D64" s="213">
        <f t="shared" si="1"/>
        <v>226.50212999999999</v>
      </c>
      <c r="E64" s="212">
        <v>41944</v>
      </c>
      <c r="F64" s="182">
        <f>+AVERAGE(D54:D64)</f>
        <v>235.73993227272723</v>
      </c>
      <c r="G64" s="127"/>
      <c r="H64" s="144"/>
      <c r="I64" s="144"/>
    </row>
    <row r="65" spans="2:9" x14ac:dyDescent="0.25">
      <c r="B65" s="127">
        <f t="shared" si="2"/>
        <v>2014</v>
      </c>
      <c r="C65" s="127">
        <v>12</v>
      </c>
      <c r="D65" s="213">
        <f t="shared" si="1"/>
        <v>248.45931200000001</v>
      </c>
      <c r="E65" s="212">
        <v>41974</v>
      </c>
      <c r="F65" s="182">
        <f t="shared" ref="F65:F85" si="3">+AVERAGE(D54:D65)</f>
        <v>236.79988058333331</v>
      </c>
      <c r="G65" s="127"/>
      <c r="H65" s="144"/>
      <c r="I65" s="144"/>
    </row>
    <row r="66" spans="2:9" x14ac:dyDescent="0.25">
      <c r="B66" s="127">
        <f>+D11</f>
        <v>2015</v>
      </c>
      <c r="C66" s="127">
        <v>1</v>
      </c>
      <c r="D66" s="213">
        <f t="shared" ref="D66:D77" si="4">+D13</f>
        <v>172.99782200000001</v>
      </c>
      <c r="E66" s="212">
        <v>42005</v>
      </c>
      <c r="F66" s="182">
        <f t="shared" si="3"/>
        <v>234.88058333333325</v>
      </c>
      <c r="G66" s="127"/>
      <c r="H66" s="144"/>
      <c r="I66" s="144"/>
    </row>
    <row r="67" spans="2:9" x14ac:dyDescent="0.25">
      <c r="B67" s="127">
        <f t="shared" ref="B67:B77" si="5">+B66</f>
        <v>2015</v>
      </c>
      <c r="C67" s="127">
        <v>2</v>
      </c>
      <c r="D67" s="213">
        <f t="shared" si="4"/>
        <v>230.11386100000001</v>
      </c>
      <c r="E67" s="212">
        <v>42036</v>
      </c>
      <c r="F67" s="182">
        <f t="shared" si="3"/>
        <v>236.09946283333329</v>
      </c>
      <c r="G67" s="127"/>
      <c r="H67" s="144"/>
      <c r="I67" s="144"/>
    </row>
    <row r="68" spans="2:9" x14ac:dyDescent="0.25">
      <c r="B68" s="127">
        <f t="shared" si="5"/>
        <v>2015</v>
      </c>
      <c r="C68" s="127">
        <v>3</v>
      </c>
      <c r="D68" s="213">
        <f t="shared" si="4"/>
        <v>245.376498</v>
      </c>
      <c r="E68" s="212">
        <v>42064</v>
      </c>
      <c r="F68" s="182">
        <f t="shared" si="3"/>
        <v>237.05277908333332</v>
      </c>
      <c r="G68" s="127"/>
      <c r="H68" s="144"/>
      <c r="I68" s="144"/>
    </row>
    <row r="69" spans="2:9" x14ac:dyDescent="0.25">
      <c r="B69" s="127">
        <f t="shared" si="5"/>
        <v>2015</v>
      </c>
      <c r="C69" s="127">
        <v>4</v>
      </c>
      <c r="D69" s="213">
        <f t="shared" si="4"/>
        <v>233.349276</v>
      </c>
      <c r="E69" s="212">
        <v>42095</v>
      </c>
      <c r="F69" s="182">
        <f t="shared" si="3"/>
        <v>236.61031533333332</v>
      </c>
      <c r="G69" s="127"/>
      <c r="H69" s="144"/>
      <c r="I69" s="144"/>
    </row>
    <row r="70" spans="2:9" x14ac:dyDescent="0.25">
      <c r="B70" s="127">
        <f t="shared" si="5"/>
        <v>2015</v>
      </c>
      <c r="C70" s="127">
        <v>5</v>
      </c>
      <c r="D70" s="213">
        <f t="shared" si="4"/>
        <v>228.30137099999999</v>
      </c>
      <c r="E70" s="212">
        <v>42125</v>
      </c>
      <c r="F70" s="182">
        <f t="shared" si="3"/>
        <v>232.50635199999999</v>
      </c>
      <c r="G70" s="127"/>
      <c r="H70" s="144"/>
      <c r="I70" s="144"/>
    </row>
    <row r="71" spans="2:9" x14ac:dyDescent="0.25">
      <c r="B71" s="127">
        <f t="shared" si="5"/>
        <v>2015</v>
      </c>
      <c r="C71" s="127">
        <v>6</v>
      </c>
      <c r="D71" s="213">
        <f t="shared" si="4"/>
        <v>198.05751000000001</v>
      </c>
      <c r="E71" s="212">
        <v>42156</v>
      </c>
      <c r="F71" s="182">
        <f t="shared" si="3"/>
        <v>230.45130683333335</v>
      </c>
      <c r="G71" s="127"/>
      <c r="H71" s="144"/>
      <c r="I71" s="144"/>
    </row>
    <row r="72" spans="2:9" x14ac:dyDescent="0.25">
      <c r="B72" s="127">
        <f t="shared" si="5"/>
        <v>2015</v>
      </c>
      <c r="C72" s="127">
        <v>7</v>
      </c>
      <c r="D72" s="213">
        <f t="shared" si="4"/>
        <v>220.656936</v>
      </c>
      <c r="E72" s="212">
        <v>42186</v>
      </c>
      <c r="F72" s="182">
        <f t="shared" si="3"/>
        <v>225.78464558333334</v>
      </c>
      <c r="G72" s="127"/>
      <c r="H72" s="144"/>
      <c r="I72" s="144"/>
    </row>
    <row r="73" spans="2:9" x14ac:dyDescent="0.25">
      <c r="B73" s="127">
        <f t="shared" si="5"/>
        <v>2015</v>
      </c>
      <c r="C73" s="127">
        <v>8</v>
      </c>
      <c r="D73" s="213">
        <f t="shared" si="4"/>
        <v>188.39248000000001</v>
      </c>
      <c r="E73" s="212">
        <v>42217</v>
      </c>
      <c r="F73" s="182">
        <f t="shared" si="3"/>
        <v>221.876227</v>
      </c>
      <c r="G73" s="127"/>
      <c r="H73" s="144"/>
      <c r="I73" s="144"/>
    </row>
    <row r="74" spans="2:9" x14ac:dyDescent="0.25">
      <c r="B74" s="127">
        <f t="shared" si="5"/>
        <v>2015</v>
      </c>
      <c r="C74" s="127">
        <v>9</v>
      </c>
      <c r="D74" s="213">
        <f t="shared" si="4"/>
        <v>223.57683800000001</v>
      </c>
      <c r="E74" s="212">
        <v>42248</v>
      </c>
      <c r="F74" s="182">
        <f t="shared" si="3"/>
        <v>220.60535491666667</v>
      </c>
      <c r="G74" s="127"/>
      <c r="H74" s="144"/>
      <c r="I74" s="144"/>
    </row>
    <row r="75" spans="2:9" x14ac:dyDescent="0.25">
      <c r="B75" s="127">
        <f t="shared" si="5"/>
        <v>2015</v>
      </c>
      <c r="C75" s="127">
        <v>10</v>
      </c>
      <c r="D75" s="213">
        <f t="shared" si="4"/>
        <v>186.870666</v>
      </c>
      <c r="E75" s="212">
        <v>42278</v>
      </c>
      <c r="F75" s="182">
        <f t="shared" si="3"/>
        <v>216.88789166666666</v>
      </c>
      <c r="G75" s="127"/>
      <c r="H75" s="144"/>
      <c r="I75" s="144"/>
    </row>
    <row r="76" spans="2:9" x14ac:dyDescent="0.25">
      <c r="B76" s="127">
        <f t="shared" si="5"/>
        <v>2015</v>
      </c>
      <c r="C76" s="127">
        <v>11</v>
      </c>
      <c r="D76" s="213">
        <f t="shared" si="4"/>
        <v>190.22448900000001</v>
      </c>
      <c r="E76" s="212">
        <v>42309</v>
      </c>
      <c r="F76" s="182">
        <f t="shared" si="3"/>
        <v>213.8647549166667</v>
      </c>
      <c r="G76" s="127"/>
      <c r="H76" s="144"/>
      <c r="I76" s="144"/>
    </row>
    <row r="77" spans="2:9" x14ac:dyDescent="0.25">
      <c r="B77" s="127">
        <f t="shared" si="5"/>
        <v>2015</v>
      </c>
      <c r="C77" s="127">
        <v>12</v>
      </c>
      <c r="D77" s="213">
        <f t="shared" si="4"/>
        <v>223.85591299999999</v>
      </c>
      <c r="E77" s="212">
        <v>42339</v>
      </c>
      <c r="F77" s="182">
        <f t="shared" si="3"/>
        <v>211.81447166666669</v>
      </c>
      <c r="G77" s="127"/>
      <c r="H77" s="144"/>
      <c r="I77" s="144"/>
    </row>
    <row r="78" spans="2:9" x14ac:dyDescent="0.25">
      <c r="B78" s="127">
        <f>+E11</f>
        <v>2016</v>
      </c>
      <c r="C78" s="127">
        <v>1</v>
      </c>
      <c r="D78" s="213">
        <f t="shared" ref="D78:D85" si="6">+E13</f>
        <v>145.42022700000001</v>
      </c>
      <c r="E78" s="212">
        <v>42370</v>
      </c>
      <c r="F78" s="182">
        <f t="shared" si="3"/>
        <v>209.51633875000002</v>
      </c>
      <c r="G78" s="127"/>
      <c r="H78" s="144"/>
      <c r="I78" s="144"/>
    </row>
    <row r="79" spans="2:9" x14ac:dyDescent="0.25">
      <c r="B79" s="127">
        <f t="shared" ref="B79:B85" si="7">+B78</f>
        <v>2016</v>
      </c>
      <c r="C79" s="127">
        <v>2</v>
      </c>
      <c r="D79" s="213">
        <f t="shared" si="6"/>
        <v>218.740364</v>
      </c>
      <c r="E79" s="212">
        <v>42401</v>
      </c>
      <c r="F79" s="182">
        <f t="shared" si="3"/>
        <v>208.5685473333333</v>
      </c>
      <c r="G79" s="127"/>
      <c r="H79" s="144"/>
      <c r="I79" s="144"/>
    </row>
    <row r="80" spans="2:9" x14ac:dyDescent="0.25">
      <c r="B80" s="127">
        <f t="shared" si="7"/>
        <v>2016</v>
      </c>
      <c r="C80" s="127">
        <v>3</v>
      </c>
      <c r="D80" s="213">
        <f t="shared" si="6"/>
        <v>190.926839</v>
      </c>
      <c r="E80" s="212">
        <v>42430</v>
      </c>
      <c r="F80" s="182">
        <f t="shared" si="3"/>
        <v>204.03107575000001</v>
      </c>
      <c r="G80" s="127"/>
      <c r="H80" s="144"/>
      <c r="I80" s="144"/>
    </row>
    <row r="81" spans="2:9" x14ac:dyDescent="0.25">
      <c r="B81" s="127">
        <f t="shared" si="7"/>
        <v>2016</v>
      </c>
      <c r="C81" s="127">
        <v>4</v>
      </c>
      <c r="D81" s="213">
        <f t="shared" si="6"/>
        <v>195.95183</v>
      </c>
      <c r="E81" s="212">
        <v>42461</v>
      </c>
      <c r="F81" s="182">
        <f t="shared" si="3"/>
        <v>200.91462191666665</v>
      </c>
      <c r="G81" s="127"/>
      <c r="H81" s="144"/>
      <c r="I81" s="144"/>
    </row>
    <row r="82" spans="2:9" x14ac:dyDescent="0.25">
      <c r="B82" s="127">
        <f t="shared" si="7"/>
        <v>2016</v>
      </c>
      <c r="C82" s="127">
        <v>5</v>
      </c>
      <c r="D82" s="213">
        <f t="shared" si="6"/>
        <v>209.92255599999999</v>
      </c>
      <c r="E82" s="212">
        <v>42491</v>
      </c>
      <c r="F82" s="182">
        <f t="shared" si="3"/>
        <v>199.38305400000002</v>
      </c>
      <c r="G82" s="127"/>
      <c r="H82" s="144"/>
      <c r="I82" s="144"/>
    </row>
    <row r="83" spans="2:9" x14ac:dyDescent="0.25">
      <c r="B83" s="127">
        <f t="shared" si="7"/>
        <v>2016</v>
      </c>
      <c r="C83" s="127">
        <v>6</v>
      </c>
      <c r="D83" s="213">
        <f t="shared" si="6"/>
        <v>196.208597</v>
      </c>
      <c r="E83" s="212">
        <v>42522</v>
      </c>
      <c r="F83" s="182">
        <f t="shared" si="3"/>
        <v>199.22897791666665</v>
      </c>
      <c r="G83" s="127"/>
      <c r="H83" s="144"/>
      <c r="I83" s="144"/>
    </row>
    <row r="84" spans="2:9" x14ac:dyDescent="0.25">
      <c r="B84" s="127">
        <f t="shared" si="7"/>
        <v>2016</v>
      </c>
      <c r="C84" s="127">
        <v>7</v>
      </c>
      <c r="D84" s="213">
        <f t="shared" si="6"/>
        <v>153.79695699999999</v>
      </c>
      <c r="E84" s="212">
        <v>42552</v>
      </c>
      <c r="F84" s="182">
        <f t="shared" si="3"/>
        <v>193.65731300000002</v>
      </c>
      <c r="G84" s="127"/>
      <c r="H84" s="144"/>
      <c r="I84" s="144"/>
    </row>
    <row r="85" spans="2:9" x14ac:dyDescent="0.25">
      <c r="B85" s="127">
        <f t="shared" si="7"/>
        <v>2016</v>
      </c>
      <c r="C85" s="127">
        <v>8</v>
      </c>
      <c r="D85" s="213">
        <f t="shared" si="6"/>
        <v>218.62463399999999</v>
      </c>
      <c r="E85" s="212">
        <v>42583</v>
      </c>
      <c r="F85" s="182">
        <f t="shared" si="3"/>
        <v>196.17665916666661</v>
      </c>
      <c r="G85" s="127"/>
      <c r="H85" s="144"/>
      <c r="I85" s="144"/>
    </row>
    <row r="86" spans="2:9" x14ac:dyDescent="0.25">
      <c r="B86" s="127">
        <f>+B85</f>
        <v>2016</v>
      </c>
      <c r="C86" s="127">
        <v>9</v>
      </c>
      <c r="D86" s="213">
        <f>+E21</f>
        <v>185.578734</v>
      </c>
      <c r="E86" s="212">
        <v>42614</v>
      </c>
      <c r="F86" s="182">
        <f t="shared" ref="F86:F117" si="8">+AVERAGE(D75:D86)</f>
        <v>193.01015050000001</v>
      </c>
      <c r="G86" s="127"/>
      <c r="H86" s="144"/>
      <c r="I86" s="144"/>
    </row>
    <row r="87" spans="2:9" x14ac:dyDescent="0.25">
      <c r="B87" s="127">
        <f>+B86</f>
        <v>2016</v>
      </c>
      <c r="C87" s="127">
        <v>10</v>
      </c>
      <c r="D87" s="213">
        <f>+E22</f>
        <v>184.16334900000001</v>
      </c>
      <c r="E87" s="212">
        <v>42644</v>
      </c>
      <c r="F87" s="182">
        <f t="shared" si="8"/>
        <v>192.78454075000002</v>
      </c>
      <c r="G87" s="127"/>
      <c r="H87" s="144"/>
      <c r="I87" s="144"/>
    </row>
    <row r="88" spans="2:9" x14ac:dyDescent="0.25">
      <c r="B88" s="127">
        <f>+B87</f>
        <v>2016</v>
      </c>
      <c r="C88" s="127">
        <v>11</v>
      </c>
      <c r="D88" s="213">
        <f>+E23</f>
        <v>199.24223499999999</v>
      </c>
      <c r="E88" s="212">
        <v>42675</v>
      </c>
      <c r="F88" s="182">
        <f t="shared" si="8"/>
        <v>193.53601958333334</v>
      </c>
      <c r="G88" s="127"/>
      <c r="H88" s="144"/>
      <c r="I88" s="144"/>
    </row>
    <row r="89" spans="2:9" x14ac:dyDescent="0.25">
      <c r="B89" s="127">
        <f>+B88</f>
        <v>2016</v>
      </c>
      <c r="C89" s="127">
        <v>12</v>
      </c>
      <c r="D89" s="213">
        <f>+E24</f>
        <v>189.033479</v>
      </c>
      <c r="E89" s="212">
        <v>42705</v>
      </c>
      <c r="F89" s="182">
        <f t="shared" si="8"/>
        <v>190.63415008333334</v>
      </c>
      <c r="G89" s="127"/>
      <c r="H89" s="144"/>
      <c r="I89" s="144"/>
    </row>
    <row r="90" spans="2:9" x14ac:dyDescent="0.25">
      <c r="B90" s="127">
        <f>+F11</f>
        <v>2017</v>
      </c>
      <c r="C90" s="127">
        <v>1</v>
      </c>
      <c r="D90" s="213">
        <f t="shared" ref="D90:D101" si="9">+F13</f>
        <v>148.97059100000001</v>
      </c>
      <c r="E90" s="212">
        <v>42736</v>
      </c>
      <c r="F90" s="182">
        <f t="shared" si="8"/>
        <v>190.93001375000003</v>
      </c>
      <c r="G90" s="127"/>
      <c r="H90" s="144"/>
      <c r="I90" s="144"/>
    </row>
    <row r="91" spans="2:9" x14ac:dyDescent="0.25">
      <c r="B91" s="127">
        <f t="shared" ref="B91:B101" si="10">+B90</f>
        <v>2017</v>
      </c>
      <c r="C91" s="127">
        <v>2</v>
      </c>
      <c r="D91" s="213">
        <f t="shared" si="9"/>
        <v>191.14797100000001</v>
      </c>
      <c r="E91" s="212">
        <v>42767</v>
      </c>
      <c r="F91" s="182">
        <f t="shared" si="8"/>
        <v>188.63064766666665</v>
      </c>
      <c r="G91" s="127"/>
      <c r="H91" s="144"/>
      <c r="I91" s="144"/>
    </row>
    <row r="92" spans="2:9" x14ac:dyDescent="0.25">
      <c r="B92" s="127">
        <f t="shared" si="10"/>
        <v>2017</v>
      </c>
      <c r="C92" s="127">
        <v>3</v>
      </c>
      <c r="D92" s="213">
        <f t="shared" si="9"/>
        <v>220.26371900000001</v>
      </c>
      <c r="E92" s="212">
        <v>42795</v>
      </c>
      <c r="F92" s="182">
        <f t="shared" si="8"/>
        <v>191.07538766666664</v>
      </c>
      <c r="G92" s="127"/>
      <c r="H92" s="144"/>
      <c r="I92" s="144"/>
    </row>
    <row r="93" spans="2:9" x14ac:dyDescent="0.25">
      <c r="B93" s="127">
        <f t="shared" si="10"/>
        <v>2017</v>
      </c>
      <c r="C93" s="127">
        <v>4</v>
      </c>
      <c r="D93" s="213">
        <f t="shared" si="9"/>
        <v>155.44840199999999</v>
      </c>
      <c r="E93" s="212">
        <v>42826</v>
      </c>
      <c r="F93" s="182">
        <f t="shared" si="8"/>
        <v>187.70010199999999</v>
      </c>
      <c r="G93" s="127"/>
      <c r="H93" s="144"/>
      <c r="I93" s="144"/>
    </row>
    <row r="94" spans="2:9" x14ac:dyDescent="0.25">
      <c r="B94" s="127">
        <f t="shared" si="10"/>
        <v>2017</v>
      </c>
      <c r="C94" s="127">
        <v>5</v>
      </c>
      <c r="D94" s="213">
        <f t="shared" si="9"/>
        <v>240.07264900000001</v>
      </c>
      <c r="E94" s="212">
        <v>42856</v>
      </c>
      <c r="F94" s="182">
        <f t="shared" si="8"/>
        <v>190.21260975000004</v>
      </c>
      <c r="G94" s="127"/>
      <c r="H94" s="144"/>
      <c r="I94" s="144"/>
    </row>
    <row r="95" spans="2:9" x14ac:dyDescent="0.25">
      <c r="B95" s="127">
        <f t="shared" si="10"/>
        <v>2017</v>
      </c>
      <c r="C95" s="127">
        <v>6</v>
      </c>
      <c r="D95" s="213">
        <f t="shared" si="9"/>
        <v>231.04371</v>
      </c>
      <c r="E95" s="212">
        <v>42887</v>
      </c>
      <c r="F95" s="182">
        <f t="shared" si="8"/>
        <v>193.11553583333333</v>
      </c>
      <c r="G95" s="127"/>
      <c r="H95" s="144"/>
      <c r="I95" s="144"/>
    </row>
    <row r="96" spans="2:9" x14ac:dyDescent="0.25">
      <c r="B96" s="127">
        <f t="shared" si="10"/>
        <v>2017</v>
      </c>
      <c r="C96" s="127">
        <v>7</v>
      </c>
      <c r="D96" s="213">
        <f t="shared" si="9"/>
        <v>189.38669899999999</v>
      </c>
      <c r="E96" s="212">
        <v>42917</v>
      </c>
      <c r="F96" s="182">
        <f t="shared" si="8"/>
        <v>196.08134766666669</v>
      </c>
      <c r="G96" s="127"/>
      <c r="H96" s="144"/>
      <c r="I96" s="144"/>
    </row>
    <row r="97" spans="2:9" x14ac:dyDescent="0.25">
      <c r="B97" s="127">
        <f t="shared" si="10"/>
        <v>2017</v>
      </c>
      <c r="C97" s="127">
        <v>8</v>
      </c>
      <c r="D97" s="213">
        <f t="shared" si="9"/>
        <v>219.50255100000001</v>
      </c>
      <c r="E97" s="212">
        <v>42948</v>
      </c>
      <c r="F97" s="182">
        <f t="shared" si="8"/>
        <v>196.15450741666666</v>
      </c>
      <c r="G97" s="127"/>
      <c r="H97" s="144"/>
      <c r="I97" s="144"/>
    </row>
    <row r="98" spans="2:9" x14ac:dyDescent="0.25">
      <c r="B98" s="127">
        <f t="shared" si="10"/>
        <v>2017</v>
      </c>
      <c r="C98" s="127">
        <v>9</v>
      </c>
      <c r="D98" s="213">
        <f t="shared" si="9"/>
        <v>192.200447</v>
      </c>
      <c r="E98" s="212">
        <v>42979</v>
      </c>
      <c r="F98" s="182">
        <f t="shared" si="8"/>
        <v>196.70631683333332</v>
      </c>
      <c r="G98" s="127"/>
      <c r="H98" s="144"/>
      <c r="I98" s="144"/>
    </row>
    <row r="99" spans="2:9" x14ac:dyDescent="0.25">
      <c r="B99" s="127">
        <f t="shared" si="10"/>
        <v>2017</v>
      </c>
      <c r="C99" s="127">
        <v>10</v>
      </c>
      <c r="D99" s="213">
        <f t="shared" si="9"/>
        <v>194.288432</v>
      </c>
      <c r="E99" s="212">
        <v>43009</v>
      </c>
      <c r="F99" s="182">
        <f t="shared" si="8"/>
        <v>197.55007375</v>
      </c>
      <c r="G99" s="127"/>
      <c r="H99" s="144"/>
      <c r="I99" s="144"/>
    </row>
    <row r="100" spans="2:9" x14ac:dyDescent="0.25">
      <c r="B100" s="127">
        <f t="shared" si="10"/>
        <v>2017</v>
      </c>
      <c r="C100" s="127">
        <v>11</v>
      </c>
      <c r="D100" s="213">
        <f t="shared" si="9"/>
        <v>201.20088699999999</v>
      </c>
      <c r="E100" s="212">
        <v>43040</v>
      </c>
      <c r="F100" s="182">
        <f t="shared" si="8"/>
        <v>197.71329474999996</v>
      </c>
      <c r="G100" s="127"/>
      <c r="H100" s="144"/>
      <c r="I100" s="144"/>
    </row>
    <row r="101" spans="2:9" x14ac:dyDescent="0.25">
      <c r="B101" s="127">
        <f t="shared" si="10"/>
        <v>2017</v>
      </c>
      <c r="C101" s="127">
        <v>12</v>
      </c>
      <c r="D101" s="213">
        <f t="shared" si="9"/>
        <v>201.82582400000001</v>
      </c>
      <c r="E101" s="212">
        <v>43070</v>
      </c>
      <c r="F101" s="182">
        <f t="shared" si="8"/>
        <v>198.7793235</v>
      </c>
      <c r="G101" s="127"/>
      <c r="H101" s="144"/>
      <c r="I101" s="144"/>
    </row>
    <row r="102" spans="2:9" x14ac:dyDescent="0.25">
      <c r="B102" s="127">
        <f>+G11</f>
        <v>2018</v>
      </c>
      <c r="C102" s="127">
        <v>1</v>
      </c>
      <c r="D102" s="213">
        <f t="shared" ref="D102:D113" si="11">+G13</f>
        <v>181.024575</v>
      </c>
      <c r="E102" s="212">
        <v>43101</v>
      </c>
      <c r="F102" s="182">
        <f t="shared" si="8"/>
        <v>201.45048883333331</v>
      </c>
      <c r="G102" s="127"/>
      <c r="H102" s="144"/>
      <c r="I102" s="144"/>
    </row>
    <row r="103" spans="2:9" x14ac:dyDescent="0.25">
      <c r="B103" s="127">
        <f t="shared" ref="B103:B113" si="12">+B102</f>
        <v>2018</v>
      </c>
      <c r="C103" s="127">
        <v>2</v>
      </c>
      <c r="D103" s="213">
        <f t="shared" si="11"/>
        <v>205.397695</v>
      </c>
      <c r="E103" s="212">
        <v>43132</v>
      </c>
      <c r="F103" s="182">
        <f t="shared" si="8"/>
        <v>202.63796583333337</v>
      </c>
      <c r="G103" s="127"/>
      <c r="H103" s="144"/>
      <c r="I103" s="144"/>
    </row>
    <row r="104" spans="2:9" x14ac:dyDescent="0.25">
      <c r="B104" s="127">
        <f t="shared" si="12"/>
        <v>2018</v>
      </c>
      <c r="C104" s="127">
        <v>3</v>
      </c>
      <c r="D104" s="213">
        <f t="shared" si="11"/>
        <v>204.679158</v>
      </c>
      <c r="E104" s="212">
        <v>43160</v>
      </c>
      <c r="F104" s="182">
        <f t="shared" si="8"/>
        <v>201.33925241666665</v>
      </c>
      <c r="G104" s="127"/>
      <c r="H104" s="144"/>
      <c r="I104" s="144"/>
    </row>
    <row r="105" spans="2:9" x14ac:dyDescent="0.25">
      <c r="B105" s="127">
        <f t="shared" si="12"/>
        <v>2018</v>
      </c>
      <c r="C105" s="127">
        <v>4</v>
      </c>
      <c r="D105" s="213">
        <f t="shared" si="11"/>
        <v>208.18238299999999</v>
      </c>
      <c r="E105" s="212">
        <v>43191</v>
      </c>
      <c r="F105" s="182">
        <f t="shared" si="8"/>
        <v>205.73375083333329</v>
      </c>
      <c r="G105" s="127"/>
      <c r="H105" s="144"/>
      <c r="I105" s="144"/>
    </row>
    <row r="106" spans="2:9" x14ac:dyDescent="0.25">
      <c r="B106" s="127">
        <f t="shared" si="12"/>
        <v>2018</v>
      </c>
      <c r="C106" s="127">
        <v>5</v>
      </c>
      <c r="D106" s="213">
        <f t="shared" si="11"/>
        <v>252.652196</v>
      </c>
      <c r="E106" s="212">
        <v>43221</v>
      </c>
      <c r="F106" s="182">
        <f t="shared" si="8"/>
        <v>206.78204641666665</v>
      </c>
      <c r="G106" s="127"/>
      <c r="H106" s="144"/>
      <c r="I106" s="144"/>
    </row>
    <row r="107" spans="2:9" x14ac:dyDescent="0.25">
      <c r="B107" s="127">
        <f t="shared" si="12"/>
        <v>2018</v>
      </c>
      <c r="C107" s="127">
        <v>6</v>
      </c>
      <c r="D107" s="213">
        <f t="shared" si="11"/>
        <v>229.83900600000001</v>
      </c>
      <c r="E107" s="212">
        <v>43252</v>
      </c>
      <c r="F107" s="182">
        <f t="shared" si="8"/>
        <v>206.68165441666665</v>
      </c>
      <c r="G107" s="127"/>
      <c r="H107" s="144"/>
      <c r="I107" s="144"/>
    </row>
    <row r="108" spans="2:9" x14ac:dyDescent="0.25">
      <c r="B108" s="127">
        <f t="shared" si="12"/>
        <v>2018</v>
      </c>
      <c r="C108" s="127">
        <v>7</v>
      </c>
      <c r="D108" s="213">
        <f t="shared" si="11"/>
        <v>222.36514399999999</v>
      </c>
      <c r="E108" s="212">
        <v>43282</v>
      </c>
      <c r="F108" s="182">
        <f t="shared" si="8"/>
        <v>209.42985816666666</v>
      </c>
      <c r="G108" s="127"/>
      <c r="H108" s="144"/>
      <c r="I108" s="144"/>
    </row>
    <row r="109" spans="2:9" x14ac:dyDescent="0.25">
      <c r="B109" s="127">
        <f t="shared" si="12"/>
        <v>2018</v>
      </c>
      <c r="C109" s="127">
        <v>8</v>
      </c>
      <c r="D109" s="213">
        <f t="shared" si="11"/>
        <v>222.523259</v>
      </c>
      <c r="E109" s="212">
        <v>43313</v>
      </c>
      <c r="F109" s="182">
        <f t="shared" si="8"/>
        <v>209.68158383333332</v>
      </c>
      <c r="G109" s="127"/>
      <c r="H109" s="144"/>
      <c r="I109" s="144"/>
    </row>
    <row r="110" spans="2:9" x14ac:dyDescent="0.25">
      <c r="B110" s="127">
        <f t="shared" si="12"/>
        <v>2018</v>
      </c>
      <c r="C110" s="127">
        <v>9</v>
      </c>
      <c r="D110" s="213">
        <f t="shared" si="11"/>
        <v>205.47917699999999</v>
      </c>
      <c r="E110" s="212">
        <v>43344</v>
      </c>
      <c r="F110" s="182">
        <f t="shared" si="8"/>
        <v>210.78814466666668</v>
      </c>
      <c r="G110" s="127"/>
      <c r="H110" s="144"/>
      <c r="I110" s="144"/>
    </row>
    <row r="111" spans="2:9" x14ac:dyDescent="0.25">
      <c r="B111" s="127">
        <f t="shared" si="12"/>
        <v>2018</v>
      </c>
      <c r="C111" s="127">
        <v>10</v>
      </c>
      <c r="D111" s="213">
        <f t="shared" si="11"/>
        <v>228.97793300000001</v>
      </c>
      <c r="E111" s="212">
        <v>43374</v>
      </c>
      <c r="F111" s="182">
        <f t="shared" si="8"/>
        <v>213.67893641666669</v>
      </c>
      <c r="G111" s="127"/>
      <c r="H111" s="144"/>
      <c r="I111" s="144"/>
    </row>
    <row r="112" spans="2:9" x14ac:dyDescent="0.25">
      <c r="B112" s="127">
        <f t="shared" si="12"/>
        <v>2018</v>
      </c>
      <c r="C112" s="127">
        <v>11</v>
      </c>
      <c r="D112" s="213">
        <f t="shared" si="11"/>
        <v>206.343571</v>
      </c>
      <c r="E112" s="212">
        <v>43405</v>
      </c>
      <c r="F112" s="182">
        <f t="shared" si="8"/>
        <v>214.10749341666667</v>
      </c>
      <c r="G112" s="127"/>
      <c r="H112" s="144"/>
      <c r="I112" s="144"/>
    </row>
    <row r="113" spans="2:9" x14ac:dyDescent="0.25">
      <c r="B113" s="127">
        <f t="shared" si="12"/>
        <v>2018</v>
      </c>
      <c r="C113" s="127">
        <v>12</v>
      </c>
      <c r="D113" s="213">
        <f t="shared" si="11"/>
        <v>182.77354500000001</v>
      </c>
      <c r="E113" s="212">
        <v>43435</v>
      </c>
      <c r="F113" s="182">
        <f t="shared" si="8"/>
        <v>212.51980349999997</v>
      </c>
      <c r="G113" s="127"/>
      <c r="H113" s="144"/>
      <c r="I113" s="144"/>
    </row>
    <row r="114" spans="2:9" x14ac:dyDescent="0.25">
      <c r="B114" s="127">
        <v>2019</v>
      </c>
      <c r="C114" s="127">
        <v>1</v>
      </c>
      <c r="D114" s="213">
        <f>+H13</f>
        <v>176.00193100000001</v>
      </c>
      <c r="E114" s="212">
        <v>43466</v>
      </c>
      <c r="F114" s="182">
        <f>+AVERAGE(D103:D114)</f>
        <v>212.1012498333333</v>
      </c>
      <c r="G114" s="127"/>
      <c r="H114" s="144"/>
      <c r="I114" s="144"/>
    </row>
    <row r="115" spans="2:9" x14ac:dyDescent="0.25">
      <c r="B115" s="127">
        <f>+B114</f>
        <v>2019</v>
      </c>
      <c r="C115" s="127">
        <v>2</v>
      </c>
      <c r="D115" s="213">
        <f>+H14</f>
        <v>213.237865</v>
      </c>
      <c r="E115" s="212">
        <v>43497</v>
      </c>
      <c r="F115" s="182">
        <f>+AVERAGE(D104:D115)</f>
        <v>212.75459733333332</v>
      </c>
      <c r="G115" s="127"/>
      <c r="H115" s="144"/>
      <c r="I115" s="144"/>
    </row>
    <row r="116" spans="2:9" x14ac:dyDescent="0.25">
      <c r="B116" s="127">
        <f>+B115</f>
        <v>2019</v>
      </c>
      <c r="C116" s="127">
        <v>3</v>
      </c>
      <c r="D116" s="213">
        <f>+H15</f>
        <v>182.08484999999999</v>
      </c>
      <c r="E116" s="212">
        <v>43525</v>
      </c>
      <c r="F116" s="182">
        <f t="shared" si="8"/>
        <v>210.87173833333335</v>
      </c>
      <c r="G116" s="127"/>
      <c r="H116" s="144"/>
      <c r="I116" s="144"/>
    </row>
    <row r="117" spans="2:9" x14ac:dyDescent="0.25">
      <c r="B117" s="127">
        <f>+B116</f>
        <v>2019</v>
      </c>
      <c r="C117" s="127">
        <v>4</v>
      </c>
      <c r="D117" s="213">
        <f>+H16</f>
        <v>214.45244400000001</v>
      </c>
      <c r="E117" s="212">
        <v>43556</v>
      </c>
      <c r="F117" s="182">
        <f t="shared" si="8"/>
        <v>211.39424341666665</v>
      </c>
      <c r="G117" s="127"/>
      <c r="H117" s="144"/>
      <c r="I117" s="144"/>
    </row>
    <row r="118" spans="2:9" x14ac:dyDescent="0.25">
      <c r="B118" s="127">
        <f>+B117</f>
        <v>2019</v>
      </c>
      <c r="C118" s="127">
        <v>5</v>
      </c>
      <c r="D118" s="213">
        <f>+H17</f>
        <v>228.63153299999999</v>
      </c>
      <c r="E118" s="212">
        <v>43586</v>
      </c>
      <c r="F118" s="182">
        <f>+AVERAGE(D107:D118)</f>
        <v>209.39252150000002</v>
      </c>
      <c r="G118" s="127"/>
      <c r="H118" s="144"/>
      <c r="I118" s="144"/>
    </row>
    <row r="119" spans="2:9" x14ac:dyDescent="0.25">
      <c r="B119" s="127">
        <f t="shared" ref="B119:B125" si="13">+B118</f>
        <v>2019</v>
      </c>
      <c r="C119" s="127">
        <v>6</v>
      </c>
      <c r="D119" s="213">
        <f t="shared" ref="D119:D124" si="14">+H18</f>
        <v>201.51634300000001</v>
      </c>
      <c r="E119" s="212">
        <v>43617</v>
      </c>
      <c r="F119" s="182">
        <f t="shared" ref="F119" si="15">+AVERAGE(D108:D119)</f>
        <v>207.03229958333336</v>
      </c>
      <c r="G119" s="127"/>
      <c r="H119" s="144"/>
      <c r="I119" s="144"/>
    </row>
    <row r="120" spans="2:9" x14ac:dyDescent="0.25">
      <c r="B120" s="127">
        <f t="shared" si="13"/>
        <v>2019</v>
      </c>
      <c r="C120" s="127">
        <v>7</v>
      </c>
      <c r="D120" s="213">
        <f>+H19</f>
        <v>221.66590099999999</v>
      </c>
      <c r="E120" s="212">
        <v>43647</v>
      </c>
      <c r="F120" s="182">
        <f>+AVERAGE(D109:D120)</f>
        <v>206.97402933333331</v>
      </c>
      <c r="G120" s="127"/>
      <c r="H120" s="144"/>
      <c r="I120" s="144"/>
    </row>
    <row r="121" spans="2:9" x14ac:dyDescent="0.25">
      <c r="B121" s="127">
        <f t="shared" si="13"/>
        <v>2019</v>
      </c>
      <c r="C121" s="127">
        <v>8</v>
      </c>
      <c r="D121" s="213">
        <f t="shared" si="14"/>
        <v>212.12419700000001</v>
      </c>
      <c r="E121" s="212">
        <v>43678</v>
      </c>
      <c r="F121" s="182">
        <f t="shared" ref="F121" si="16">+AVERAGE(D110:D121)</f>
        <v>206.10744083333336</v>
      </c>
      <c r="G121" s="127"/>
      <c r="H121" s="144"/>
      <c r="I121" s="144"/>
    </row>
    <row r="122" spans="2:9" x14ac:dyDescent="0.25">
      <c r="B122" s="127">
        <f t="shared" si="13"/>
        <v>2019</v>
      </c>
      <c r="C122" s="127">
        <v>9</v>
      </c>
      <c r="D122" s="213">
        <f t="shared" si="14"/>
        <v>186.045965</v>
      </c>
      <c r="E122" s="212">
        <v>43709</v>
      </c>
      <c r="F122" s="182">
        <f>+AVERAGE(D111:D122)</f>
        <v>204.48800649999998</v>
      </c>
      <c r="G122" s="127"/>
      <c r="H122" s="144"/>
      <c r="I122" s="144"/>
    </row>
    <row r="123" spans="2:9" x14ac:dyDescent="0.25">
      <c r="B123" s="127">
        <f t="shared" si="13"/>
        <v>2019</v>
      </c>
      <c r="C123" s="127">
        <v>10</v>
      </c>
      <c r="D123" s="213">
        <f t="shared" si="14"/>
        <v>200.44914199999999</v>
      </c>
      <c r="E123" s="212">
        <v>43739</v>
      </c>
      <c r="F123" s="182">
        <f t="shared" ref="F123" si="17">+AVERAGE(D112:D123)</f>
        <v>202.11060725000002</v>
      </c>
      <c r="G123" s="127"/>
      <c r="H123" s="144"/>
      <c r="I123" s="144"/>
    </row>
    <row r="124" spans="2:9" x14ac:dyDescent="0.25">
      <c r="B124" s="127">
        <f t="shared" si="13"/>
        <v>2019</v>
      </c>
      <c r="C124" s="127">
        <v>11</v>
      </c>
      <c r="D124" s="213">
        <f t="shared" si="14"/>
        <v>0</v>
      </c>
      <c r="E124" s="212">
        <v>43770</v>
      </c>
      <c r="F124" s="182">
        <f>+AVERAGE(D113:D124)</f>
        <v>184.91530966666667</v>
      </c>
      <c r="G124" s="127"/>
      <c r="H124" s="144"/>
      <c r="I124" s="144"/>
    </row>
    <row r="125" spans="2:9" x14ac:dyDescent="0.25">
      <c r="B125" s="127">
        <f t="shared" si="13"/>
        <v>2019</v>
      </c>
      <c r="C125" s="127">
        <v>12</v>
      </c>
      <c r="D125" s="213">
        <f>+H24</f>
        <v>0</v>
      </c>
      <c r="E125" s="212">
        <v>43800</v>
      </c>
      <c r="F125" s="182">
        <f>+AVERAGE(D114:D125)</f>
        <v>169.68418091666669</v>
      </c>
      <c r="G125" s="127"/>
      <c r="H125" s="144"/>
      <c r="I125" s="144"/>
    </row>
    <row r="126" spans="2:9" x14ac:dyDescent="0.25">
      <c r="B126" s="127"/>
      <c r="C126" s="127"/>
      <c r="D126" s="127"/>
      <c r="E126" s="127"/>
      <c r="F126" s="127"/>
      <c r="G126" s="127"/>
      <c r="H126" s="144"/>
      <c r="I126" s="144"/>
    </row>
    <row r="127" spans="2:9" x14ac:dyDescent="0.25">
      <c r="B127" s="125"/>
      <c r="C127" s="125"/>
      <c r="D127" s="125"/>
      <c r="E127" s="125"/>
      <c r="F127" s="125"/>
      <c r="G127" s="125"/>
      <c r="H127" s="144"/>
      <c r="I127" s="144"/>
    </row>
    <row r="128" spans="2:9" x14ac:dyDescent="0.25">
      <c r="B128" s="144"/>
      <c r="C128" s="144"/>
      <c r="D128" s="144"/>
      <c r="E128" s="144"/>
      <c r="F128" s="144"/>
      <c r="G128" s="144"/>
      <c r="H128" s="144"/>
      <c r="I128" s="144"/>
    </row>
    <row r="129" spans="2:9" x14ac:dyDescent="0.25">
      <c r="B129" s="144"/>
      <c r="C129" s="144"/>
      <c r="D129" s="144"/>
      <c r="E129" s="144"/>
      <c r="F129" s="144"/>
      <c r="G129" s="144"/>
      <c r="H129" s="144"/>
      <c r="I129" s="144"/>
    </row>
    <row r="130" spans="2:9" x14ac:dyDescent="0.25">
      <c r="B130" s="144"/>
      <c r="C130" s="144"/>
      <c r="D130" s="144"/>
      <c r="E130" s="144"/>
      <c r="F130" s="144"/>
      <c r="G130" s="144"/>
      <c r="H130" s="144"/>
      <c r="I130" s="144"/>
    </row>
    <row r="131" spans="2:9" x14ac:dyDescent="0.25">
      <c r="B131" s="144"/>
      <c r="C131" s="144"/>
      <c r="D131" s="144"/>
      <c r="E131" s="144"/>
      <c r="F131" s="144"/>
      <c r="G131" s="144"/>
      <c r="H131" s="144"/>
      <c r="I131" s="144"/>
    </row>
    <row r="132" spans="2:9" x14ac:dyDescent="0.25">
      <c r="B132" s="144"/>
      <c r="C132" s="144"/>
      <c r="D132" s="144"/>
      <c r="E132" s="144"/>
      <c r="F132" s="144"/>
      <c r="G132" s="144"/>
      <c r="H132" s="144"/>
      <c r="I132" s="144"/>
    </row>
    <row r="133" spans="2:9" x14ac:dyDescent="0.25">
      <c r="B133" s="144"/>
      <c r="C133" s="144"/>
      <c r="D133" s="144"/>
      <c r="E133" s="144"/>
      <c r="F133" s="144"/>
      <c r="G133" s="144"/>
      <c r="H133" s="144"/>
      <c r="I133" s="144"/>
    </row>
    <row r="134" spans="2:9" x14ac:dyDescent="0.25">
      <c r="B134" s="144"/>
      <c r="C134" s="144"/>
      <c r="D134" s="144"/>
      <c r="E134" s="144"/>
      <c r="F134" s="144"/>
      <c r="G134" s="144"/>
      <c r="H134" s="144"/>
      <c r="I134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ignoredErrors>
    <ignoredError sqref="B66 B78 B90 B102" formula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20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6" t="s">
        <v>34</v>
      </c>
      <c r="D7" s="226"/>
      <c r="E7" s="226"/>
      <c r="F7" s="226"/>
      <c r="G7" s="226"/>
      <c r="H7" s="226"/>
      <c r="I7" s="226"/>
      <c r="J7" s="226"/>
      <c r="K7" s="226"/>
      <c r="L7" s="60"/>
      <c r="M7" s="41"/>
      <c r="O7" s="41"/>
    </row>
    <row r="8" spans="1:16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M10" s="41"/>
      <c r="O10" s="41"/>
    </row>
    <row r="11" spans="1:16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1"/>
      <c r="O11" s="180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68.601960000000005</v>
      </c>
      <c r="D13" s="68">
        <v>77.569524000000001</v>
      </c>
      <c r="E13" s="68">
        <v>40.980857</v>
      </c>
      <c r="F13" s="68">
        <v>48.982830999999997</v>
      </c>
      <c r="G13" s="68">
        <v>69.939843999999994</v>
      </c>
      <c r="H13" s="68">
        <v>47.399459</v>
      </c>
      <c r="I13" s="68">
        <v>-32.228246033834438</v>
      </c>
      <c r="J13" s="68">
        <v>67.771753966165562</v>
      </c>
      <c r="K13" s="68">
        <v>42.784405417481899</v>
      </c>
      <c r="L13" s="60"/>
      <c r="M13" s="41"/>
      <c r="N13" s="41">
        <f t="shared" ref="N13:N24" si="0">IF(H13="","",1)</f>
        <v>1</v>
      </c>
      <c r="O13" s="41"/>
    </row>
    <row r="14" spans="1:16" x14ac:dyDescent="0.25">
      <c r="A14" s="58"/>
      <c r="B14" s="67" t="s">
        <v>8</v>
      </c>
      <c r="C14" s="68">
        <v>94.856485000000006</v>
      </c>
      <c r="D14" s="68">
        <v>81.867587</v>
      </c>
      <c r="E14" s="68">
        <v>94.206288000000001</v>
      </c>
      <c r="F14" s="68">
        <v>89.019266999999999</v>
      </c>
      <c r="G14" s="68">
        <v>83.399212000000006</v>
      </c>
      <c r="H14" s="68">
        <v>63.509143999999999</v>
      </c>
      <c r="I14" s="21">
        <v>-23.849227736108592</v>
      </c>
      <c r="J14" s="21">
        <v>76.150772263891412</v>
      </c>
      <c r="K14" s="21">
        <v>-6.3133018158866623</v>
      </c>
      <c r="L14" s="60"/>
      <c r="M14" s="41"/>
      <c r="N14" s="41">
        <f>IF(H14="","",1)</f>
        <v>1</v>
      </c>
      <c r="O14" s="41"/>
    </row>
    <row r="15" spans="1:16" x14ac:dyDescent="0.25">
      <c r="A15" s="58"/>
      <c r="B15" s="67" t="s">
        <v>9</v>
      </c>
      <c r="C15" s="68">
        <v>90.344958000000005</v>
      </c>
      <c r="D15" s="68">
        <v>89.385293000000004</v>
      </c>
      <c r="E15" s="68">
        <v>74.699220999999994</v>
      </c>
      <c r="F15" s="68">
        <v>99.514481000000004</v>
      </c>
      <c r="G15" s="68">
        <v>71.973386000000005</v>
      </c>
      <c r="H15" s="68">
        <v>60.530487999999998</v>
      </c>
      <c r="I15" s="68">
        <v>-15.898790700218001</v>
      </c>
      <c r="J15" s="68">
        <v>84.101209299781999</v>
      </c>
      <c r="K15" s="68">
        <v>-27.675464639161408</v>
      </c>
      <c r="L15" s="60"/>
      <c r="M15" s="41"/>
      <c r="N15" s="41">
        <f t="shared" si="0"/>
        <v>1</v>
      </c>
      <c r="O15" s="41"/>
    </row>
    <row r="16" spans="1:16" x14ac:dyDescent="0.25">
      <c r="A16" s="58"/>
      <c r="B16" s="67" t="s">
        <v>10</v>
      </c>
      <c r="C16" s="68">
        <v>96.990088999999998</v>
      </c>
      <c r="D16" s="68">
        <v>90.057581999999996</v>
      </c>
      <c r="E16" s="68">
        <v>80.211237999999994</v>
      </c>
      <c r="F16" s="68">
        <v>49.938003999999999</v>
      </c>
      <c r="G16" s="68">
        <v>69.013254000000003</v>
      </c>
      <c r="H16" s="68">
        <v>48.269706999999997</v>
      </c>
      <c r="I16" s="68">
        <v>-30.057337971630794</v>
      </c>
      <c r="J16" s="68">
        <v>69.942662028369213</v>
      </c>
      <c r="K16" s="68">
        <v>38.197862293414865</v>
      </c>
      <c r="L16" s="60"/>
      <c r="M16" s="41"/>
      <c r="N16" s="41">
        <f t="shared" si="0"/>
        <v>1</v>
      </c>
      <c r="O16" s="41"/>
      <c r="P16" s="41"/>
    </row>
    <row r="17" spans="1:16" x14ac:dyDescent="0.25">
      <c r="A17" s="58"/>
      <c r="B17" s="67" t="s">
        <v>11</v>
      </c>
      <c r="C17" s="68">
        <v>127.73191799999999</v>
      </c>
      <c r="D17" s="68">
        <v>78.440296000000004</v>
      </c>
      <c r="E17" s="68">
        <v>76.468213000000006</v>
      </c>
      <c r="F17" s="68">
        <v>92.082603000000006</v>
      </c>
      <c r="G17" s="68">
        <v>96.268046999999996</v>
      </c>
      <c r="H17" s="68">
        <v>75.584417000000002</v>
      </c>
      <c r="I17" s="68">
        <v>-21.485457163164423</v>
      </c>
      <c r="J17" s="68">
        <v>78.514542836835574</v>
      </c>
      <c r="K17" s="68">
        <v>4.5453146019340807</v>
      </c>
      <c r="L17" s="60"/>
      <c r="M17" s="41"/>
      <c r="N17" s="41">
        <f t="shared" si="0"/>
        <v>1</v>
      </c>
      <c r="O17" s="41"/>
      <c r="P17" s="41"/>
    </row>
    <row r="18" spans="1:16" x14ac:dyDescent="0.25">
      <c r="A18" s="58"/>
      <c r="B18" s="67" t="s">
        <v>12</v>
      </c>
      <c r="C18" s="68">
        <v>84.986971999999994</v>
      </c>
      <c r="D18" s="68">
        <v>54.722371000000003</v>
      </c>
      <c r="E18" s="68">
        <v>70.585347999999996</v>
      </c>
      <c r="F18" s="68">
        <v>94.324444999999997</v>
      </c>
      <c r="G18" s="68">
        <v>88.128158999999997</v>
      </c>
      <c r="H18" s="68">
        <v>56.505319999999998</v>
      </c>
      <c r="I18" s="21">
        <v>-35.88278634074269</v>
      </c>
      <c r="J18" s="68">
        <v>64.117213659257317</v>
      </c>
      <c r="K18" s="68">
        <v>-6.5691200197361415</v>
      </c>
      <c r="L18" s="60"/>
      <c r="M18" s="41"/>
      <c r="N18" s="41">
        <f t="shared" si="0"/>
        <v>1</v>
      </c>
      <c r="O18" s="41"/>
      <c r="P18" s="41"/>
    </row>
    <row r="19" spans="1:16" x14ac:dyDescent="0.25">
      <c r="A19" s="58"/>
      <c r="B19" s="67" t="s">
        <v>13</v>
      </c>
      <c r="C19" s="68">
        <v>95.790557000000007</v>
      </c>
      <c r="D19" s="68">
        <v>81.225935000000007</v>
      </c>
      <c r="E19" s="68">
        <v>54.541704000000003</v>
      </c>
      <c r="F19" s="68">
        <v>54.335821000000003</v>
      </c>
      <c r="G19" s="68">
        <v>80.136853000000002</v>
      </c>
      <c r="H19" s="68">
        <v>36.851182000000001</v>
      </c>
      <c r="I19" s="68">
        <v>-54.014687849047426</v>
      </c>
      <c r="J19" s="68">
        <v>45.985312150952574</v>
      </c>
      <c r="K19" s="68">
        <v>47.484387877382026</v>
      </c>
      <c r="L19" s="60"/>
      <c r="M19" s="41"/>
      <c r="N19" s="41">
        <f t="shared" si="0"/>
        <v>1</v>
      </c>
      <c r="O19" s="41"/>
      <c r="P19" s="41"/>
    </row>
    <row r="20" spans="1:16" x14ac:dyDescent="0.25">
      <c r="A20" s="58"/>
      <c r="B20" s="67" t="s">
        <v>14</v>
      </c>
      <c r="C20" s="68">
        <v>64.827724000000003</v>
      </c>
      <c r="D20" s="68">
        <v>48.054538999999998</v>
      </c>
      <c r="E20" s="68">
        <v>61.874578999999997</v>
      </c>
      <c r="F20" s="68">
        <v>89.277393000000004</v>
      </c>
      <c r="G20" s="68">
        <v>61.400157999999998</v>
      </c>
      <c r="H20" s="68">
        <v>72.895420999999999</v>
      </c>
      <c r="I20" s="68">
        <v>18.721878533276737</v>
      </c>
      <c r="J20" s="68">
        <v>118.72187853327674</v>
      </c>
      <c r="K20" s="68">
        <v>-31.225413358564357</v>
      </c>
      <c r="L20" s="60"/>
      <c r="M20" s="41"/>
      <c r="N20" s="41">
        <f t="shared" si="0"/>
        <v>1</v>
      </c>
      <c r="O20" s="41"/>
      <c r="P20" s="41"/>
    </row>
    <row r="21" spans="1:16" x14ac:dyDescent="0.25">
      <c r="A21" s="58"/>
      <c r="B21" s="67" t="s">
        <v>15</v>
      </c>
      <c r="C21" s="68">
        <v>81.284379999999999</v>
      </c>
      <c r="D21" s="68">
        <v>67.239598000000001</v>
      </c>
      <c r="E21" s="68">
        <v>60.532617000000002</v>
      </c>
      <c r="F21" s="68">
        <v>53.422449</v>
      </c>
      <c r="G21" s="68">
        <v>49.295132000000002</v>
      </c>
      <c r="H21" s="68">
        <v>30.406033999999998</v>
      </c>
      <c r="I21" s="68">
        <v>-38.318384054636482</v>
      </c>
      <c r="J21" s="68">
        <v>61.681615945363518</v>
      </c>
      <c r="K21" s="68">
        <v>-7.7258101739214542</v>
      </c>
      <c r="L21" s="60"/>
      <c r="M21" s="41"/>
      <c r="N21" s="41">
        <f t="shared" si="0"/>
        <v>1</v>
      </c>
      <c r="O21" s="41"/>
      <c r="P21" s="41"/>
    </row>
    <row r="22" spans="1:16" x14ac:dyDescent="0.25">
      <c r="A22" s="58"/>
      <c r="B22" s="67" t="s">
        <v>16</v>
      </c>
      <c r="C22" s="68">
        <v>64.120934000000005</v>
      </c>
      <c r="D22" s="68">
        <v>58.760002999999998</v>
      </c>
      <c r="E22" s="68">
        <v>63.063789999999997</v>
      </c>
      <c r="F22" s="68">
        <v>50.452858999999997</v>
      </c>
      <c r="G22" s="68">
        <v>58.615723000000003</v>
      </c>
      <c r="H22" s="30">
        <v>37.787821000000001</v>
      </c>
      <c r="I22" s="30">
        <v>-35.532961011160779</v>
      </c>
      <c r="J22" s="30">
        <v>64.467038988839221</v>
      </c>
      <c r="K22" s="30">
        <v>16.179190162444534</v>
      </c>
      <c r="L22" s="60"/>
      <c r="M22" s="41"/>
      <c r="N22" s="41">
        <f t="shared" si="0"/>
        <v>1</v>
      </c>
      <c r="O22" s="41"/>
      <c r="P22" s="41"/>
    </row>
    <row r="23" spans="1:16" x14ac:dyDescent="0.25">
      <c r="A23" s="58"/>
      <c r="B23" s="67" t="s">
        <v>17</v>
      </c>
      <c r="C23" s="68">
        <v>75.172032000000002</v>
      </c>
      <c r="D23" s="68">
        <v>59.4985</v>
      </c>
      <c r="E23" s="68">
        <v>65.879166999999995</v>
      </c>
      <c r="F23" s="68">
        <v>66.136827999999994</v>
      </c>
      <c r="G23" s="68">
        <v>53.3474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  <c r="P23" s="41"/>
    </row>
    <row r="24" spans="1:16" x14ac:dyDescent="0.25">
      <c r="A24" s="58"/>
      <c r="B24" s="67" t="s">
        <v>18</v>
      </c>
      <c r="C24" s="68">
        <v>79.379166999999995</v>
      </c>
      <c r="D24" s="68">
        <v>60.655982999999999</v>
      </c>
      <c r="E24" s="68">
        <v>74.646794999999997</v>
      </c>
      <c r="F24" s="68">
        <v>56.881940999999998</v>
      </c>
      <c r="G24" s="68">
        <v>57.094019000000003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41"/>
      <c r="P24" s="41"/>
    </row>
    <row r="25" spans="1:16" x14ac:dyDescent="0.25">
      <c r="A25" s="58"/>
      <c r="B25" s="69" t="s">
        <v>33</v>
      </c>
      <c r="C25" s="70">
        <v>1024.087176</v>
      </c>
      <c r="D25" s="70">
        <v>847.47721100000001</v>
      </c>
      <c r="E25" s="70">
        <v>817.68981700000006</v>
      </c>
      <c r="F25" s="70">
        <v>844.368922</v>
      </c>
      <c r="G25" s="70">
        <v>838.61118699999997</v>
      </c>
      <c r="H25" s="82">
        <v>529.73899299999994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-17.245598728208268</v>
      </c>
      <c r="E26" s="70">
        <v>-3.5148312678345173</v>
      </c>
      <c r="F26" s="70">
        <v>3.2627414999347959</v>
      </c>
      <c r="G26" s="70">
        <v>-0.6818980246646289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869.535977</v>
      </c>
      <c r="D28" s="70">
        <v>727.32272799999998</v>
      </c>
      <c r="E28" s="70">
        <v>677.16385500000001</v>
      </c>
      <c r="F28" s="70">
        <v>721.35015299999998</v>
      </c>
      <c r="G28" s="70">
        <v>728.16976799999998</v>
      </c>
      <c r="H28" s="30">
        <v>529.73899299999994</v>
      </c>
      <c r="I28" s="66">
        <v>-27.25061980326544</v>
      </c>
      <c r="J28" s="30">
        <v>72.749380196734563</v>
      </c>
      <c r="K28" s="30">
        <v>0.94539593173137426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-16.355073598064596</v>
      </c>
      <c r="E29" s="70">
        <v>-6.8963709051038986</v>
      </c>
      <c r="F29" s="70">
        <v>6.5252003150699789</v>
      </c>
      <c r="G29" s="70">
        <v>0.94539593173137426</v>
      </c>
      <c r="H29" s="30">
        <v>-27.25061980326544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5" t="s">
        <v>133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6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27"/>
      <c r="O46" s="136"/>
    </row>
    <row r="47" spans="1:15" x14ac:dyDescent="0.25">
      <c r="B47" s="125"/>
      <c r="C47" s="125"/>
      <c r="D47" s="125"/>
      <c r="E47" s="125"/>
      <c r="F47" s="125"/>
      <c r="G47" s="125"/>
      <c r="H47" s="125"/>
      <c r="I47" s="125"/>
      <c r="J47" s="136"/>
      <c r="K47" s="136"/>
      <c r="L47" s="136"/>
      <c r="M47" s="136"/>
      <c r="N47" s="127"/>
      <c r="O47" s="136"/>
    </row>
    <row r="48" spans="1:15" x14ac:dyDescent="0.25">
      <c r="B48" s="125"/>
      <c r="C48" s="125"/>
      <c r="D48" s="125"/>
      <c r="E48" s="125"/>
      <c r="F48" s="125"/>
      <c r="G48" s="125"/>
      <c r="H48" s="125"/>
      <c r="I48" s="125"/>
      <c r="J48" s="136"/>
      <c r="K48" s="136"/>
      <c r="L48" s="136"/>
      <c r="M48" s="136"/>
      <c r="N48" s="127"/>
      <c r="O48" s="136"/>
    </row>
    <row r="49" spans="2:15" x14ac:dyDescent="0.25">
      <c r="B49" s="125"/>
      <c r="C49" s="125"/>
      <c r="D49" s="125"/>
      <c r="E49" s="125"/>
      <c r="F49" s="125"/>
      <c r="G49" s="125"/>
      <c r="H49" s="125"/>
      <c r="I49" s="125"/>
      <c r="J49" s="136"/>
      <c r="K49" s="136"/>
      <c r="L49" s="136"/>
      <c r="M49" s="136"/>
      <c r="N49" s="127"/>
      <c r="O49" s="136"/>
    </row>
    <row r="50" spans="2:15" x14ac:dyDescent="0.25">
      <c r="B50" s="125"/>
      <c r="C50" s="125"/>
      <c r="D50" s="125"/>
      <c r="E50" s="125"/>
      <c r="F50" s="125"/>
      <c r="G50" s="125"/>
      <c r="H50" s="125"/>
      <c r="I50" s="125"/>
      <c r="J50" s="136"/>
      <c r="K50" s="136"/>
      <c r="L50" s="136"/>
      <c r="M50" s="136"/>
      <c r="N50" s="127"/>
      <c r="O50" s="136"/>
    </row>
    <row r="51" spans="2:15" x14ac:dyDescent="0.25">
      <c r="B51" s="127"/>
      <c r="C51" s="127"/>
      <c r="D51" s="127"/>
      <c r="E51" s="127"/>
      <c r="F51" s="127"/>
      <c r="G51" s="127"/>
      <c r="H51" s="125"/>
      <c r="I51" s="125"/>
      <c r="J51" s="125"/>
      <c r="K51" s="136"/>
      <c r="L51" s="136"/>
      <c r="M51" s="136"/>
      <c r="N51" s="127"/>
      <c r="O51" s="136"/>
    </row>
    <row r="52" spans="2:15" x14ac:dyDescent="0.25">
      <c r="B52" s="127"/>
      <c r="C52" s="127"/>
      <c r="D52" s="127"/>
      <c r="E52" s="127"/>
      <c r="F52" s="127"/>
      <c r="G52" s="127"/>
      <c r="H52" s="125"/>
      <c r="I52" s="125"/>
      <c r="J52" s="125"/>
      <c r="K52" s="136"/>
      <c r="L52" s="136"/>
      <c r="M52" s="136"/>
      <c r="N52" s="127"/>
      <c r="O52" s="136"/>
    </row>
    <row r="53" spans="2:15" x14ac:dyDescent="0.25">
      <c r="B53" s="127" t="s">
        <v>1</v>
      </c>
      <c r="C53" s="127" t="s">
        <v>161</v>
      </c>
      <c r="D53" s="127" t="s">
        <v>165</v>
      </c>
      <c r="E53" s="127" t="s">
        <v>162</v>
      </c>
      <c r="F53" s="127" t="s">
        <v>163</v>
      </c>
      <c r="G53" s="127"/>
      <c r="H53" s="125"/>
      <c r="I53" s="125"/>
      <c r="J53" s="125"/>
      <c r="K53" s="136"/>
      <c r="L53" s="136"/>
      <c r="M53" s="136"/>
      <c r="N53" s="127"/>
      <c r="O53" s="136"/>
    </row>
    <row r="54" spans="2:15" x14ac:dyDescent="0.25">
      <c r="B54" s="127">
        <f>+C11</f>
        <v>2014</v>
      </c>
      <c r="C54" s="127">
        <v>1</v>
      </c>
      <c r="D54" s="213">
        <f t="shared" ref="D54:D65" si="1">+C13</f>
        <v>68.601960000000005</v>
      </c>
      <c r="E54" s="212">
        <v>41640</v>
      </c>
      <c r="F54" s="127"/>
      <c r="G54" s="127"/>
      <c r="H54" s="125"/>
      <c r="I54" s="125"/>
      <c r="J54" s="125"/>
      <c r="K54" s="136"/>
      <c r="L54" s="136"/>
      <c r="M54" s="136"/>
      <c r="N54" s="127"/>
      <c r="O54" s="136"/>
    </row>
    <row r="55" spans="2:15" x14ac:dyDescent="0.25">
      <c r="B55" s="127">
        <f t="shared" ref="B55:B65" si="2">+B54</f>
        <v>2014</v>
      </c>
      <c r="C55" s="127">
        <v>2</v>
      </c>
      <c r="D55" s="213">
        <f t="shared" si="1"/>
        <v>94.856485000000006</v>
      </c>
      <c r="E55" s="212">
        <v>41671</v>
      </c>
      <c r="F55" s="127"/>
      <c r="G55" s="127"/>
      <c r="H55" s="125"/>
      <c r="I55" s="125"/>
      <c r="J55" s="125"/>
      <c r="K55" s="136"/>
      <c r="L55" s="136"/>
      <c r="M55" s="136"/>
      <c r="N55" s="127"/>
      <c r="O55" s="136"/>
    </row>
    <row r="56" spans="2:15" x14ac:dyDescent="0.25">
      <c r="B56" s="127">
        <f t="shared" si="2"/>
        <v>2014</v>
      </c>
      <c r="C56" s="127">
        <v>3</v>
      </c>
      <c r="D56" s="213">
        <f t="shared" si="1"/>
        <v>90.344958000000005</v>
      </c>
      <c r="E56" s="212">
        <v>41699</v>
      </c>
      <c r="F56" s="127"/>
      <c r="G56" s="127"/>
      <c r="H56" s="125"/>
      <c r="I56" s="125"/>
      <c r="J56" s="125"/>
      <c r="K56" s="136"/>
      <c r="L56" s="136"/>
      <c r="M56" s="136"/>
      <c r="N56" s="127"/>
      <c r="O56" s="136"/>
    </row>
    <row r="57" spans="2:15" x14ac:dyDescent="0.25">
      <c r="B57" s="127">
        <f t="shared" si="2"/>
        <v>2014</v>
      </c>
      <c r="C57" s="127">
        <v>4</v>
      </c>
      <c r="D57" s="213">
        <f t="shared" si="1"/>
        <v>96.990088999999998</v>
      </c>
      <c r="E57" s="212">
        <v>41730</v>
      </c>
      <c r="F57" s="182">
        <f>+AVERAGE(D54:D61)</f>
        <v>90.516332875000003</v>
      </c>
      <c r="G57" s="127"/>
      <c r="H57" s="125"/>
      <c r="I57" s="125"/>
      <c r="J57" s="125"/>
      <c r="K57" s="136"/>
      <c r="L57" s="136"/>
      <c r="M57" s="136"/>
      <c r="N57" s="127"/>
      <c r="O57" s="136"/>
    </row>
    <row r="58" spans="2:15" x14ac:dyDescent="0.25">
      <c r="B58" s="127">
        <f t="shared" si="2"/>
        <v>2014</v>
      </c>
      <c r="C58" s="127">
        <v>5</v>
      </c>
      <c r="D58" s="213">
        <f t="shared" si="1"/>
        <v>127.73191799999999</v>
      </c>
      <c r="E58" s="212">
        <v>41760</v>
      </c>
      <c r="F58" s="182">
        <f>+AVERAGE(D54:D61)</f>
        <v>90.516332875000003</v>
      </c>
      <c r="G58" s="127"/>
      <c r="H58" s="125"/>
      <c r="I58" s="125"/>
      <c r="J58" s="125"/>
      <c r="K58" s="136"/>
      <c r="L58" s="136"/>
      <c r="M58" s="136"/>
      <c r="N58" s="127"/>
      <c r="O58" s="136"/>
    </row>
    <row r="59" spans="2:15" x14ac:dyDescent="0.25">
      <c r="B59" s="127">
        <f t="shared" si="2"/>
        <v>2014</v>
      </c>
      <c r="C59" s="127">
        <v>6</v>
      </c>
      <c r="D59" s="213">
        <f t="shared" si="1"/>
        <v>84.986971999999994</v>
      </c>
      <c r="E59" s="212">
        <v>41791</v>
      </c>
      <c r="F59" s="182">
        <f>+AVERAGE(D54:D61)</f>
        <v>90.516332875000003</v>
      </c>
      <c r="G59" s="41"/>
      <c r="H59" s="144"/>
      <c r="I59" s="125"/>
      <c r="J59" s="125"/>
    </row>
    <row r="60" spans="2:15" x14ac:dyDescent="0.25">
      <c r="B60" s="127">
        <f t="shared" si="2"/>
        <v>2014</v>
      </c>
      <c r="C60" s="127">
        <v>7</v>
      </c>
      <c r="D60" s="213">
        <f t="shared" si="1"/>
        <v>95.790557000000007</v>
      </c>
      <c r="E60" s="212">
        <v>41821</v>
      </c>
      <c r="F60" s="182">
        <f>+AVERAGE(D54:D61)</f>
        <v>90.516332875000003</v>
      </c>
      <c r="G60" s="41"/>
      <c r="H60" s="144"/>
      <c r="I60" s="125"/>
      <c r="J60" s="125"/>
    </row>
    <row r="61" spans="2:15" x14ac:dyDescent="0.25">
      <c r="B61" s="127">
        <f t="shared" si="2"/>
        <v>2014</v>
      </c>
      <c r="C61" s="127">
        <v>8</v>
      </c>
      <c r="D61" s="213">
        <f t="shared" si="1"/>
        <v>64.827724000000003</v>
      </c>
      <c r="E61" s="212">
        <v>41852</v>
      </c>
      <c r="F61" s="182">
        <f>+AVERAGE(D54:D61)</f>
        <v>90.516332875000003</v>
      </c>
      <c r="G61" s="41"/>
      <c r="H61" s="144"/>
      <c r="I61" s="125"/>
      <c r="J61" s="125"/>
    </row>
    <row r="62" spans="2:15" x14ac:dyDescent="0.25">
      <c r="B62" s="127">
        <f t="shared" si="2"/>
        <v>2014</v>
      </c>
      <c r="C62" s="127">
        <v>9</v>
      </c>
      <c r="D62" s="213">
        <f t="shared" si="1"/>
        <v>81.284379999999999</v>
      </c>
      <c r="E62" s="212">
        <v>41883</v>
      </c>
      <c r="F62" s="182">
        <f>+AVERAGE(D54:D62)</f>
        <v>89.490560333333335</v>
      </c>
      <c r="G62" s="41"/>
      <c r="H62" s="144"/>
      <c r="I62" s="125"/>
      <c r="J62" s="125"/>
    </row>
    <row r="63" spans="2:15" x14ac:dyDescent="0.25">
      <c r="B63" s="127">
        <f t="shared" si="2"/>
        <v>2014</v>
      </c>
      <c r="C63" s="127">
        <v>10</v>
      </c>
      <c r="D63" s="213">
        <f t="shared" si="1"/>
        <v>64.120934000000005</v>
      </c>
      <c r="E63" s="212">
        <v>41913</v>
      </c>
      <c r="F63" s="182">
        <f>+AVERAGE(D54:D63)</f>
        <v>86.953597700000003</v>
      </c>
      <c r="G63" s="41"/>
      <c r="H63" s="144"/>
      <c r="I63" s="125"/>
      <c r="J63" s="125"/>
    </row>
    <row r="64" spans="2:15" x14ac:dyDescent="0.25">
      <c r="B64" s="127">
        <f t="shared" si="2"/>
        <v>2014</v>
      </c>
      <c r="C64" s="127">
        <v>11</v>
      </c>
      <c r="D64" s="213">
        <f t="shared" si="1"/>
        <v>75.172032000000002</v>
      </c>
      <c r="E64" s="212">
        <v>41944</v>
      </c>
      <c r="F64" s="182">
        <f>+AVERAGE(D54:D64)</f>
        <v>85.882546272727268</v>
      </c>
      <c r="G64" s="41"/>
      <c r="H64" s="144"/>
      <c r="I64" s="125"/>
      <c r="J64" s="125"/>
    </row>
    <row r="65" spans="2:10" x14ac:dyDescent="0.25">
      <c r="B65" s="127">
        <f t="shared" si="2"/>
        <v>2014</v>
      </c>
      <c r="C65" s="127">
        <v>12</v>
      </c>
      <c r="D65" s="213">
        <f t="shared" si="1"/>
        <v>79.379166999999995</v>
      </c>
      <c r="E65" s="212">
        <v>41974</v>
      </c>
      <c r="F65" s="182">
        <f t="shared" ref="F65:F96" si="3">+AVERAGE(D54:D65)</f>
        <v>85.340598</v>
      </c>
      <c r="G65" s="41"/>
      <c r="H65" s="144"/>
      <c r="I65" s="125"/>
      <c r="J65" s="125"/>
    </row>
    <row r="66" spans="2:10" x14ac:dyDescent="0.25">
      <c r="B66" s="127">
        <f>+D11</f>
        <v>2015</v>
      </c>
      <c r="C66" s="127">
        <v>1</v>
      </c>
      <c r="D66" s="213">
        <f t="shared" ref="D66:D77" si="4">+D13</f>
        <v>77.569524000000001</v>
      </c>
      <c r="E66" s="212">
        <v>42005</v>
      </c>
      <c r="F66" s="182">
        <f t="shared" si="3"/>
        <v>86.087895000000003</v>
      </c>
      <c r="G66" s="41"/>
      <c r="H66" s="144"/>
      <c r="I66" s="144"/>
      <c r="J66" s="144"/>
    </row>
    <row r="67" spans="2:10" x14ac:dyDescent="0.25">
      <c r="B67" s="127">
        <f t="shared" ref="B67:B77" si="5">+B66</f>
        <v>2015</v>
      </c>
      <c r="C67" s="127">
        <v>2</v>
      </c>
      <c r="D67" s="213">
        <f t="shared" si="4"/>
        <v>81.867587</v>
      </c>
      <c r="E67" s="212">
        <v>42036</v>
      </c>
      <c r="F67" s="182">
        <f t="shared" si="3"/>
        <v>85.005486833333336</v>
      </c>
      <c r="G67" s="41"/>
      <c r="H67" s="144"/>
      <c r="I67" s="144"/>
      <c r="J67" s="144"/>
    </row>
    <row r="68" spans="2:10" x14ac:dyDescent="0.25">
      <c r="B68" s="127">
        <f t="shared" si="5"/>
        <v>2015</v>
      </c>
      <c r="C68" s="127">
        <v>3</v>
      </c>
      <c r="D68" s="213">
        <f t="shared" si="4"/>
        <v>89.385293000000004</v>
      </c>
      <c r="E68" s="212">
        <v>42064</v>
      </c>
      <c r="F68" s="182">
        <f t="shared" si="3"/>
        <v>84.925514750000005</v>
      </c>
      <c r="G68" s="41"/>
      <c r="H68" s="144"/>
      <c r="I68" s="144"/>
      <c r="J68" s="144"/>
    </row>
    <row r="69" spans="2:10" x14ac:dyDescent="0.25">
      <c r="B69" s="127">
        <f t="shared" si="5"/>
        <v>2015</v>
      </c>
      <c r="C69" s="127">
        <v>4</v>
      </c>
      <c r="D69" s="213">
        <f t="shared" si="4"/>
        <v>90.057581999999996</v>
      </c>
      <c r="E69" s="212">
        <v>42095</v>
      </c>
      <c r="F69" s="182">
        <f t="shared" si="3"/>
        <v>84.347805833333339</v>
      </c>
      <c r="G69" s="41"/>
      <c r="H69" s="144"/>
      <c r="I69" s="144"/>
      <c r="J69" s="144"/>
    </row>
    <row r="70" spans="2:10" x14ac:dyDescent="0.25">
      <c r="B70" s="127">
        <f t="shared" si="5"/>
        <v>2015</v>
      </c>
      <c r="C70" s="127">
        <v>5</v>
      </c>
      <c r="D70" s="213">
        <f t="shared" si="4"/>
        <v>78.440296000000004</v>
      </c>
      <c r="E70" s="212">
        <v>42125</v>
      </c>
      <c r="F70" s="182">
        <f t="shared" si="3"/>
        <v>80.240170666666671</v>
      </c>
      <c r="G70" s="41"/>
      <c r="H70" s="144"/>
      <c r="I70" s="144"/>
      <c r="J70" s="144"/>
    </row>
    <row r="71" spans="2:10" x14ac:dyDescent="0.25">
      <c r="B71" s="127">
        <f t="shared" si="5"/>
        <v>2015</v>
      </c>
      <c r="C71" s="127">
        <v>6</v>
      </c>
      <c r="D71" s="213">
        <f t="shared" si="4"/>
        <v>54.722371000000003</v>
      </c>
      <c r="E71" s="212">
        <v>42156</v>
      </c>
      <c r="F71" s="182">
        <f t="shared" si="3"/>
        <v>77.718120583333331</v>
      </c>
      <c r="G71" s="41"/>
      <c r="H71" s="144"/>
      <c r="I71" s="144"/>
      <c r="J71" s="144"/>
    </row>
    <row r="72" spans="2:10" x14ac:dyDescent="0.25">
      <c r="B72" s="127">
        <f t="shared" si="5"/>
        <v>2015</v>
      </c>
      <c r="C72" s="127">
        <v>7</v>
      </c>
      <c r="D72" s="213">
        <f t="shared" si="4"/>
        <v>81.225935000000007</v>
      </c>
      <c r="E72" s="212">
        <v>42186</v>
      </c>
      <c r="F72" s="182">
        <f t="shared" si="3"/>
        <v>76.504402083333346</v>
      </c>
      <c r="G72" s="41"/>
      <c r="H72" s="144"/>
      <c r="I72" s="144"/>
      <c r="J72" s="144"/>
    </row>
    <row r="73" spans="2:10" x14ac:dyDescent="0.25">
      <c r="B73" s="127">
        <f t="shared" si="5"/>
        <v>2015</v>
      </c>
      <c r="C73" s="127">
        <v>8</v>
      </c>
      <c r="D73" s="213">
        <f t="shared" si="4"/>
        <v>48.054538999999998</v>
      </c>
      <c r="E73" s="212">
        <v>42217</v>
      </c>
      <c r="F73" s="182">
        <f t="shared" si="3"/>
        <v>75.10663666666666</v>
      </c>
      <c r="G73" s="41"/>
      <c r="H73" s="144"/>
      <c r="I73" s="144"/>
      <c r="J73" s="144"/>
    </row>
    <row r="74" spans="2:10" x14ac:dyDescent="0.25">
      <c r="B74" s="127">
        <f t="shared" si="5"/>
        <v>2015</v>
      </c>
      <c r="C74" s="127">
        <v>9</v>
      </c>
      <c r="D74" s="213">
        <f t="shared" si="4"/>
        <v>67.239598000000001</v>
      </c>
      <c r="E74" s="212">
        <v>42248</v>
      </c>
      <c r="F74" s="182">
        <f t="shared" si="3"/>
        <v>73.936238166666669</v>
      </c>
      <c r="G74" s="41"/>
      <c r="H74" s="144"/>
      <c r="I74" s="144"/>
      <c r="J74" s="144"/>
    </row>
    <row r="75" spans="2:10" x14ac:dyDescent="0.25">
      <c r="B75" s="127">
        <f t="shared" si="5"/>
        <v>2015</v>
      </c>
      <c r="C75" s="127">
        <v>10</v>
      </c>
      <c r="D75" s="213">
        <f t="shared" si="4"/>
        <v>58.760002999999998</v>
      </c>
      <c r="E75" s="212">
        <v>42278</v>
      </c>
      <c r="F75" s="182">
        <f t="shared" si="3"/>
        <v>73.48949391666666</v>
      </c>
      <c r="G75" s="41"/>
      <c r="H75" s="144"/>
      <c r="I75" s="144"/>
      <c r="J75" s="144"/>
    </row>
    <row r="76" spans="2:10" x14ac:dyDescent="0.25">
      <c r="B76" s="127">
        <f t="shared" si="5"/>
        <v>2015</v>
      </c>
      <c r="C76" s="127">
        <v>11</v>
      </c>
      <c r="D76" s="213">
        <f t="shared" si="4"/>
        <v>59.4985</v>
      </c>
      <c r="E76" s="212">
        <v>42309</v>
      </c>
      <c r="F76" s="182">
        <f t="shared" si="3"/>
        <v>72.183366249999992</v>
      </c>
      <c r="G76" s="41"/>
      <c r="H76" s="144"/>
      <c r="I76" s="144"/>
      <c r="J76" s="144"/>
    </row>
    <row r="77" spans="2:10" x14ac:dyDescent="0.25">
      <c r="B77" s="127">
        <f t="shared" si="5"/>
        <v>2015</v>
      </c>
      <c r="C77" s="127">
        <v>12</v>
      </c>
      <c r="D77" s="213">
        <f t="shared" si="4"/>
        <v>60.655982999999999</v>
      </c>
      <c r="E77" s="212">
        <v>42339</v>
      </c>
      <c r="F77" s="182">
        <f t="shared" si="3"/>
        <v>70.623100916666672</v>
      </c>
      <c r="G77" s="41"/>
      <c r="H77" s="144"/>
      <c r="I77" s="144"/>
      <c r="J77" s="144"/>
    </row>
    <row r="78" spans="2:10" x14ac:dyDescent="0.25">
      <c r="B78" s="127">
        <f>+E11</f>
        <v>2016</v>
      </c>
      <c r="C78" s="127">
        <v>1</v>
      </c>
      <c r="D78" s="213">
        <f t="shared" ref="D78:D89" si="6">+E13</f>
        <v>40.980857</v>
      </c>
      <c r="E78" s="212">
        <v>42370</v>
      </c>
      <c r="F78" s="182">
        <f t="shared" si="3"/>
        <v>67.574045333333331</v>
      </c>
      <c r="G78" s="41"/>
      <c r="H78" s="144"/>
      <c r="I78" s="144"/>
      <c r="J78" s="144"/>
    </row>
    <row r="79" spans="2:10" x14ac:dyDescent="0.25">
      <c r="B79" s="127">
        <f t="shared" ref="B79:B89" si="7">+B78</f>
        <v>2016</v>
      </c>
      <c r="C79" s="127">
        <v>2</v>
      </c>
      <c r="D79" s="213">
        <f t="shared" si="6"/>
        <v>94.206288000000001</v>
      </c>
      <c r="E79" s="212">
        <v>42401</v>
      </c>
      <c r="F79" s="182">
        <f t="shared" si="3"/>
        <v>68.60227041666667</v>
      </c>
      <c r="G79" s="41"/>
      <c r="H79" s="144"/>
      <c r="I79" s="144"/>
      <c r="J79" s="144"/>
    </row>
    <row r="80" spans="2:10" x14ac:dyDescent="0.25">
      <c r="B80" s="127">
        <f t="shared" si="7"/>
        <v>2016</v>
      </c>
      <c r="C80" s="127">
        <v>3</v>
      </c>
      <c r="D80" s="213">
        <f t="shared" si="6"/>
        <v>74.699220999999994</v>
      </c>
      <c r="E80" s="212">
        <v>42430</v>
      </c>
      <c r="F80" s="182">
        <f t="shared" si="3"/>
        <v>67.378431083333325</v>
      </c>
      <c r="G80" s="41"/>
      <c r="H80" s="144"/>
      <c r="I80" s="144"/>
      <c r="J80" s="144"/>
    </row>
    <row r="81" spans="2:10" x14ac:dyDescent="0.25">
      <c r="B81" s="127">
        <f t="shared" si="7"/>
        <v>2016</v>
      </c>
      <c r="C81" s="127">
        <v>4</v>
      </c>
      <c r="D81" s="213">
        <f t="shared" si="6"/>
        <v>80.211237999999994</v>
      </c>
      <c r="E81" s="212">
        <v>42461</v>
      </c>
      <c r="F81" s="182">
        <f t="shared" si="3"/>
        <v>66.55790241666665</v>
      </c>
      <c r="G81" s="41"/>
      <c r="H81" s="144"/>
      <c r="I81" s="144"/>
      <c r="J81" s="144"/>
    </row>
    <row r="82" spans="2:10" x14ac:dyDescent="0.25">
      <c r="B82" s="127">
        <f t="shared" si="7"/>
        <v>2016</v>
      </c>
      <c r="C82" s="127">
        <v>5</v>
      </c>
      <c r="D82" s="213">
        <f t="shared" si="6"/>
        <v>76.468213000000006</v>
      </c>
      <c r="E82" s="212">
        <v>42491</v>
      </c>
      <c r="F82" s="182">
        <f t="shared" si="3"/>
        <v>66.393562166666655</v>
      </c>
      <c r="G82" s="41"/>
      <c r="H82" s="144"/>
      <c r="I82" s="144"/>
      <c r="J82" s="144"/>
    </row>
    <row r="83" spans="2:10" x14ac:dyDescent="0.25">
      <c r="B83" s="127">
        <f t="shared" si="7"/>
        <v>2016</v>
      </c>
      <c r="C83" s="127">
        <v>6</v>
      </c>
      <c r="D83" s="213">
        <f t="shared" si="6"/>
        <v>70.585347999999996</v>
      </c>
      <c r="E83" s="212">
        <v>42522</v>
      </c>
      <c r="F83" s="182">
        <f t="shared" si="3"/>
        <v>67.71547691666666</v>
      </c>
      <c r="G83" s="41"/>
      <c r="H83" s="144"/>
      <c r="I83" s="144"/>
      <c r="J83" s="144"/>
    </row>
    <row r="84" spans="2:10" x14ac:dyDescent="0.25">
      <c r="B84" s="127">
        <f t="shared" si="7"/>
        <v>2016</v>
      </c>
      <c r="C84" s="127">
        <v>7</v>
      </c>
      <c r="D84" s="213">
        <f t="shared" si="6"/>
        <v>54.541704000000003</v>
      </c>
      <c r="E84" s="212">
        <v>42552</v>
      </c>
      <c r="F84" s="182">
        <f t="shared" si="3"/>
        <v>65.491790999999992</v>
      </c>
      <c r="G84" s="41"/>
      <c r="H84" s="144"/>
      <c r="I84" s="144"/>
      <c r="J84" s="144"/>
    </row>
    <row r="85" spans="2:10" x14ac:dyDescent="0.25">
      <c r="B85" s="127">
        <f t="shared" si="7"/>
        <v>2016</v>
      </c>
      <c r="C85" s="127">
        <v>8</v>
      </c>
      <c r="D85" s="213">
        <f t="shared" si="6"/>
        <v>61.874578999999997</v>
      </c>
      <c r="E85" s="212">
        <v>42583</v>
      </c>
      <c r="F85" s="182">
        <f t="shared" si="3"/>
        <v>66.643460999999988</v>
      </c>
      <c r="G85" s="41"/>
      <c r="H85" s="144"/>
      <c r="I85" s="144"/>
      <c r="J85" s="144"/>
    </row>
    <row r="86" spans="2:10" x14ac:dyDescent="0.25">
      <c r="B86" s="127">
        <f t="shared" si="7"/>
        <v>2016</v>
      </c>
      <c r="C86" s="127">
        <v>9</v>
      </c>
      <c r="D86" s="213">
        <f t="shared" si="6"/>
        <v>60.532617000000002</v>
      </c>
      <c r="E86" s="212">
        <v>42614</v>
      </c>
      <c r="F86" s="182">
        <f t="shared" si="3"/>
        <v>66.084545916666656</v>
      </c>
      <c r="G86" s="41"/>
      <c r="H86" s="144"/>
      <c r="I86" s="144"/>
      <c r="J86" s="144"/>
    </row>
    <row r="87" spans="2:10" x14ac:dyDescent="0.25">
      <c r="B87" s="127">
        <f t="shared" si="7"/>
        <v>2016</v>
      </c>
      <c r="C87" s="127">
        <v>10</v>
      </c>
      <c r="D87" s="213">
        <f t="shared" si="6"/>
        <v>63.063789999999997</v>
      </c>
      <c r="E87" s="212">
        <v>42644</v>
      </c>
      <c r="F87" s="182">
        <f t="shared" si="3"/>
        <v>66.443194833333322</v>
      </c>
      <c r="G87" s="41"/>
      <c r="H87" s="144"/>
      <c r="I87" s="144"/>
    </row>
    <row r="88" spans="2:10" x14ac:dyDescent="0.25">
      <c r="B88" s="127">
        <f t="shared" si="7"/>
        <v>2016</v>
      </c>
      <c r="C88" s="127">
        <v>11</v>
      </c>
      <c r="D88" s="213">
        <f t="shared" si="6"/>
        <v>65.879166999999995</v>
      </c>
      <c r="E88" s="212">
        <v>42675</v>
      </c>
      <c r="F88" s="182">
        <f t="shared" si="3"/>
        <v>66.974917083333324</v>
      </c>
      <c r="G88" s="41"/>
      <c r="H88" s="144"/>
      <c r="I88" s="144"/>
    </row>
    <row r="89" spans="2:10" x14ac:dyDescent="0.25">
      <c r="B89" s="127">
        <f t="shared" si="7"/>
        <v>2016</v>
      </c>
      <c r="C89" s="127">
        <v>12</v>
      </c>
      <c r="D89" s="213">
        <f t="shared" si="6"/>
        <v>74.646794999999997</v>
      </c>
      <c r="E89" s="212">
        <v>42705</v>
      </c>
      <c r="F89" s="182">
        <f t="shared" si="3"/>
        <v>68.140818083333343</v>
      </c>
      <c r="G89" s="41"/>
      <c r="H89" s="144"/>
      <c r="I89" s="144"/>
    </row>
    <row r="90" spans="2:10" x14ac:dyDescent="0.25">
      <c r="B90" s="127">
        <f>+F11</f>
        <v>2017</v>
      </c>
      <c r="C90" s="127">
        <v>1</v>
      </c>
      <c r="D90" s="213">
        <f t="shared" ref="D90:D101" si="8">+F13</f>
        <v>48.982830999999997</v>
      </c>
      <c r="E90" s="212">
        <v>42736</v>
      </c>
      <c r="F90" s="182">
        <f t="shared" si="3"/>
        <v>68.807649250000011</v>
      </c>
      <c r="G90" s="41"/>
      <c r="H90" s="144"/>
      <c r="I90" s="144"/>
    </row>
    <row r="91" spans="2:10" x14ac:dyDescent="0.25">
      <c r="B91" s="127">
        <f t="shared" ref="B91:B101" si="9">+B90</f>
        <v>2017</v>
      </c>
      <c r="C91" s="127">
        <v>2</v>
      </c>
      <c r="D91" s="213">
        <f t="shared" si="8"/>
        <v>89.019266999999999</v>
      </c>
      <c r="E91" s="212">
        <v>42767</v>
      </c>
      <c r="F91" s="182">
        <f t="shared" si="3"/>
        <v>68.375397500000005</v>
      </c>
      <c r="G91" s="41"/>
      <c r="H91" s="144"/>
      <c r="I91" s="144"/>
    </row>
    <row r="92" spans="2:10" x14ac:dyDescent="0.25">
      <c r="B92" s="127">
        <f t="shared" si="9"/>
        <v>2017</v>
      </c>
      <c r="C92" s="127">
        <v>3</v>
      </c>
      <c r="D92" s="213">
        <f t="shared" si="8"/>
        <v>99.514481000000004</v>
      </c>
      <c r="E92" s="212">
        <v>42795</v>
      </c>
      <c r="F92" s="182">
        <f t="shared" si="3"/>
        <v>70.443335833333336</v>
      </c>
      <c r="G92" s="41"/>
      <c r="H92" s="144"/>
      <c r="I92" s="144"/>
    </row>
    <row r="93" spans="2:10" x14ac:dyDescent="0.25">
      <c r="B93" s="127">
        <f t="shared" si="9"/>
        <v>2017</v>
      </c>
      <c r="C93" s="127">
        <v>4</v>
      </c>
      <c r="D93" s="213">
        <f t="shared" si="8"/>
        <v>49.938003999999999</v>
      </c>
      <c r="E93" s="212">
        <v>42826</v>
      </c>
      <c r="F93" s="182">
        <f t="shared" si="3"/>
        <v>67.92056633333334</v>
      </c>
      <c r="G93" s="41"/>
      <c r="H93" s="144"/>
      <c r="I93" s="144"/>
    </row>
    <row r="94" spans="2:10" x14ac:dyDescent="0.25">
      <c r="B94" s="127">
        <f t="shared" si="9"/>
        <v>2017</v>
      </c>
      <c r="C94" s="127">
        <v>5</v>
      </c>
      <c r="D94" s="213">
        <f t="shared" si="8"/>
        <v>92.082603000000006</v>
      </c>
      <c r="E94" s="212">
        <v>42856</v>
      </c>
      <c r="F94" s="182">
        <f t="shared" si="3"/>
        <v>69.221765500000004</v>
      </c>
      <c r="G94" s="41"/>
      <c r="H94" s="144"/>
      <c r="I94" s="144"/>
    </row>
    <row r="95" spans="2:10" x14ac:dyDescent="0.25">
      <c r="B95" s="127">
        <f t="shared" si="9"/>
        <v>2017</v>
      </c>
      <c r="C95" s="127">
        <v>6</v>
      </c>
      <c r="D95" s="213">
        <f t="shared" si="8"/>
        <v>94.324444999999997</v>
      </c>
      <c r="E95" s="212">
        <v>42887</v>
      </c>
      <c r="F95" s="182">
        <f t="shared" si="3"/>
        <v>71.200023583333333</v>
      </c>
      <c r="G95" s="41"/>
      <c r="H95" s="144"/>
      <c r="I95" s="144"/>
    </row>
    <row r="96" spans="2:10" x14ac:dyDescent="0.25">
      <c r="B96" s="127">
        <f t="shared" si="9"/>
        <v>2017</v>
      </c>
      <c r="C96" s="127">
        <v>7</v>
      </c>
      <c r="D96" s="213">
        <f t="shared" si="8"/>
        <v>54.335821000000003</v>
      </c>
      <c r="E96" s="212">
        <v>42917</v>
      </c>
      <c r="F96" s="182">
        <f t="shared" si="3"/>
        <v>71.182866666666669</v>
      </c>
      <c r="G96" s="41"/>
      <c r="H96" s="144"/>
      <c r="I96" s="144"/>
    </row>
    <row r="97" spans="2:9" x14ac:dyDescent="0.25">
      <c r="B97" s="127">
        <f t="shared" si="9"/>
        <v>2017</v>
      </c>
      <c r="C97" s="127">
        <v>8</v>
      </c>
      <c r="D97" s="213">
        <f t="shared" si="8"/>
        <v>89.277393000000004</v>
      </c>
      <c r="E97" s="212">
        <v>42948</v>
      </c>
      <c r="F97" s="182">
        <f t="shared" ref="F97:F117" si="10">+AVERAGE(D86:D97)</f>
        <v>73.466434499999991</v>
      </c>
      <c r="G97" s="41"/>
      <c r="H97" s="144"/>
      <c r="I97" s="144"/>
    </row>
    <row r="98" spans="2:9" x14ac:dyDescent="0.25">
      <c r="B98" s="127">
        <f t="shared" si="9"/>
        <v>2017</v>
      </c>
      <c r="C98" s="127">
        <v>9</v>
      </c>
      <c r="D98" s="213">
        <f t="shared" si="8"/>
        <v>53.422449</v>
      </c>
      <c r="E98" s="212">
        <v>42979</v>
      </c>
      <c r="F98" s="182">
        <f t="shared" si="10"/>
        <v>72.873920499999983</v>
      </c>
      <c r="G98" s="41"/>
      <c r="H98" s="144"/>
      <c r="I98" s="144"/>
    </row>
    <row r="99" spans="2:9" x14ac:dyDescent="0.25">
      <c r="B99" s="127">
        <f t="shared" si="9"/>
        <v>2017</v>
      </c>
      <c r="C99" s="127">
        <v>10</v>
      </c>
      <c r="D99" s="213">
        <f t="shared" si="8"/>
        <v>50.452858999999997</v>
      </c>
      <c r="E99" s="212">
        <v>43009</v>
      </c>
      <c r="F99" s="182">
        <f t="shared" si="10"/>
        <v>71.823009583333331</v>
      </c>
      <c r="G99" s="41"/>
      <c r="H99" s="144"/>
      <c r="I99" s="144"/>
    </row>
    <row r="100" spans="2:9" x14ac:dyDescent="0.25">
      <c r="B100" s="127">
        <f t="shared" si="9"/>
        <v>2017</v>
      </c>
      <c r="C100" s="127">
        <v>11</v>
      </c>
      <c r="D100" s="213">
        <f t="shared" si="8"/>
        <v>66.136827999999994</v>
      </c>
      <c r="E100" s="212">
        <v>43040</v>
      </c>
      <c r="F100" s="182">
        <f t="shared" si="10"/>
        <v>71.844481333333334</v>
      </c>
      <c r="G100" s="41"/>
      <c r="H100" s="144"/>
      <c r="I100" s="144"/>
    </row>
    <row r="101" spans="2:9" x14ac:dyDescent="0.25">
      <c r="B101" s="127">
        <f t="shared" si="9"/>
        <v>2017</v>
      </c>
      <c r="C101" s="127">
        <v>12</v>
      </c>
      <c r="D101" s="213">
        <f t="shared" si="8"/>
        <v>56.881940999999998</v>
      </c>
      <c r="E101" s="212">
        <v>43070</v>
      </c>
      <c r="F101" s="182">
        <f t="shared" si="10"/>
        <v>70.364076833333328</v>
      </c>
      <c r="G101" s="41"/>
      <c r="H101" s="144"/>
      <c r="I101" s="144"/>
    </row>
    <row r="102" spans="2:9" x14ac:dyDescent="0.25">
      <c r="B102" s="127">
        <f>+G11</f>
        <v>2018</v>
      </c>
      <c r="C102" s="127">
        <v>1</v>
      </c>
      <c r="D102" s="213">
        <f t="shared" ref="D102:D113" si="11">+G13</f>
        <v>69.939843999999994</v>
      </c>
      <c r="E102" s="212">
        <v>43101</v>
      </c>
      <c r="F102" s="182">
        <f t="shared" si="10"/>
        <v>72.110494583333335</v>
      </c>
      <c r="G102" s="41"/>
      <c r="H102" s="144"/>
      <c r="I102" s="144"/>
    </row>
    <row r="103" spans="2:9" x14ac:dyDescent="0.25">
      <c r="B103" s="127">
        <f t="shared" ref="B103:B113" si="12">+B102</f>
        <v>2018</v>
      </c>
      <c r="C103" s="127">
        <v>2</v>
      </c>
      <c r="D103" s="213">
        <f t="shared" si="11"/>
        <v>83.399212000000006</v>
      </c>
      <c r="E103" s="212">
        <v>43132</v>
      </c>
      <c r="F103" s="182">
        <f t="shared" si="10"/>
        <v>71.642156666666679</v>
      </c>
      <c r="G103" s="41"/>
      <c r="H103" s="144"/>
      <c r="I103" s="144"/>
    </row>
    <row r="104" spans="2:9" x14ac:dyDescent="0.25">
      <c r="B104" s="127">
        <f t="shared" si="12"/>
        <v>2018</v>
      </c>
      <c r="C104" s="127">
        <v>3</v>
      </c>
      <c r="D104" s="213">
        <f t="shared" si="11"/>
        <v>71.973386000000005</v>
      </c>
      <c r="E104" s="212">
        <v>43160</v>
      </c>
      <c r="F104" s="182">
        <f t="shared" si="10"/>
        <v>69.347065416666666</v>
      </c>
      <c r="G104" s="41"/>
      <c r="H104" s="144"/>
      <c r="I104" s="144"/>
    </row>
    <row r="105" spans="2:9" x14ac:dyDescent="0.25">
      <c r="B105" s="127">
        <f t="shared" si="12"/>
        <v>2018</v>
      </c>
      <c r="C105" s="127">
        <v>4</v>
      </c>
      <c r="D105" s="213">
        <f t="shared" si="11"/>
        <v>69.013254000000003</v>
      </c>
      <c r="E105" s="212">
        <v>43191</v>
      </c>
      <c r="F105" s="182">
        <f t="shared" si="10"/>
        <v>70.936669583333341</v>
      </c>
      <c r="G105" s="41"/>
      <c r="H105" s="144"/>
      <c r="I105" s="144"/>
    </row>
    <row r="106" spans="2:9" x14ac:dyDescent="0.25">
      <c r="B106" s="127">
        <f t="shared" si="12"/>
        <v>2018</v>
      </c>
      <c r="C106" s="127">
        <v>5</v>
      </c>
      <c r="D106" s="213">
        <f t="shared" si="11"/>
        <v>96.268046999999996</v>
      </c>
      <c r="E106" s="212">
        <v>43221</v>
      </c>
      <c r="F106" s="182">
        <f t="shared" si="10"/>
        <v>71.285456583333328</v>
      </c>
      <c r="G106" s="41"/>
      <c r="H106" s="144"/>
      <c r="I106" s="144"/>
    </row>
    <row r="107" spans="2:9" x14ac:dyDescent="0.25">
      <c r="B107" s="127">
        <f t="shared" si="12"/>
        <v>2018</v>
      </c>
      <c r="C107" s="127">
        <v>6</v>
      </c>
      <c r="D107" s="213">
        <f t="shared" si="11"/>
        <v>88.128158999999997</v>
      </c>
      <c r="E107" s="212">
        <v>43252</v>
      </c>
      <c r="F107" s="182">
        <f t="shared" si="10"/>
        <v>70.769099416666663</v>
      </c>
      <c r="G107" s="41"/>
      <c r="H107" s="144"/>
      <c r="I107" s="144"/>
    </row>
    <row r="108" spans="2:9" x14ac:dyDescent="0.25">
      <c r="B108" s="127">
        <f t="shared" si="12"/>
        <v>2018</v>
      </c>
      <c r="C108" s="127">
        <v>7</v>
      </c>
      <c r="D108" s="213">
        <f t="shared" si="11"/>
        <v>80.136853000000002</v>
      </c>
      <c r="E108" s="212">
        <v>43282</v>
      </c>
      <c r="F108" s="182">
        <f t="shared" si="10"/>
        <v>72.91918541666665</v>
      </c>
      <c r="G108" s="41"/>
      <c r="H108" s="144"/>
      <c r="I108" s="144"/>
    </row>
    <row r="109" spans="2:9" x14ac:dyDescent="0.25">
      <c r="B109" s="127">
        <f t="shared" si="12"/>
        <v>2018</v>
      </c>
      <c r="C109" s="127">
        <v>8</v>
      </c>
      <c r="D109" s="213">
        <f t="shared" si="11"/>
        <v>61.400157999999998</v>
      </c>
      <c r="E109" s="212">
        <v>43313</v>
      </c>
      <c r="F109" s="182">
        <f t="shared" si="10"/>
        <v>70.596082499999994</v>
      </c>
      <c r="G109" s="41"/>
      <c r="H109" s="144"/>
      <c r="I109" s="144"/>
    </row>
    <row r="110" spans="2:9" x14ac:dyDescent="0.25">
      <c r="B110" s="127">
        <f t="shared" si="12"/>
        <v>2018</v>
      </c>
      <c r="C110" s="127">
        <v>9</v>
      </c>
      <c r="D110" s="213">
        <f t="shared" si="11"/>
        <v>49.295132000000002</v>
      </c>
      <c r="E110" s="212">
        <v>43344</v>
      </c>
      <c r="F110" s="182">
        <f t="shared" si="10"/>
        <v>70.252139416666665</v>
      </c>
      <c r="G110" s="41"/>
      <c r="H110" s="144"/>
      <c r="I110" s="144"/>
    </row>
    <row r="111" spans="2:9" x14ac:dyDescent="0.25">
      <c r="B111" s="127">
        <f t="shared" si="12"/>
        <v>2018</v>
      </c>
      <c r="C111" s="127">
        <v>10</v>
      </c>
      <c r="D111" s="213">
        <f t="shared" si="11"/>
        <v>58.615723000000003</v>
      </c>
      <c r="E111" s="212">
        <v>43374</v>
      </c>
      <c r="F111" s="182">
        <f t="shared" si="10"/>
        <v>70.932378083333333</v>
      </c>
      <c r="G111" s="41"/>
      <c r="H111" s="144"/>
      <c r="I111" s="144"/>
    </row>
    <row r="112" spans="2:9" x14ac:dyDescent="0.25">
      <c r="B112" s="127">
        <f t="shared" si="12"/>
        <v>2018</v>
      </c>
      <c r="C112" s="127">
        <v>11</v>
      </c>
      <c r="D112" s="213">
        <f t="shared" si="11"/>
        <v>53.3474</v>
      </c>
      <c r="E112" s="212">
        <v>43405</v>
      </c>
      <c r="F112" s="182">
        <f t="shared" si="10"/>
        <v>69.866592416666663</v>
      </c>
      <c r="G112" s="41"/>
      <c r="H112" s="144"/>
      <c r="I112" s="144"/>
    </row>
    <row r="113" spans="2:9" x14ac:dyDescent="0.25">
      <c r="B113" s="127">
        <f t="shared" si="12"/>
        <v>2018</v>
      </c>
      <c r="C113" s="127">
        <v>12</v>
      </c>
      <c r="D113" s="213">
        <f t="shared" si="11"/>
        <v>57.094019000000003</v>
      </c>
      <c r="E113" s="212">
        <v>43435</v>
      </c>
      <c r="F113" s="182">
        <f t="shared" si="10"/>
        <v>69.884265583333331</v>
      </c>
      <c r="G113" s="41"/>
      <c r="H113" s="144"/>
      <c r="I113" s="144"/>
    </row>
    <row r="114" spans="2:9" x14ac:dyDescent="0.25">
      <c r="B114" s="127">
        <v>2019</v>
      </c>
      <c r="C114" s="127">
        <v>1</v>
      </c>
      <c r="D114" s="213">
        <f t="shared" ref="D114:D124" si="13">+H13</f>
        <v>47.399459</v>
      </c>
      <c r="E114" s="212">
        <v>43466</v>
      </c>
      <c r="F114" s="182">
        <f t="shared" si="10"/>
        <v>68.005900166666663</v>
      </c>
      <c r="G114" s="41"/>
      <c r="H114" s="144"/>
      <c r="I114" s="144"/>
    </row>
    <row r="115" spans="2:9" x14ac:dyDescent="0.25">
      <c r="B115" s="127">
        <f t="shared" ref="B115:B125" si="14">+B114</f>
        <v>2019</v>
      </c>
      <c r="C115" s="127">
        <v>2</v>
      </c>
      <c r="D115" s="213">
        <f t="shared" si="13"/>
        <v>63.509143999999999</v>
      </c>
      <c r="E115" s="212">
        <v>43497</v>
      </c>
      <c r="F115" s="182">
        <f>+AVERAGE(D104:D115)</f>
        <v>66.348394499999998</v>
      </c>
      <c r="G115" s="41"/>
      <c r="H115" s="144"/>
      <c r="I115" s="144"/>
    </row>
    <row r="116" spans="2:9" x14ac:dyDescent="0.25">
      <c r="B116" s="127">
        <f t="shared" si="14"/>
        <v>2019</v>
      </c>
      <c r="C116" s="127">
        <v>3</v>
      </c>
      <c r="D116" s="213">
        <f t="shared" si="13"/>
        <v>60.530487999999998</v>
      </c>
      <c r="E116" s="212">
        <v>43525</v>
      </c>
      <c r="F116" s="182">
        <f>+AVERAGE(D105:D116)</f>
        <v>65.394819666666663</v>
      </c>
      <c r="G116" s="41"/>
      <c r="H116" s="144"/>
      <c r="I116" s="144"/>
    </row>
    <row r="117" spans="2:9" x14ac:dyDescent="0.25">
      <c r="B117" s="127">
        <f t="shared" si="14"/>
        <v>2019</v>
      </c>
      <c r="C117" s="127">
        <v>4</v>
      </c>
      <c r="D117" s="213">
        <f t="shared" si="13"/>
        <v>48.269706999999997</v>
      </c>
      <c r="E117" s="212">
        <v>43556</v>
      </c>
      <c r="F117" s="182">
        <f t="shared" si="10"/>
        <v>63.666190749999998</v>
      </c>
      <c r="G117" s="41"/>
      <c r="H117" s="144"/>
      <c r="I117" s="144"/>
    </row>
    <row r="118" spans="2:9" x14ac:dyDescent="0.25">
      <c r="B118" s="127">
        <f t="shared" si="14"/>
        <v>2019</v>
      </c>
      <c r="C118" s="127">
        <v>5</v>
      </c>
      <c r="D118" s="213">
        <f t="shared" si="13"/>
        <v>75.584417000000002</v>
      </c>
      <c r="E118" s="212">
        <v>43586</v>
      </c>
      <c r="F118" s="182">
        <f>+AVERAGE(D107:D118)</f>
        <v>61.942554916666673</v>
      </c>
      <c r="G118" s="41"/>
      <c r="H118" s="144"/>
      <c r="I118" s="144"/>
    </row>
    <row r="119" spans="2:9" x14ac:dyDescent="0.25">
      <c r="B119" s="127">
        <f t="shared" si="14"/>
        <v>2019</v>
      </c>
      <c r="C119" s="127">
        <v>6</v>
      </c>
      <c r="D119" s="213">
        <f t="shared" si="13"/>
        <v>56.505319999999998</v>
      </c>
      <c r="E119" s="212">
        <v>43617</v>
      </c>
      <c r="F119" s="182">
        <f t="shared" ref="F119" si="15">+AVERAGE(D108:D119)</f>
        <v>59.307318333333342</v>
      </c>
      <c r="G119" s="41"/>
      <c r="H119" s="144"/>
      <c r="I119" s="144"/>
    </row>
    <row r="120" spans="2:9" x14ac:dyDescent="0.25">
      <c r="B120" s="127">
        <f t="shared" si="14"/>
        <v>2019</v>
      </c>
      <c r="C120" s="127">
        <v>7</v>
      </c>
      <c r="D120" s="213">
        <f>+H19</f>
        <v>36.851182000000001</v>
      </c>
      <c r="E120" s="212">
        <v>43647</v>
      </c>
      <c r="F120" s="182">
        <f>+AVERAGE(D109:D120)</f>
        <v>55.700179083333325</v>
      </c>
      <c r="G120" s="41"/>
      <c r="H120" s="144"/>
      <c r="I120" s="144"/>
    </row>
    <row r="121" spans="2:9" x14ac:dyDescent="0.25">
      <c r="B121" s="127">
        <f t="shared" si="14"/>
        <v>2019</v>
      </c>
      <c r="C121" s="127">
        <v>8</v>
      </c>
      <c r="D121" s="213">
        <f t="shared" si="13"/>
        <v>72.895420999999999</v>
      </c>
      <c r="E121" s="212">
        <v>43678</v>
      </c>
      <c r="F121" s="182">
        <f t="shared" ref="F121" si="16">+AVERAGE(D110:D121)</f>
        <v>56.658117666666669</v>
      </c>
      <c r="G121" s="41"/>
      <c r="H121" s="144"/>
      <c r="I121" s="144"/>
    </row>
    <row r="122" spans="2:9" x14ac:dyDescent="0.25">
      <c r="B122" s="127">
        <f t="shared" si="14"/>
        <v>2019</v>
      </c>
      <c r="C122" s="127">
        <v>9</v>
      </c>
      <c r="D122" s="213">
        <f t="shared" si="13"/>
        <v>30.406033999999998</v>
      </c>
      <c r="E122" s="212">
        <v>43709</v>
      </c>
      <c r="F122" s="182">
        <f>+AVERAGE(D111:D122)</f>
        <v>55.084026166666668</v>
      </c>
      <c r="G122" s="41"/>
      <c r="H122" s="144"/>
      <c r="I122" s="144"/>
    </row>
    <row r="123" spans="2:9" x14ac:dyDescent="0.25">
      <c r="B123" s="127">
        <f t="shared" si="14"/>
        <v>2019</v>
      </c>
      <c r="C123" s="127">
        <v>10</v>
      </c>
      <c r="D123" s="213">
        <f t="shared" si="13"/>
        <v>37.787821000000001</v>
      </c>
      <c r="E123" s="212">
        <v>43739</v>
      </c>
      <c r="F123" s="182">
        <f t="shared" ref="F123" si="17">+AVERAGE(D112:D123)</f>
        <v>53.348367666666661</v>
      </c>
      <c r="G123" s="41"/>
      <c r="H123" s="144"/>
      <c r="I123" s="144"/>
    </row>
    <row r="124" spans="2:9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48.902751000000002</v>
      </c>
      <c r="G124" s="41"/>
      <c r="H124" s="144"/>
      <c r="I124" s="144"/>
    </row>
    <row r="125" spans="2:9" x14ac:dyDescent="0.25">
      <c r="B125" s="127">
        <f t="shared" si="14"/>
        <v>2019</v>
      </c>
      <c r="C125" s="127">
        <v>12</v>
      </c>
      <c r="D125" s="213">
        <f>+H24</f>
        <v>0</v>
      </c>
      <c r="E125" s="212">
        <v>43800</v>
      </c>
      <c r="F125" s="182">
        <f>+AVERAGE(D114:D125)</f>
        <v>44.144916083333328</v>
      </c>
      <c r="G125" s="41"/>
      <c r="H125" s="144"/>
      <c r="I125" s="144"/>
    </row>
    <row r="126" spans="2:9" x14ac:dyDescent="0.25">
      <c r="B126" s="41"/>
      <c r="C126" s="41"/>
      <c r="D126" s="41"/>
      <c r="E126" s="41"/>
      <c r="F126" s="41"/>
      <c r="G126" s="41"/>
      <c r="H126" s="144"/>
      <c r="I126" s="144"/>
    </row>
    <row r="127" spans="2:9" x14ac:dyDescent="0.25">
      <c r="B127" s="144"/>
      <c r="C127" s="144"/>
      <c r="D127" s="144"/>
      <c r="E127" s="144"/>
      <c r="F127" s="144"/>
      <c r="G127" s="144"/>
      <c r="H127" s="144"/>
      <c r="I127" s="144"/>
    </row>
    <row r="128" spans="2:9" x14ac:dyDescent="0.25">
      <c r="B128" s="144"/>
      <c r="C128" s="144"/>
      <c r="D128" s="144"/>
      <c r="E128" s="144"/>
      <c r="F128" s="144"/>
      <c r="G128" s="144"/>
      <c r="H128" s="144"/>
      <c r="I128" s="144"/>
    </row>
    <row r="129" spans="2:9" x14ac:dyDescent="0.25">
      <c r="B129" s="144"/>
      <c r="C129" s="144"/>
      <c r="D129" s="144"/>
      <c r="E129" s="144"/>
      <c r="F129" s="144"/>
      <c r="G129" s="144"/>
      <c r="H129" s="144"/>
      <c r="I129" s="144"/>
    </row>
    <row r="130" spans="2:9" x14ac:dyDescent="0.25">
      <c r="B130" s="144"/>
      <c r="C130" s="144"/>
      <c r="D130" s="144"/>
      <c r="E130" s="144"/>
      <c r="F130" s="144"/>
      <c r="G130" s="144"/>
      <c r="H130" s="144"/>
      <c r="I130" s="144"/>
    </row>
    <row r="131" spans="2:9" x14ac:dyDescent="0.25">
      <c r="B131" s="144"/>
      <c r="C131" s="144"/>
      <c r="D131" s="144"/>
      <c r="E131" s="144"/>
      <c r="F131" s="144"/>
      <c r="G131" s="144"/>
      <c r="H131" s="144"/>
      <c r="I131" s="144"/>
    </row>
    <row r="132" spans="2:9" x14ac:dyDescent="0.25">
      <c r="B132" s="144"/>
      <c r="C132" s="144"/>
      <c r="D132" s="144"/>
      <c r="E132" s="144"/>
      <c r="F132" s="144"/>
      <c r="G132" s="144"/>
      <c r="H132" s="144"/>
      <c r="I132" s="144"/>
    </row>
    <row r="133" spans="2:9" x14ac:dyDescent="0.25">
      <c r="B133" s="144"/>
      <c r="C133" s="144"/>
      <c r="D133" s="144"/>
      <c r="E133" s="144"/>
      <c r="F133" s="144"/>
      <c r="G133" s="144"/>
      <c r="H133" s="144"/>
      <c r="I133" s="144"/>
    </row>
    <row r="134" spans="2:9" x14ac:dyDescent="0.25">
      <c r="B134" s="144"/>
      <c r="C134" s="144"/>
      <c r="D134" s="144"/>
      <c r="E134" s="144"/>
      <c r="F134" s="144"/>
      <c r="G134" s="144"/>
      <c r="H134" s="144"/>
      <c r="I134" s="144"/>
    </row>
    <row r="135" spans="2:9" x14ac:dyDescent="0.25">
      <c r="B135" s="144"/>
      <c r="C135" s="144"/>
      <c r="D135" s="144"/>
      <c r="E135" s="144"/>
      <c r="F135" s="144"/>
      <c r="G135" s="144"/>
      <c r="H135" s="144"/>
      <c r="I135" s="144"/>
    </row>
    <row r="136" spans="2:9" x14ac:dyDescent="0.25">
      <c r="B136" s="144"/>
      <c r="C136" s="144"/>
      <c r="D136" s="144"/>
      <c r="E136" s="144"/>
      <c r="F136" s="144"/>
      <c r="G136" s="144"/>
      <c r="H136" s="144"/>
      <c r="I136" s="144"/>
    </row>
    <row r="137" spans="2:9" x14ac:dyDescent="0.25">
      <c r="B137" s="144"/>
      <c r="C137" s="144"/>
      <c r="D137" s="144"/>
      <c r="E137" s="144"/>
      <c r="F137" s="144"/>
      <c r="G137" s="144"/>
      <c r="H137" s="144"/>
      <c r="I137" s="144"/>
    </row>
    <row r="138" spans="2:9" x14ac:dyDescent="0.25">
      <c r="B138" s="144"/>
      <c r="C138" s="144"/>
      <c r="D138" s="144"/>
      <c r="E138" s="144"/>
      <c r="F138" s="144"/>
      <c r="G138" s="144"/>
      <c r="H138" s="144"/>
      <c r="I138" s="144"/>
    </row>
    <row r="139" spans="2:9" x14ac:dyDescent="0.25">
      <c r="B139" s="144"/>
      <c r="C139" s="144"/>
      <c r="D139" s="144"/>
      <c r="E139" s="144"/>
      <c r="F139" s="144"/>
      <c r="G139" s="144"/>
      <c r="H139" s="144"/>
      <c r="I139" s="144"/>
    </row>
    <row r="140" spans="2:9" x14ac:dyDescent="0.25">
      <c r="B140" s="144"/>
      <c r="C140" s="144"/>
      <c r="D140" s="144"/>
      <c r="E140" s="144"/>
      <c r="F140" s="144"/>
      <c r="G140" s="144"/>
      <c r="H140" s="144"/>
      <c r="I140" s="144"/>
    </row>
    <row r="141" spans="2:9" x14ac:dyDescent="0.25">
      <c r="B141" s="144"/>
      <c r="C141" s="144"/>
      <c r="D141" s="144"/>
      <c r="E141" s="144"/>
      <c r="F141" s="144"/>
      <c r="G141" s="144"/>
      <c r="H141" s="144"/>
      <c r="I141" s="144"/>
    </row>
    <row r="142" spans="2:9" x14ac:dyDescent="0.25">
      <c r="B142" s="144"/>
      <c r="C142" s="144"/>
      <c r="D142" s="144"/>
      <c r="E142" s="144"/>
      <c r="F142" s="144"/>
      <c r="G142" s="144"/>
      <c r="H142" s="144"/>
      <c r="I142" s="144"/>
    </row>
    <row r="143" spans="2:9" x14ac:dyDescent="0.25">
      <c r="B143" s="144"/>
      <c r="C143" s="144"/>
      <c r="D143" s="144"/>
      <c r="E143" s="144"/>
      <c r="F143" s="144"/>
      <c r="G143" s="144"/>
      <c r="H143" s="144"/>
      <c r="I143" s="144"/>
    </row>
    <row r="144" spans="2:9" x14ac:dyDescent="0.25">
      <c r="B144" s="144"/>
      <c r="C144" s="144"/>
      <c r="D144" s="144"/>
      <c r="E144" s="144"/>
      <c r="F144" s="144"/>
      <c r="G144" s="144"/>
      <c r="H144" s="144"/>
      <c r="I144" s="144"/>
    </row>
    <row r="145" spans="2:9" x14ac:dyDescent="0.25">
      <c r="B145" s="144"/>
      <c r="C145" s="144"/>
      <c r="D145" s="144"/>
      <c r="E145" s="144"/>
      <c r="F145" s="144"/>
      <c r="G145" s="144"/>
      <c r="H145" s="144"/>
      <c r="I145" s="144"/>
    </row>
    <row r="146" spans="2:9" x14ac:dyDescent="0.25">
      <c r="B146" s="144"/>
      <c r="C146" s="144"/>
      <c r="D146" s="144"/>
      <c r="E146" s="144"/>
      <c r="F146" s="144"/>
      <c r="G146" s="144"/>
      <c r="H146" s="144"/>
      <c r="I146" s="144"/>
    </row>
    <row r="147" spans="2:9" x14ac:dyDescent="0.25">
      <c r="B147" s="144"/>
      <c r="C147" s="144"/>
      <c r="D147" s="144"/>
      <c r="E147" s="144"/>
      <c r="F147" s="144"/>
      <c r="G147" s="144"/>
      <c r="H147" s="144"/>
      <c r="I147" s="144"/>
    </row>
    <row r="148" spans="2:9" x14ac:dyDescent="0.25">
      <c r="B148" s="144"/>
      <c r="C148" s="144"/>
      <c r="D148" s="144"/>
      <c r="E148" s="144"/>
      <c r="F148" s="144"/>
      <c r="G148" s="144"/>
      <c r="H148" s="144"/>
      <c r="I148" s="144"/>
    </row>
    <row r="149" spans="2:9" x14ac:dyDescent="0.25">
      <c r="B149" s="144"/>
      <c r="C149" s="144"/>
      <c r="D149" s="144"/>
      <c r="E149" s="144"/>
      <c r="F149" s="144"/>
      <c r="G149" s="144"/>
      <c r="H149" s="144"/>
      <c r="I149" s="144"/>
    </row>
    <row r="150" spans="2:9" x14ac:dyDescent="0.25">
      <c r="B150" s="144"/>
      <c r="C150" s="144"/>
      <c r="D150" s="144"/>
      <c r="E150" s="144"/>
      <c r="F150" s="144"/>
      <c r="G150" s="144"/>
      <c r="H150" s="144"/>
      <c r="I150" s="144"/>
    </row>
    <row r="151" spans="2:9" x14ac:dyDescent="0.25">
      <c r="B151" s="144"/>
      <c r="C151" s="144"/>
      <c r="D151" s="144"/>
      <c r="E151" s="144"/>
      <c r="F151" s="144"/>
      <c r="G151" s="144"/>
      <c r="H151" s="144"/>
      <c r="I151" s="144"/>
    </row>
    <row r="152" spans="2:9" x14ac:dyDescent="0.25">
      <c r="B152" s="144"/>
      <c r="C152" s="144"/>
      <c r="D152" s="144"/>
      <c r="E152" s="144"/>
      <c r="F152" s="144"/>
      <c r="G152" s="144"/>
      <c r="H152" s="144"/>
      <c r="I152" s="144"/>
    </row>
    <row r="153" spans="2:9" x14ac:dyDescent="0.25">
      <c r="B153" s="144"/>
      <c r="C153" s="144"/>
      <c r="D153" s="144"/>
      <c r="E153" s="144"/>
      <c r="F153" s="144"/>
      <c r="G153" s="144"/>
      <c r="H153" s="144"/>
      <c r="I153" s="144"/>
    </row>
    <row r="154" spans="2:9" x14ac:dyDescent="0.25">
      <c r="B154" s="144"/>
      <c r="C154" s="144"/>
      <c r="D154" s="144"/>
      <c r="E154" s="144"/>
      <c r="F154" s="144"/>
      <c r="G154" s="144"/>
      <c r="H154" s="144"/>
      <c r="I154" s="144"/>
    </row>
    <row r="155" spans="2:9" x14ac:dyDescent="0.25">
      <c r="B155" s="144"/>
      <c r="C155" s="144"/>
      <c r="D155" s="144"/>
      <c r="E155" s="144"/>
      <c r="F155" s="144"/>
      <c r="G155" s="144"/>
      <c r="H155" s="144"/>
      <c r="I155" s="144"/>
    </row>
    <row r="156" spans="2:9" x14ac:dyDescent="0.25">
      <c r="B156" s="144"/>
      <c r="C156" s="144"/>
      <c r="D156" s="144"/>
      <c r="E156" s="144"/>
      <c r="F156" s="144"/>
      <c r="G156" s="144"/>
      <c r="H156" s="144"/>
      <c r="I156" s="144"/>
    </row>
    <row r="157" spans="2:9" x14ac:dyDescent="0.25">
      <c r="B157" s="144"/>
      <c r="C157" s="144"/>
      <c r="D157" s="144"/>
      <c r="E157" s="144"/>
      <c r="F157" s="144"/>
      <c r="G157" s="144"/>
      <c r="H157" s="144"/>
      <c r="I157" s="144"/>
    </row>
    <row r="158" spans="2:9" x14ac:dyDescent="0.25">
      <c r="B158" s="144"/>
      <c r="C158" s="144"/>
      <c r="D158" s="144"/>
      <c r="E158" s="144"/>
      <c r="F158" s="144"/>
      <c r="G158" s="144"/>
      <c r="H158" s="144"/>
      <c r="I158" s="144"/>
    </row>
    <row r="159" spans="2:9" x14ac:dyDescent="0.25">
      <c r="B159" s="144"/>
      <c r="C159" s="144"/>
      <c r="D159" s="144"/>
      <c r="E159" s="144"/>
      <c r="F159" s="144"/>
      <c r="G159" s="144"/>
      <c r="H159" s="144"/>
      <c r="I159" s="144"/>
    </row>
    <row r="160" spans="2:9" x14ac:dyDescent="0.25">
      <c r="B160" s="144"/>
      <c r="C160" s="144"/>
      <c r="D160" s="144"/>
      <c r="E160" s="144"/>
      <c r="F160" s="144"/>
      <c r="G160" s="144"/>
      <c r="H160" s="144"/>
      <c r="I160" s="144"/>
    </row>
    <row r="161" spans="2:9" x14ac:dyDescent="0.25">
      <c r="B161" s="144"/>
      <c r="C161" s="144"/>
      <c r="D161" s="144"/>
      <c r="E161" s="144"/>
      <c r="F161" s="144"/>
      <c r="G161" s="144"/>
      <c r="H161" s="144"/>
      <c r="I161" s="144"/>
    </row>
    <row r="162" spans="2:9" x14ac:dyDescent="0.25">
      <c r="B162" s="144"/>
      <c r="C162" s="144"/>
      <c r="D162" s="144"/>
      <c r="E162" s="144"/>
      <c r="F162" s="144"/>
      <c r="G162" s="144"/>
      <c r="H162" s="144"/>
      <c r="I162" s="144"/>
    </row>
    <row r="163" spans="2:9" x14ac:dyDescent="0.25">
      <c r="B163" s="144"/>
      <c r="C163" s="144"/>
      <c r="D163" s="144"/>
      <c r="E163" s="144"/>
      <c r="F163" s="144"/>
      <c r="G163" s="144"/>
      <c r="H163" s="144"/>
      <c r="I163" s="144"/>
    </row>
    <row r="164" spans="2:9" x14ac:dyDescent="0.25">
      <c r="B164" s="144"/>
      <c r="C164" s="144"/>
      <c r="D164" s="144"/>
      <c r="E164" s="144"/>
      <c r="F164" s="144"/>
      <c r="G164" s="144"/>
      <c r="H164" s="144"/>
      <c r="I164" s="144"/>
    </row>
    <row r="165" spans="2:9" x14ac:dyDescent="0.25">
      <c r="B165" s="144"/>
      <c r="C165" s="144"/>
      <c r="D165" s="144"/>
      <c r="E165" s="144"/>
      <c r="F165" s="144"/>
      <c r="G165" s="144"/>
      <c r="H165" s="144"/>
      <c r="I165" s="144"/>
    </row>
    <row r="166" spans="2:9" x14ac:dyDescent="0.25">
      <c r="B166" s="144"/>
      <c r="C166" s="144"/>
      <c r="D166" s="144"/>
      <c r="E166" s="144"/>
      <c r="F166" s="144"/>
      <c r="G166" s="144"/>
      <c r="H166" s="144"/>
      <c r="I166" s="144"/>
    </row>
    <row r="167" spans="2:9" x14ac:dyDescent="0.25">
      <c r="B167" s="144"/>
      <c r="C167" s="144"/>
      <c r="D167" s="144"/>
      <c r="E167" s="144"/>
      <c r="F167" s="144"/>
      <c r="G167" s="144"/>
      <c r="H167" s="144"/>
      <c r="I167" s="144"/>
    </row>
    <row r="168" spans="2:9" x14ac:dyDescent="0.25">
      <c r="B168" s="144"/>
      <c r="C168" s="144"/>
      <c r="D168" s="144"/>
      <c r="E168" s="144"/>
      <c r="F168" s="144"/>
      <c r="G168" s="144"/>
      <c r="H168" s="144"/>
      <c r="I168" s="144"/>
    </row>
    <row r="169" spans="2:9" x14ac:dyDescent="0.25">
      <c r="B169" s="144"/>
      <c r="C169" s="144"/>
      <c r="D169" s="144"/>
      <c r="E169" s="144"/>
      <c r="F169" s="144"/>
      <c r="G169" s="144"/>
      <c r="H169" s="144"/>
      <c r="I169" s="144"/>
    </row>
    <row r="170" spans="2:9" x14ac:dyDescent="0.25">
      <c r="B170" s="144"/>
      <c r="C170" s="144"/>
      <c r="D170" s="144"/>
      <c r="E170" s="144"/>
      <c r="F170" s="144"/>
      <c r="G170" s="144"/>
      <c r="H170" s="144"/>
      <c r="I170" s="144"/>
    </row>
    <row r="171" spans="2:9" x14ac:dyDescent="0.25">
      <c r="B171" s="144"/>
      <c r="C171" s="144"/>
      <c r="D171" s="144"/>
      <c r="E171" s="144"/>
      <c r="F171" s="144"/>
      <c r="G171" s="144"/>
      <c r="H171" s="144"/>
      <c r="I171" s="144"/>
    </row>
    <row r="172" spans="2:9" x14ac:dyDescent="0.25">
      <c r="B172" s="144"/>
      <c r="C172" s="144"/>
      <c r="D172" s="144"/>
      <c r="E172" s="144"/>
      <c r="F172" s="144"/>
      <c r="G172" s="144"/>
      <c r="H172" s="144"/>
      <c r="I172" s="144"/>
    </row>
    <row r="173" spans="2:9" x14ac:dyDescent="0.25">
      <c r="B173" s="144"/>
      <c r="C173" s="144"/>
      <c r="D173" s="144"/>
      <c r="E173" s="144"/>
      <c r="F173" s="144"/>
      <c r="G173" s="144"/>
      <c r="H173" s="144"/>
      <c r="I173" s="144"/>
    </row>
    <row r="174" spans="2:9" x14ac:dyDescent="0.25">
      <c r="B174" s="144"/>
      <c r="C174" s="144"/>
      <c r="D174" s="144"/>
      <c r="E174" s="144"/>
      <c r="F174" s="144"/>
      <c r="G174" s="144"/>
      <c r="H174" s="144"/>
      <c r="I174" s="144"/>
    </row>
    <row r="175" spans="2:9" x14ac:dyDescent="0.25">
      <c r="B175" s="144"/>
      <c r="C175" s="144"/>
      <c r="D175" s="144"/>
      <c r="E175" s="144"/>
      <c r="F175" s="144"/>
      <c r="G175" s="144"/>
      <c r="H175" s="144"/>
      <c r="I175" s="144"/>
    </row>
    <row r="176" spans="2:9" x14ac:dyDescent="0.25">
      <c r="B176" s="144"/>
      <c r="C176" s="144"/>
      <c r="D176" s="144"/>
      <c r="E176" s="144"/>
      <c r="F176" s="144"/>
      <c r="G176" s="144"/>
      <c r="H176" s="144"/>
      <c r="I176" s="144"/>
    </row>
    <row r="177" spans="2:9" x14ac:dyDescent="0.25">
      <c r="B177" s="144"/>
      <c r="C177" s="144"/>
      <c r="D177" s="144"/>
      <c r="E177" s="144"/>
      <c r="F177" s="144"/>
      <c r="G177" s="144"/>
      <c r="H177" s="144"/>
      <c r="I177" s="144"/>
    </row>
    <row r="178" spans="2:9" x14ac:dyDescent="0.25">
      <c r="B178" s="144"/>
      <c r="C178" s="144"/>
      <c r="D178" s="144"/>
      <c r="E178" s="144"/>
      <c r="F178" s="144"/>
      <c r="G178" s="144"/>
      <c r="H178" s="144"/>
      <c r="I178" s="144"/>
    </row>
    <row r="179" spans="2:9" x14ac:dyDescent="0.25">
      <c r="B179" s="144"/>
      <c r="C179" s="144"/>
      <c r="D179" s="144"/>
      <c r="E179" s="144"/>
      <c r="F179" s="144"/>
      <c r="G179" s="144"/>
      <c r="H179" s="144"/>
      <c r="I179" s="144"/>
    </row>
    <row r="180" spans="2:9" x14ac:dyDescent="0.25">
      <c r="B180" s="144"/>
      <c r="C180" s="144"/>
      <c r="D180" s="144"/>
      <c r="E180" s="144"/>
      <c r="F180" s="144"/>
      <c r="G180" s="144"/>
      <c r="H180" s="144"/>
      <c r="I180" s="144"/>
    </row>
    <row r="181" spans="2:9" x14ac:dyDescent="0.25">
      <c r="B181" s="144"/>
      <c r="C181" s="144"/>
      <c r="D181" s="144"/>
      <c r="E181" s="144"/>
      <c r="F181" s="144"/>
      <c r="G181" s="144"/>
      <c r="H181" s="144"/>
      <c r="I181" s="144"/>
    </row>
    <row r="182" spans="2:9" x14ac:dyDescent="0.25">
      <c r="B182" s="144"/>
      <c r="C182" s="144"/>
      <c r="D182" s="144"/>
      <c r="E182" s="144"/>
      <c r="F182" s="144"/>
      <c r="G182" s="144"/>
      <c r="H182" s="144"/>
      <c r="I182" s="144"/>
    </row>
    <row r="183" spans="2:9" x14ac:dyDescent="0.25">
      <c r="B183" s="144"/>
      <c r="C183" s="144"/>
      <c r="D183" s="144"/>
      <c r="E183" s="144"/>
      <c r="F183" s="144"/>
      <c r="G183" s="144"/>
      <c r="H183" s="144"/>
      <c r="I183" s="144"/>
    </row>
    <row r="184" spans="2:9" x14ac:dyDescent="0.25">
      <c r="B184" s="144"/>
      <c r="C184" s="144"/>
      <c r="D184" s="144"/>
      <c r="E184" s="144"/>
      <c r="F184" s="144"/>
      <c r="G184" s="144"/>
      <c r="H184" s="144"/>
      <c r="I184" s="144"/>
    </row>
    <row r="185" spans="2:9" x14ac:dyDescent="0.25">
      <c r="B185" s="144"/>
      <c r="C185" s="144"/>
      <c r="D185" s="144"/>
      <c r="E185" s="144"/>
      <c r="F185" s="144"/>
      <c r="G185" s="144"/>
      <c r="H185" s="144"/>
      <c r="I185" s="144"/>
    </row>
    <row r="186" spans="2:9" x14ac:dyDescent="0.25">
      <c r="B186" s="144"/>
      <c r="C186" s="144"/>
      <c r="D186" s="144"/>
      <c r="E186" s="144"/>
      <c r="F186" s="144"/>
      <c r="G186" s="144"/>
      <c r="H186" s="144"/>
      <c r="I186" s="144"/>
    </row>
    <row r="187" spans="2:9" x14ac:dyDescent="0.25">
      <c r="B187" s="144"/>
      <c r="C187" s="144"/>
      <c r="D187" s="144"/>
      <c r="E187" s="144"/>
      <c r="F187" s="144"/>
      <c r="G187" s="144"/>
      <c r="H187" s="144"/>
      <c r="I187" s="144"/>
    </row>
    <row r="188" spans="2:9" x14ac:dyDescent="0.25">
      <c r="B188" s="144"/>
      <c r="C188" s="144"/>
      <c r="D188" s="144"/>
      <c r="E188" s="144"/>
      <c r="F188" s="144"/>
      <c r="G188" s="144"/>
      <c r="H188" s="144"/>
      <c r="I188" s="144"/>
    </row>
    <row r="189" spans="2:9" x14ac:dyDescent="0.25">
      <c r="B189" s="144"/>
      <c r="C189" s="144"/>
      <c r="D189" s="144"/>
      <c r="E189" s="144"/>
      <c r="F189" s="144"/>
      <c r="G189" s="144"/>
      <c r="H189" s="144"/>
      <c r="I189" s="144"/>
    </row>
    <row r="190" spans="2:9" x14ac:dyDescent="0.25">
      <c r="B190" s="144"/>
      <c r="C190" s="144"/>
      <c r="D190" s="144"/>
      <c r="E190" s="144"/>
      <c r="F190" s="144"/>
      <c r="G190" s="144"/>
      <c r="H190" s="144"/>
      <c r="I190" s="144"/>
    </row>
    <row r="191" spans="2:9" x14ac:dyDescent="0.25">
      <c r="B191" s="144"/>
      <c r="C191" s="144"/>
      <c r="D191" s="144"/>
      <c r="E191" s="144"/>
      <c r="F191" s="144"/>
      <c r="G191" s="144"/>
      <c r="H191" s="144"/>
      <c r="I191" s="144"/>
    </row>
    <row r="192" spans="2:9" x14ac:dyDescent="0.25">
      <c r="B192" s="144"/>
      <c r="C192" s="144"/>
      <c r="D192" s="144"/>
      <c r="E192" s="144"/>
      <c r="F192" s="144"/>
      <c r="G192" s="144"/>
      <c r="H192" s="144"/>
      <c r="I192" s="144"/>
    </row>
    <row r="193" spans="2:9" x14ac:dyDescent="0.25">
      <c r="B193" s="144"/>
      <c r="C193" s="144"/>
      <c r="D193" s="144"/>
      <c r="E193" s="144"/>
      <c r="F193" s="144"/>
      <c r="G193" s="144"/>
      <c r="H193" s="144"/>
      <c r="I193" s="144"/>
    </row>
    <row r="194" spans="2:9" x14ac:dyDescent="0.25">
      <c r="B194" s="144"/>
      <c r="C194" s="144"/>
      <c r="D194" s="144"/>
      <c r="E194" s="144"/>
      <c r="F194" s="144"/>
      <c r="G194" s="144"/>
      <c r="H194" s="144"/>
      <c r="I194" s="144"/>
    </row>
    <row r="195" spans="2:9" x14ac:dyDescent="0.25">
      <c r="B195" s="144"/>
      <c r="C195" s="144"/>
      <c r="D195" s="144"/>
      <c r="E195" s="144"/>
      <c r="F195" s="144"/>
      <c r="G195" s="144"/>
      <c r="H195" s="144"/>
      <c r="I195" s="144"/>
    </row>
    <row r="196" spans="2:9" x14ac:dyDescent="0.25">
      <c r="B196" s="144"/>
      <c r="C196" s="144"/>
      <c r="D196" s="144"/>
      <c r="E196" s="144"/>
      <c r="F196" s="144"/>
      <c r="G196" s="144"/>
      <c r="H196" s="144"/>
      <c r="I196" s="144"/>
    </row>
    <row r="197" spans="2:9" x14ac:dyDescent="0.25">
      <c r="B197" s="144"/>
      <c r="C197" s="144"/>
      <c r="D197" s="144"/>
      <c r="E197" s="144"/>
      <c r="F197" s="144"/>
      <c r="G197" s="144"/>
      <c r="H197" s="144"/>
      <c r="I197" s="144"/>
    </row>
    <row r="198" spans="2:9" x14ac:dyDescent="0.25">
      <c r="B198" s="144"/>
      <c r="C198" s="144"/>
      <c r="D198" s="144"/>
      <c r="E198" s="144"/>
      <c r="F198" s="144"/>
      <c r="G198" s="144"/>
      <c r="H198" s="144"/>
      <c r="I198" s="144"/>
    </row>
    <row r="199" spans="2:9" x14ac:dyDescent="0.25">
      <c r="B199" s="144"/>
      <c r="C199" s="144"/>
      <c r="D199" s="144"/>
      <c r="E199" s="144"/>
      <c r="F199" s="144"/>
      <c r="G199" s="144"/>
      <c r="H199" s="144"/>
      <c r="I199" s="144"/>
    </row>
    <row r="200" spans="2:9" x14ac:dyDescent="0.25">
      <c r="B200" s="144"/>
      <c r="C200" s="144"/>
      <c r="D200" s="144"/>
      <c r="E200" s="144"/>
      <c r="F200" s="144"/>
      <c r="G200" s="144"/>
      <c r="H200" s="144"/>
      <c r="I200" s="144"/>
    </row>
    <row r="201" spans="2:9" x14ac:dyDescent="0.25">
      <c r="B201" s="144"/>
      <c r="C201" s="144"/>
      <c r="D201" s="144"/>
      <c r="E201" s="144"/>
      <c r="F201" s="144"/>
      <c r="G201" s="144"/>
      <c r="H201" s="144"/>
      <c r="I201" s="144"/>
    </row>
    <row r="202" spans="2:9" x14ac:dyDescent="0.25">
      <c r="B202" s="144"/>
      <c r="C202" s="144"/>
      <c r="D202" s="144"/>
      <c r="E202" s="144"/>
      <c r="F202" s="144"/>
      <c r="G202" s="144"/>
      <c r="H202" s="144"/>
      <c r="I202" s="144"/>
    </row>
    <row r="203" spans="2:9" x14ac:dyDescent="0.25">
      <c r="B203" s="144"/>
      <c r="C203" s="144"/>
      <c r="D203" s="144"/>
      <c r="E203" s="144"/>
      <c r="F203" s="144"/>
      <c r="G203" s="144"/>
      <c r="H203" s="144"/>
      <c r="I203" s="144"/>
    </row>
    <row r="204" spans="2:9" x14ac:dyDescent="0.25">
      <c r="B204" s="144"/>
      <c r="C204" s="144"/>
      <c r="D204" s="144"/>
      <c r="E204" s="144"/>
      <c r="F204" s="144"/>
      <c r="G204" s="144"/>
      <c r="H204" s="144"/>
      <c r="I204" s="144"/>
    </row>
    <row r="205" spans="2:9" x14ac:dyDescent="0.25">
      <c r="B205" s="144"/>
      <c r="C205" s="144"/>
      <c r="D205" s="144"/>
      <c r="E205" s="144"/>
      <c r="F205" s="144"/>
      <c r="G205" s="144"/>
      <c r="H205" s="144"/>
      <c r="I205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ignoredErrors>
    <ignoredError sqref="B66 B78 B90 B102" formula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69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132.91914700000001</v>
      </c>
      <c r="D13" s="68">
        <v>115.50186600000001</v>
      </c>
      <c r="E13" s="68">
        <v>108.601924</v>
      </c>
      <c r="F13" s="68">
        <v>103.504159</v>
      </c>
      <c r="G13" s="68">
        <v>114.26098000000002</v>
      </c>
      <c r="H13" s="68">
        <v>126.558477</v>
      </c>
      <c r="I13" s="68">
        <v>10.76263917918434</v>
      </c>
      <c r="J13" s="68">
        <v>110.76263917918435</v>
      </c>
      <c r="K13" s="68">
        <v>10.392646154441021</v>
      </c>
      <c r="L13" s="60"/>
      <c r="N13" s="40">
        <f t="shared" ref="N13:N24" si="0">IF(H13="","",1)</f>
        <v>1</v>
      </c>
    </row>
    <row r="14" spans="1:15" x14ac:dyDescent="0.25">
      <c r="A14" s="58"/>
      <c r="B14" s="67" t="s">
        <v>8</v>
      </c>
      <c r="C14" s="68">
        <v>147.890005</v>
      </c>
      <c r="D14" s="68">
        <v>166.34750399999999</v>
      </c>
      <c r="E14" s="68">
        <v>130.19313699999998</v>
      </c>
      <c r="F14" s="68">
        <v>108.49427900000001</v>
      </c>
      <c r="G14" s="68">
        <v>122.253866</v>
      </c>
      <c r="H14" s="68">
        <v>142.88580100000001</v>
      </c>
      <c r="I14" s="68">
        <v>16.876304754239847</v>
      </c>
      <c r="J14" s="68">
        <v>116.87630475423984</v>
      </c>
      <c r="K14" s="68">
        <v>12.682315719154191</v>
      </c>
      <c r="L14" s="60"/>
      <c r="N14" s="40">
        <f t="shared" si="0"/>
        <v>1</v>
      </c>
    </row>
    <row r="15" spans="1:15" x14ac:dyDescent="0.25">
      <c r="A15" s="58"/>
      <c r="B15" s="67" t="s">
        <v>9</v>
      </c>
      <c r="C15" s="68">
        <v>153.138353</v>
      </c>
      <c r="D15" s="68">
        <v>167.61654899999999</v>
      </c>
      <c r="E15" s="68">
        <v>123.107276</v>
      </c>
      <c r="F15" s="68">
        <v>126.61463200000001</v>
      </c>
      <c r="G15" s="68">
        <v>132.58536599999999</v>
      </c>
      <c r="H15" s="68">
        <v>124.10558800000001</v>
      </c>
      <c r="I15" s="68">
        <v>-6.3957118766787442</v>
      </c>
      <c r="J15" s="68">
        <v>93.604288123321254</v>
      </c>
      <c r="K15" s="68">
        <v>4.7156745675333678</v>
      </c>
      <c r="L15" s="60"/>
      <c r="N15" s="40">
        <f t="shared" si="0"/>
        <v>1</v>
      </c>
    </row>
    <row r="16" spans="1:15" x14ac:dyDescent="0.25">
      <c r="A16" s="58"/>
      <c r="B16" s="67" t="s">
        <v>10</v>
      </c>
      <c r="C16" s="68">
        <v>157.30698500000003</v>
      </c>
      <c r="D16" s="68">
        <v>157.371287</v>
      </c>
      <c r="E16" s="68">
        <v>126.941401</v>
      </c>
      <c r="F16" s="68">
        <v>108.008188</v>
      </c>
      <c r="G16" s="68">
        <v>139.346574</v>
      </c>
      <c r="H16" s="68">
        <v>159.23478500000002</v>
      </c>
      <c r="I16" s="68">
        <v>14.27247935065845</v>
      </c>
      <c r="J16" s="68">
        <v>114.27247935065846</v>
      </c>
      <c r="K16" s="68">
        <v>29.014824320541322</v>
      </c>
      <c r="L16" s="60"/>
      <c r="N16" s="40">
        <f t="shared" si="0"/>
        <v>1</v>
      </c>
    </row>
    <row r="17" spans="1:15" x14ac:dyDescent="0.25">
      <c r="A17" s="58"/>
      <c r="B17" s="67" t="s">
        <v>11</v>
      </c>
      <c r="C17" s="68">
        <v>164.24734699999999</v>
      </c>
      <c r="D17" s="68">
        <v>158.92473200000001</v>
      </c>
      <c r="E17" s="68">
        <v>139.00404700000001</v>
      </c>
      <c r="F17" s="68">
        <v>147.300264</v>
      </c>
      <c r="G17" s="68">
        <v>154.55390299999999</v>
      </c>
      <c r="H17" s="68">
        <v>146.43503099999998</v>
      </c>
      <c r="I17" s="68">
        <v>-5.2531005962366484</v>
      </c>
      <c r="J17" s="68">
        <v>94.746899403763351</v>
      </c>
      <c r="K17" s="68">
        <v>4.9243896806593579</v>
      </c>
      <c r="L17" s="60"/>
      <c r="N17" s="40">
        <f t="shared" si="0"/>
        <v>1</v>
      </c>
    </row>
    <row r="18" spans="1:15" x14ac:dyDescent="0.25">
      <c r="A18" s="58"/>
      <c r="B18" s="67" t="s">
        <v>12</v>
      </c>
      <c r="C18" s="68">
        <v>151.67648399999999</v>
      </c>
      <c r="D18" s="68">
        <v>144.87912499999999</v>
      </c>
      <c r="E18" s="68">
        <v>131.83821</v>
      </c>
      <c r="F18" s="68">
        <v>139.43072599999999</v>
      </c>
      <c r="G18" s="68">
        <v>140.99134100000001</v>
      </c>
      <c r="H18" s="68">
        <v>139.28713300000001</v>
      </c>
      <c r="I18" s="68">
        <v>-1.2087323859129695</v>
      </c>
      <c r="J18" s="68">
        <v>98.791267614087033</v>
      </c>
      <c r="K18" s="68">
        <v>1.1192762490528807</v>
      </c>
      <c r="L18" s="60"/>
      <c r="N18" s="40">
        <f t="shared" si="0"/>
        <v>1</v>
      </c>
    </row>
    <row r="19" spans="1:15" x14ac:dyDescent="0.25">
      <c r="A19" s="58"/>
      <c r="B19" s="67" t="s">
        <v>13</v>
      </c>
      <c r="C19" s="68">
        <v>204.53599100000002</v>
      </c>
      <c r="D19" s="68">
        <v>146.51716400000001</v>
      </c>
      <c r="E19" s="68">
        <v>104.213471</v>
      </c>
      <c r="F19" s="68">
        <v>140.390128</v>
      </c>
      <c r="G19" s="68">
        <v>137.01363599999999</v>
      </c>
      <c r="H19" s="68">
        <v>177.44757000000001</v>
      </c>
      <c r="I19" s="68">
        <v>29.510883135748635</v>
      </c>
      <c r="J19" s="68">
        <v>129.51088313574863</v>
      </c>
      <c r="K19" s="68">
        <v>-2.405077941092848</v>
      </c>
      <c r="L19" s="60"/>
      <c r="N19" s="40">
        <f t="shared" si="0"/>
        <v>1</v>
      </c>
    </row>
    <row r="20" spans="1:15" x14ac:dyDescent="0.25">
      <c r="A20" s="58"/>
      <c r="B20" s="67" t="s">
        <v>14</v>
      </c>
      <c r="C20" s="68">
        <v>185.24855600000001</v>
      </c>
      <c r="D20" s="68">
        <v>143.40095299999999</v>
      </c>
      <c r="E20" s="68">
        <v>161.87090699999999</v>
      </c>
      <c r="F20" s="68">
        <v>132.521581</v>
      </c>
      <c r="G20" s="68">
        <v>158.96748300000002</v>
      </c>
      <c r="H20" s="68">
        <v>130.88891599999999</v>
      </c>
      <c r="I20" s="68">
        <v>-17.663088368833279</v>
      </c>
      <c r="J20" s="68">
        <v>82.336911631166714</v>
      </c>
      <c r="K20" s="68">
        <v>19.955920990710197</v>
      </c>
      <c r="L20" s="60"/>
      <c r="N20" s="40">
        <f t="shared" si="0"/>
        <v>1</v>
      </c>
    </row>
    <row r="21" spans="1:15" x14ac:dyDescent="0.25">
      <c r="A21" s="58"/>
      <c r="B21" s="67" t="s">
        <v>15</v>
      </c>
      <c r="C21" s="68">
        <v>174.565192</v>
      </c>
      <c r="D21" s="68">
        <v>160.814243</v>
      </c>
      <c r="E21" s="68">
        <v>134.183674</v>
      </c>
      <c r="F21" s="68">
        <v>140.94708700000001</v>
      </c>
      <c r="G21" s="68">
        <v>149.47015299999998</v>
      </c>
      <c r="H21" s="68">
        <v>150.69044700000001</v>
      </c>
      <c r="I21" s="68">
        <v>0.81641316042542211</v>
      </c>
      <c r="J21" s="68">
        <v>100.81641316042543</v>
      </c>
      <c r="K21" s="68">
        <v>6.0469969131039747</v>
      </c>
      <c r="L21" s="60"/>
      <c r="N21" s="40">
        <f t="shared" si="0"/>
        <v>1</v>
      </c>
    </row>
    <row r="22" spans="1:15" x14ac:dyDescent="0.25">
      <c r="A22" s="58"/>
      <c r="B22" s="67" t="s">
        <v>16</v>
      </c>
      <c r="C22" s="68">
        <v>173.065438</v>
      </c>
      <c r="D22" s="68">
        <v>138.00977599999999</v>
      </c>
      <c r="E22" s="68">
        <v>132.58951999999999</v>
      </c>
      <c r="F22" s="68">
        <v>143.47044700000001</v>
      </c>
      <c r="G22" s="68">
        <v>164.31435900000002</v>
      </c>
      <c r="H22" s="30">
        <v>156.89409899999998</v>
      </c>
      <c r="I22" s="30">
        <v>-4.5158926128909034</v>
      </c>
      <c r="J22" s="30">
        <v>95.484107387109091</v>
      </c>
      <c r="K22" s="30">
        <v>14.528366249531533</v>
      </c>
      <c r="L22" s="60"/>
      <c r="N22" s="40">
        <f t="shared" si="0"/>
        <v>1</v>
      </c>
    </row>
    <row r="23" spans="1:15" x14ac:dyDescent="0.25">
      <c r="A23" s="58"/>
      <c r="B23" s="67" t="s">
        <v>17</v>
      </c>
      <c r="C23" s="68">
        <v>169.95505600000001</v>
      </c>
      <c r="D23" s="68">
        <v>135.224842</v>
      </c>
      <c r="E23" s="68">
        <v>138.59498100000002</v>
      </c>
      <c r="F23" s="68">
        <v>135.67460399999999</v>
      </c>
      <c r="G23" s="68">
        <v>148.91550999999998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25">
      <c r="A24" s="58"/>
      <c r="B24" s="67" t="s">
        <v>18</v>
      </c>
      <c r="C24" s="68">
        <v>184.02703500000001</v>
      </c>
      <c r="D24" s="68">
        <v>169.37035400000002</v>
      </c>
      <c r="E24" s="68">
        <v>133.35956300000001</v>
      </c>
      <c r="F24" s="68">
        <v>147.479435</v>
      </c>
      <c r="G24" s="68">
        <v>125.22504400000001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25">
      <c r="A25" s="58"/>
      <c r="B25" s="69" t="s">
        <v>33</v>
      </c>
      <c r="C25" s="70">
        <v>1998.5755890000003</v>
      </c>
      <c r="D25" s="70">
        <v>1803.9783950000001</v>
      </c>
      <c r="E25" s="70">
        <v>1564.4981109999997</v>
      </c>
      <c r="F25" s="70">
        <v>1573.8355300000001</v>
      </c>
      <c r="G25" s="70">
        <v>1687.8982150000002</v>
      </c>
      <c r="H25" s="82">
        <v>1454.4278469999999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-9.7367942984517342</v>
      </c>
      <c r="E26" s="70">
        <v>-13.275119295428173</v>
      </c>
      <c r="F26" s="70">
        <v>0.59683159310637279</v>
      </c>
      <c r="G26" s="70">
        <v>7.2474335993672812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1644.5934980000002</v>
      </c>
      <c r="D28" s="70">
        <v>1499.3831989999999</v>
      </c>
      <c r="E28" s="70">
        <v>1292.5435669999997</v>
      </c>
      <c r="F28" s="70">
        <v>1290.6814910000001</v>
      </c>
      <c r="G28" s="70">
        <v>1413.7576610000001</v>
      </c>
      <c r="H28" s="30">
        <v>1454.4278469999999</v>
      </c>
      <c r="I28" s="66">
        <v>2.8767438099138065</v>
      </c>
      <c r="J28" s="30">
        <v>102.8767438099138</v>
      </c>
      <c r="K28" s="30">
        <v>9.5357507532429544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-8.829555703375414</v>
      </c>
      <c r="E29" s="70">
        <v>-13.794981305509491</v>
      </c>
      <c r="F29" s="70">
        <v>-0.14406291962146822</v>
      </c>
      <c r="G29" s="70">
        <v>9.5357507532429544</v>
      </c>
      <c r="H29" s="30">
        <v>2.8767438099138065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134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6"/>
      <c r="C46" s="136"/>
      <c r="D46" s="136"/>
      <c r="E46" s="136"/>
      <c r="F46" s="136"/>
      <c r="G46" s="136"/>
      <c r="H46" s="136"/>
      <c r="I46" s="136"/>
      <c r="J46" s="136"/>
      <c r="K46" s="136"/>
      <c r="L46" s="136"/>
      <c r="M46" s="136"/>
      <c r="N46" s="127"/>
      <c r="O46" s="136"/>
    </row>
    <row r="47" spans="1:15" x14ac:dyDescent="0.25">
      <c r="B47" s="125"/>
      <c r="C47" s="125"/>
      <c r="D47" s="125"/>
      <c r="E47" s="125"/>
      <c r="F47" s="125"/>
      <c r="G47" s="125"/>
      <c r="H47" s="136"/>
      <c r="I47" s="136"/>
      <c r="J47" s="136"/>
      <c r="K47" s="136"/>
      <c r="L47" s="136"/>
      <c r="M47" s="136"/>
      <c r="N47" s="127"/>
      <c r="O47" s="136"/>
    </row>
    <row r="48" spans="1:15" x14ac:dyDescent="0.25">
      <c r="B48" s="125"/>
      <c r="C48" s="125"/>
      <c r="D48" s="125"/>
      <c r="E48" s="125"/>
      <c r="F48" s="125"/>
      <c r="G48" s="125"/>
      <c r="H48" s="136"/>
      <c r="I48" s="136"/>
      <c r="J48" s="136"/>
      <c r="K48" s="136"/>
      <c r="L48" s="136"/>
      <c r="M48" s="136"/>
      <c r="N48" s="127"/>
      <c r="O48" s="136"/>
    </row>
    <row r="49" spans="1:15" x14ac:dyDescent="0.25">
      <c r="B49" s="125"/>
      <c r="C49" s="125"/>
      <c r="D49" s="125"/>
      <c r="E49" s="125"/>
      <c r="F49" s="125"/>
      <c r="G49" s="125"/>
      <c r="H49" s="136"/>
      <c r="I49" s="136"/>
      <c r="J49" s="136"/>
      <c r="K49" s="136"/>
      <c r="L49" s="136"/>
      <c r="M49" s="136"/>
      <c r="N49" s="127"/>
      <c r="O49" s="136"/>
    </row>
    <row r="50" spans="1:15" x14ac:dyDescent="0.25">
      <c r="B50" s="125"/>
      <c r="C50" s="125"/>
      <c r="D50" s="125"/>
      <c r="E50" s="125"/>
      <c r="F50" s="125"/>
      <c r="G50" s="125"/>
      <c r="H50" s="136"/>
      <c r="I50" s="136"/>
      <c r="J50" s="136"/>
      <c r="K50" s="136"/>
      <c r="L50" s="136"/>
      <c r="M50" s="136"/>
      <c r="N50" s="127"/>
      <c r="O50" s="136"/>
    </row>
    <row r="51" spans="1:15" x14ac:dyDescent="0.25">
      <c r="B51" s="125"/>
      <c r="C51" s="125"/>
      <c r="D51" s="125"/>
      <c r="E51" s="125"/>
      <c r="F51" s="125"/>
      <c r="G51" s="125"/>
      <c r="H51" s="127"/>
      <c r="I51" s="127"/>
      <c r="J51" s="136"/>
      <c r="K51" s="136"/>
      <c r="L51" s="136"/>
      <c r="M51" s="136"/>
      <c r="N51" s="127"/>
      <c r="O51" s="136"/>
    </row>
    <row r="52" spans="1:15" x14ac:dyDescent="0.25">
      <c r="B52" s="127"/>
      <c r="C52" s="127"/>
      <c r="D52" s="127"/>
      <c r="E52" s="127"/>
      <c r="F52" s="127"/>
      <c r="G52" s="127"/>
      <c r="H52" s="127"/>
      <c r="I52" s="127"/>
      <c r="J52" s="136"/>
      <c r="K52" s="136"/>
      <c r="L52" s="136"/>
      <c r="M52" s="136"/>
      <c r="N52" s="127"/>
      <c r="O52" s="136"/>
    </row>
    <row r="53" spans="1:15" x14ac:dyDescent="0.25">
      <c r="B53" s="127" t="s">
        <v>1</v>
      </c>
      <c r="C53" s="127" t="s">
        <v>161</v>
      </c>
      <c r="D53" s="127" t="s">
        <v>167</v>
      </c>
      <c r="E53" s="127" t="s">
        <v>162</v>
      </c>
      <c r="F53" s="127" t="s">
        <v>163</v>
      </c>
      <c r="G53" s="127"/>
      <c r="H53" s="125"/>
      <c r="I53" s="125"/>
      <c r="J53" s="125"/>
      <c r="K53" s="136"/>
      <c r="L53" s="136"/>
      <c r="M53" s="136"/>
      <c r="N53" s="127"/>
      <c r="O53" s="136"/>
    </row>
    <row r="54" spans="1:15" x14ac:dyDescent="0.25">
      <c r="B54" s="127">
        <f>+C11</f>
        <v>2014</v>
      </c>
      <c r="C54" s="127">
        <v>1</v>
      </c>
      <c r="D54" s="182">
        <f>+'Histórico basadas rescursos nat'!D54+'Histórico manufacturas baja tek'!D54+'Histórico manufacturas medi tek'!D54+'Histórico manufacturas alta tek'!D54</f>
        <v>132.91914700000001</v>
      </c>
      <c r="E54" s="212">
        <v>41640</v>
      </c>
      <c r="F54" s="127"/>
      <c r="G54" s="127"/>
      <c r="H54" s="125"/>
      <c r="I54" s="125"/>
      <c r="J54" s="125"/>
      <c r="K54" s="136"/>
      <c r="L54" s="136"/>
      <c r="M54" s="136"/>
      <c r="N54" s="127"/>
      <c r="O54" s="136"/>
    </row>
    <row r="55" spans="1:15" x14ac:dyDescent="0.25">
      <c r="B55" s="127">
        <f t="shared" ref="B55:B65" si="1">+B54</f>
        <v>2014</v>
      </c>
      <c r="C55" s="127">
        <v>2</v>
      </c>
      <c r="D55" s="182">
        <f>+'Histórico basadas rescursos nat'!D55+'Histórico manufacturas baja tek'!D55+'Histórico manufacturas medi tek'!D55+'Histórico manufacturas alta tek'!D55</f>
        <v>147.890005</v>
      </c>
      <c r="E55" s="212">
        <v>41671</v>
      </c>
      <c r="F55" s="127"/>
      <c r="G55" s="127"/>
      <c r="H55" s="125"/>
      <c r="I55" s="125"/>
      <c r="J55" s="125"/>
      <c r="K55" s="136"/>
      <c r="L55" s="136"/>
      <c r="M55" s="136"/>
      <c r="N55" s="127"/>
      <c r="O55" s="136"/>
    </row>
    <row r="56" spans="1:15" x14ac:dyDescent="0.25">
      <c r="B56" s="127">
        <f t="shared" si="1"/>
        <v>2014</v>
      </c>
      <c r="C56" s="127">
        <v>3</v>
      </c>
      <c r="D56" s="182">
        <f>+'Histórico basadas rescursos nat'!D56+'Histórico manufacturas baja tek'!D56+'Histórico manufacturas medi tek'!D56+'Histórico manufacturas alta tek'!D56</f>
        <v>153.138353</v>
      </c>
      <c r="E56" s="212">
        <v>41699</v>
      </c>
      <c r="F56" s="127"/>
      <c r="G56" s="127"/>
      <c r="H56" s="125"/>
      <c r="I56" s="125"/>
      <c r="J56" s="125"/>
      <c r="K56" s="136"/>
      <c r="L56" s="136"/>
      <c r="M56" s="136"/>
      <c r="N56" s="127"/>
      <c r="O56" s="136"/>
    </row>
    <row r="57" spans="1:15" x14ac:dyDescent="0.25">
      <c r="B57" s="127">
        <f t="shared" si="1"/>
        <v>2014</v>
      </c>
      <c r="C57" s="127">
        <v>4</v>
      </c>
      <c r="D57" s="182">
        <f>+'Histórico basadas rescursos nat'!D57+'Histórico manufacturas baja tek'!D57+'Histórico manufacturas medi tek'!D57+'Histórico manufacturas alta tek'!D57</f>
        <v>157.30698500000003</v>
      </c>
      <c r="E57" s="212">
        <v>41730</v>
      </c>
      <c r="F57" s="182">
        <f>+AVERAGE(D54:D61)</f>
        <v>162.12035850000001</v>
      </c>
      <c r="G57" s="127"/>
      <c r="H57" s="125"/>
      <c r="I57" s="125"/>
      <c r="J57" s="125"/>
      <c r="K57" s="136"/>
      <c r="L57" s="136"/>
      <c r="M57" s="136"/>
      <c r="N57" s="127"/>
      <c r="O57" s="136"/>
    </row>
    <row r="58" spans="1:15" x14ac:dyDescent="0.25">
      <c r="B58" s="127">
        <f t="shared" si="1"/>
        <v>2014</v>
      </c>
      <c r="C58" s="127">
        <v>5</v>
      </c>
      <c r="D58" s="182">
        <f>+'Histórico basadas rescursos nat'!D58+'Histórico manufacturas baja tek'!D58+'Histórico manufacturas medi tek'!D58+'Histórico manufacturas alta tek'!D58</f>
        <v>164.24734699999999</v>
      </c>
      <c r="E58" s="212">
        <v>41760</v>
      </c>
      <c r="F58" s="182">
        <f>+AVERAGE(D54:D61)</f>
        <v>162.12035850000001</v>
      </c>
      <c r="G58" s="127"/>
      <c r="H58" s="125"/>
      <c r="I58" s="125"/>
      <c r="J58" s="125"/>
      <c r="K58" s="136"/>
      <c r="L58" s="136"/>
      <c r="M58" s="136"/>
      <c r="N58" s="127"/>
      <c r="O58" s="136"/>
    </row>
    <row r="59" spans="1:15" x14ac:dyDescent="0.25">
      <c r="A59" s="41"/>
      <c r="B59" s="127">
        <f t="shared" si="1"/>
        <v>2014</v>
      </c>
      <c r="C59" s="127">
        <v>6</v>
      </c>
      <c r="D59" s="182">
        <f>+'Histórico basadas rescursos nat'!D59+'Histórico manufacturas baja tek'!D59+'Histórico manufacturas medi tek'!D59+'Histórico manufacturas alta tek'!D59</f>
        <v>151.67648399999999</v>
      </c>
      <c r="E59" s="212">
        <v>41791</v>
      </c>
      <c r="F59" s="182">
        <f>+AVERAGE(D54:D61)</f>
        <v>162.12035850000001</v>
      </c>
      <c r="G59" s="41"/>
      <c r="H59" s="144"/>
      <c r="I59" s="144"/>
      <c r="J59" s="144"/>
    </row>
    <row r="60" spans="1:15" x14ac:dyDescent="0.25">
      <c r="A60" s="41"/>
      <c r="B60" s="127">
        <f t="shared" si="1"/>
        <v>2014</v>
      </c>
      <c r="C60" s="127">
        <v>7</v>
      </c>
      <c r="D60" s="182">
        <f>+'Histórico basadas rescursos nat'!D60+'Histórico manufacturas baja tek'!D60+'Histórico manufacturas medi tek'!D60+'Histórico manufacturas alta tek'!D60</f>
        <v>204.53599100000002</v>
      </c>
      <c r="E60" s="212">
        <v>41821</v>
      </c>
      <c r="F60" s="182">
        <f>+AVERAGE(D54:D61)</f>
        <v>162.12035850000001</v>
      </c>
      <c r="G60" s="41"/>
      <c r="H60" s="144"/>
      <c r="I60" s="144"/>
      <c r="J60" s="144"/>
    </row>
    <row r="61" spans="1:15" x14ac:dyDescent="0.25">
      <c r="A61" s="41"/>
      <c r="B61" s="127">
        <f t="shared" si="1"/>
        <v>2014</v>
      </c>
      <c r="C61" s="127">
        <v>8</v>
      </c>
      <c r="D61" s="182">
        <f>+'Histórico basadas rescursos nat'!D61+'Histórico manufacturas baja tek'!D61+'Histórico manufacturas medi tek'!D61+'Histórico manufacturas alta tek'!D61</f>
        <v>185.24855600000001</v>
      </c>
      <c r="E61" s="212">
        <v>41852</v>
      </c>
      <c r="F61" s="182">
        <f>+AVERAGE(D54:D61)</f>
        <v>162.12035850000001</v>
      </c>
      <c r="G61" s="41"/>
      <c r="H61" s="144"/>
      <c r="I61" s="144"/>
      <c r="J61" s="144"/>
    </row>
    <row r="62" spans="1:15" x14ac:dyDescent="0.25">
      <c r="A62" s="41"/>
      <c r="B62" s="127">
        <f t="shared" si="1"/>
        <v>2014</v>
      </c>
      <c r="C62" s="127">
        <v>9</v>
      </c>
      <c r="D62" s="182">
        <f>+'Histórico basadas rescursos nat'!D62+'Histórico manufacturas baja tek'!D62+'Histórico manufacturas medi tek'!D62+'Histórico manufacturas alta tek'!D62</f>
        <v>174.565192</v>
      </c>
      <c r="E62" s="212">
        <v>41883</v>
      </c>
      <c r="F62" s="182">
        <f>+AVERAGE(D54:D62)</f>
        <v>163.50311777777779</v>
      </c>
      <c r="G62" s="41"/>
      <c r="H62" s="144"/>
      <c r="I62" s="144"/>
      <c r="J62" s="144"/>
    </row>
    <row r="63" spans="1:15" x14ac:dyDescent="0.25">
      <c r="A63" s="41"/>
      <c r="B63" s="127">
        <f t="shared" si="1"/>
        <v>2014</v>
      </c>
      <c r="C63" s="127">
        <v>10</v>
      </c>
      <c r="D63" s="182">
        <f>+'Histórico basadas rescursos nat'!D63+'Histórico manufacturas baja tek'!D63+'Histórico manufacturas medi tek'!D63+'Histórico manufacturas alta tek'!D63</f>
        <v>173.065438</v>
      </c>
      <c r="E63" s="212">
        <v>41913</v>
      </c>
      <c r="F63" s="182">
        <f>+AVERAGE(D54:D63)</f>
        <v>164.45934980000001</v>
      </c>
      <c r="G63" s="41"/>
      <c r="H63" s="144"/>
      <c r="I63" s="144"/>
      <c r="J63" s="144"/>
    </row>
    <row r="64" spans="1:15" x14ac:dyDescent="0.25">
      <c r="A64" s="41"/>
      <c r="B64" s="127">
        <f t="shared" si="1"/>
        <v>2014</v>
      </c>
      <c r="C64" s="127">
        <v>11</v>
      </c>
      <c r="D64" s="182">
        <f>+'Histórico basadas rescursos nat'!D64+'Histórico manufacturas baja tek'!D64+'Histórico manufacturas medi tek'!D64+'Histórico manufacturas alta tek'!D64</f>
        <v>169.95505600000001</v>
      </c>
      <c r="E64" s="212">
        <v>41944</v>
      </c>
      <c r="F64" s="182">
        <f>+AVERAGE(D54:D64)</f>
        <v>164.95895945454546</v>
      </c>
      <c r="G64" s="41"/>
      <c r="H64" s="144"/>
      <c r="I64" s="144"/>
      <c r="J64" s="144"/>
    </row>
    <row r="65" spans="1:10" x14ac:dyDescent="0.25">
      <c r="A65" s="41"/>
      <c r="B65" s="127">
        <f t="shared" si="1"/>
        <v>2014</v>
      </c>
      <c r="C65" s="127">
        <v>12</v>
      </c>
      <c r="D65" s="182">
        <f>+'Histórico basadas rescursos nat'!D65+'Histórico manufacturas baja tek'!D65+'Histórico manufacturas medi tek'!D65+'Histórico manufacturas alta tek'!D65</f>
        <v>184.02703500000001</v>
      </c>
      <c r="E65" s="212">
        <v>41974</v>
      </c>
      <c r="F65" s="182">
        <f t="shared" ref="F65:F96" si="2">+AVERAGE(D54:D65)</f>
        <v>166.54796575000003</v>
      </c>
      <c r="G65" s="41"/>
      <c r="H65" s="144"/>
      <c r="I65" s="144"/>
      <c r="J65" s="144"/>
    </row>
    <row r="66" spans="1:10" x14ac:dyDescent="0.25">
      <c r="A66" s="41"/>
      <c r="B66" s="127">
        <f>+D11</f>
        <v>2015</v>
      </c>
      <c r="C66" s="127">
        <v>1</v>
      </c>
      <c r="D66" s="182">
        <f>+'Histórico basadas rescursos nat'!D66+'Histórico manufacturas baja tek'!D66+'Histórico manufacturas medi tek'!D66+'Histórico manufacturas alta tek'!D66</f>
        <v>115.50186600000001</v>
      </c>
      <c r="E66" s="212">
        <v>42005</v>
      </c>
      <c r="F66" s="182">
        <f t="shared" si="2"/>
        <v>165.09652566666668</v>
      </c>
      <c r="G66" s="41"/>
      <c r="H66" s="144"/>
      <c r="I66" s="144"/>
      <c r="J66" s="144"/>
    </row>
    <row r="67" spans="1:10" x14ac:dyDescent="0.25">
      <c r="A67" s="41"/>
      <c r="B67" s="127">
        <f t="shared" ref="B67:B77" si="3">+B66</f>
        <v>2015</v>
      </c>
      <c r="C67" s="127">
        <v>2</v>
      </c>
      <c r="D67" s="182">
        <f>+'Histórico basadas rescursos nat'!D67+'Histórico manufacturas baja tek'!D67+'Histórico manufacturas medi tek'!D67+'Histórico manufacturas alta tek'!D67</f>
        <v>166.34750399999999</v>
      </c>
      <c r="E67" s="212">
        <v>42036</v>
      </c>
      <c r="F67" s="182">
        <f t="shared" si="2"/>
        <v>166.63465058333335</v>
      </c>
      <c r="G67" s="41"/>
      <c r="H67" s="144"/>
      <c r="I67" s="144"/>
      <c r="J67" s="144"/>
    </row>
    <row r="68" spans="1:10" x14ac:dyDescent="0.25">
      <c r="A68" s="41"/>
      <c r="B68" s="127">
        <f t="shared" si="3"/>
        <v>2015</v>
      </c>
      <c r="C68" s="127">
        <v>3</v>
      </c>
      <c r="D68" s="182">
        <f>+'Histórico basadas rescursos nat'!D68+'Histórico manufacturas baja tek'!D68+'Histórico manufacturas medi tek'!D68+'Histórico manufacturas alta tek'!D68</f>
        <v>167.61654899999999</v>
      </c>
      <c r="E68" s="212">
        <v>42064</v>
      </c>
      <c r="F68" s="182">
        <f t="shared" si="2"/>
        <v>167.84116691666671</v>
      </c>
      <c r="G68" s="41"/>
      <c r="H68" s="144"/>
      <c r="I68" s="144"/>
      <c r="J68" s="144"/>
    </row>
    <row r="69" spans="1:10" x14ac:dyDescent="0.25">
      <c r="A69" s="41"/>
      <c r="B69" s="127">
        <f t="shared" si="3"/>
        <v>2015</v>
      </c>
      <c r="C69" s="127">
        <v>4</v>
      </c>
      <c r="D69" s="182">
        <f>+'Histórico basadas rescursos nat'!D69+'Histórico manufacturas baja tek'!D69+'Histórico manufacturas medi tek'!D69+'Histórico manufacturas alta tek'!D69</f>
        <v>157.371287</v>
      </c>
      <c r="E69" s="212">
        <v>42095</v>
      </c>
      <c r="F69" s="182">
        <f t="shared" si="2"/>
        <v>167.84652541666671</v>
      </c>
      <c r="G69" s="41"/>
      <c r="H69" s="144"/>
      <c r="I69" s="144"/>
      <c r="J69" s="144"/>
    </row>
    <row r="70" spans="1:10" x14ac:dyDescent="0.25">
      <c r="A70" s="41"/>
      <c r="B70" s="127">
        <f t="shared" si="3"/>
        <v>2015</v>
      </c>
      <c r="C70" s="127">
        <v>5</v>
      </c>
      <c r="D70" s="182">
        <f>+'Histórico basadas rescursos nat'!D70+'Histórico manufacturas baja tek'!D70+'Histórico manufacturas medi tek'!D70+'Histórico manufacturas alta tek'!D70</f>
        <v>158.92473200000001</v>
      </c>
      <c r="E70" s="212">
        <v>42125</v>
      </c>
      <c r="F70" s="182">
        <f t="shared" si="2"/>
        <v>167.4029741666667</v>
      </c>
      <c r="G70" s="41"/>
      <c r="H70" s="144"/>
      <c r="I70" s="144"/>
      <c r="J70" s="144"/>
    </row>
    <row r="71" spans="1:10" x14ac:dyDescent="0.25">
      <c r="A71" s="41"/>
      <c r="B71" s="127">
        <f t="shared" si="3"/>
        <v>2015</v>
      </c>
      <c r="C71" s="127">
        <v>6</v>
      </c>
      <c r="D71" s="182">
        <f>+'Histórico basadas rescursos nat'!D71+'Histórico manufacturas baja tek'!D71+'Histórico manufacturas medi tek'!D71+'Histórico manufacturas alta tek'!D71</f>
        <v>144.87912499999999</v>
      </c>
      <c r="E71" s="212">
        <v>42156</v>
      </c>
      <c r="F71" s="182">
        <f t="shared" si="2"/>
        <v>166.83652758333332</v>
      </c>
      <c r="G71" s="41"/>
      <c r="H71" s="144"/>
      <c r="I71" s="144"/>
      <c r="J71" s="144"/>
    </row>
    <row r="72" spans="1:10" x14ac:dyDescent="0.25">
      <c r="A72" s="41"/>
      <c r="B72" s="127">
        <f t="shared" si="3"/>
        <v>2015</v>
      </c>
      <c r="C72" s="127">
        <v>7</v>
      </c>
      <c r="D72" s="182">
        <f>+'Histórico basadas rescursos nat'!D72+'Histórico manufacturas baja tek'!D72+'Histórico manufacturas medi tek'!D72+'Histórico manufacturas alta tek'!D72</f>
        <v>146.51716400000001</v>
      </c>
      <c r="E72" s="212">
        <v>42186</v>
      </c>
      <c r="F72" s="182">
        <f t="shared" si="2"/>
        <v>162.00162533333335</v>
      </c>
      <c r="G72" s="41"/>
      <c r="H72" s="144"/>
      <c r="I72" s="144"/>
      <c r="J72" s="144"/>
    </row>
    <row r="73" spans="1:10" x14ac:dyDescent="0.25">
      <c r="A73" s="41"/>
      <c r="B73" s="127">
        <f t="shared" si="3"/>
        <v>2015</v>
      </c>
      <c r="C73" s="127">
        <v>8</v>
      </c>
      <c r="D73" s="182">
        <f>+'Histórico basadas rescursos nat'!D73+'Histórico manufacturas baja tek'!D73+'Histórico manufacturas medi tek'!D73+'Histórico manufacturas alta tek'!D73</f>
        <v>143.40095299999999</v>
      </c>
      <c r="E73" s="212">
        <v>42217</v>
      </c>
      <c r="F73" s="182">
        <f t="shared" si="2"/>
        <v>158.51432508333332</v>
      </c>
      <c r="G73" s="41"/>
      <c r="H73" s="144"/>
      <c r="I73" s="144"/>
      <c r="J73" s="144"/>
    </row>
    <row r="74" spans="1:10" x14ac:dyDescent="0.25">
      <c r="A74" s="41"/>
      <c r="B74" s="127">
        <f t="shared" si="3"/>
        <v>2015</v>
      </c>
      <c r="C74" s="127">
        <v>9</v>
      </c>
      <c r="D74" s="182">
        <f>+'Histórico basadas rescursos nat'!D74+'Histórico manufacturas baja tek'!D74+'Histórico manufacturas medi tek'!D74+'Histórico manufacturas alta tek'!D74</f>
        <v>160.814243</v>
      </c>
      <c r="E74" s="212">
        <v>42248</v>
      </c>
      <c r="F74" s="182">
        <f t="shared" si="2"/>
        <v>157.36841266666667</v>
      </c>
      <c r="G74" s="41"/>
      <c r="H74" s="144"/>
      <c r="I74" s="144"/>
      <c r="J74" s="144"/>
    </row>
    <row r="75" spans="1:10" x14ac:dyDescent="0.25">
      <c r="A75" s="41"/>
      <c r="B75" s="127">
        <f t="shared" si="3"/>
        <v>2015</v>
      </c>
      <c r="C75" s="127">
        <v>10</v>
      </c>
      <c r="D75" s="182">
        <f>+'Histórico basadas rescursos nat'!D75+'Histórico manufacturas baja tek'!D75+'Histórico manufacturas medi tek'!D75+'Histórico manufacturas alta tek'!D75</f>
        <v>138.00977599999999</v>
      </c>
      <c r="E75" s="212">
        <v>42278</v>
      </c>
      <c r="F75" s="182">
        <f t="shared" si="2"/>
        <v>154.44710750000002</v>
      </c>
      <c r="G75" s="41"/>
      <c r="H75" s="144"/>
      <c r="I75" s="144"/>
      <c r="J75" s="144"/>
    </row>
    <row r="76" spans="1:10" x14ac:dyDescent="0.25">
      <c r="A76" s="41"/>
      <c r="B76" s="127">
        <f t="shared" si="3"/>
        <v>2015</v>
      </c>
      <c r="C76" s="127">
        <v>11</v>
      </c>
      <c r="D76" s="182">
        <f>+'Histórico basadas rescursos nat'!D76+'Histórico manufacturas baja tek'!D76+'Histórico manufacturas medi tek'!D76+'Histórico manufacturas alta tek'!D76</f>
        <v>135.224842</v>
      </c>
      <c r="E76" s="212">
        <v>42309</v>
      </c>
      <c r="F76" s="182">
        <f t="shared" si="2"/>
        <v>151.55292299999999</v>
      </c>
      <c r="G76" s="41"/>
      <c r="H76" s="144"/>
      <c r="I76" s="144"/>
      <c r="J76" s="144"/>
    </row>
    <row r="77" spans="1:10" x14ac:dyDescent="0.25">
      <c r="A77" s="41"/>
      <c r="B77" s="127">
        <f t="shared" si="3"/>
        <v>2015</v>
      </c>
      <c r="C77" s="127">
        <v>12</v>
      </c>
      <c r="D77" s="182">
        <f>+'Histórico basadas rescursos nat'!D77+'Histórico manufacturas baja tek'!D77+'Histórico manufacturas medi tek'!D77+'Histórico manufacturas alta tek'!D77</f>
        <v>169.37035400000002</v>
      </c>
      <c r="E77" s="212">
        <v>42339</v>
      </c>
      <c r="F77" s="182">
        <f t="shared" si="2"/>
        <v>150.33153291666667</v>
      </c>
      <c r="G77" s="41"/>
      <c r="H77" s="144"/>
      <c r="I77" s="144"/>
      <c r="J77" s="144"/>
    </row>
    <row r="78" spans="1:10" x14ac:dyDescent="0.25">
      <c r="A78" s="41"/>
      <c r="B78" s="127">
        <f>+E11</f>
        <v>2016</v>
      </c>
      <c r="C78" s="127">
        <v>1</v>
      </c>
      <c r="D78" s="182">
        <f>+'Histórico basadas rescursos nat'!D78+'Histórico manufacturas baja tek'!D78+'Histórico manufacturas medi tek'!D78+'Histórico manufacturas alta tek'!D78</f>
        <v>108.601924</v>
      </c>
      <c r="E78" s="212">
        <v>42370</v>
      </c>
      <c r="F78" s="182">
        <f t="shared" si="2"/>
        <v>149.75653775000001</v>
      </c>
      <c r="G78" s="41"/>
      <c r="H78" s="144"/>
      <c r="I78" s="144"/>
      <c r="J78" s="144"/>
    </row>
    <row r="79" spans="1:10" x14ac:dyDescent="0.25">
      <c r="A79" s="41"/>
      <c r="B79" s="127">
        <f t="shared" ref="B79:B89" si="4">+B78</f>
        <v>2016</v>
      </c>
      <c r="C79" s="127">
        <v>2</v>
      </c>
      <c r="D79" s="182">
        <f>+'Histórico basadas rescursos nat'!D79+'Histórico manufacturas baja tek'!D79+'Histórico manufacturas medi tek'!D79+'Histórico manufacturas alta tek'!D79</f>
        <v>130.19313699999998</v>
      </c>
      <c r="E79" s="212">
        <v>42401</v>
      </c>
      <c r="F79" s="182">
        <f t="shared" si="2"/>
        <v>146.74367383333336</v>
      </c>
      <c r="G79" s="41"/>
      <c r="H79" s="144"/>
      <c r="I79" s="144"/>
      <c r="J79" s="144"/>
    </row>
    <row r="80" spans="1:10" x14ac:dyDescent="0.25">
      <c r="A80" s="41"/>
      <c r="B80" s="127">
        <f t="shared" si="4"/>
        <v>2016</v>
      </c>
      <c r="C80" s="127">
        <v>3</v>
      </c>
      <c r="D80" s="182">
        <f>+'Histórico basadas rescursos nat'!D80+'Histórico manufacturas baja tek'!D80+'Histórico manufacturas medi tek'!D80+'Histórico manufacturas alta tek'!D80</f>
        <v>123.107276</v>
      </c>
      <c r="E80" s="212">
        <v>42430</v>
      </c>
      <c r="F80" s="182">
        <f t="shared" si="2"/>
        <v>143.03456775000004</v>
      </c>
      <c r="G80" s="41"/>
      <c r="H80" s="144"/>
      <c r="I80" s="144"/>
      <c r="J80" s="144"/>
    </row>
    <row r="81" spans="1:10" x14ac:dyDescent="0.25">
      <c r="A81" s="41"/>
      <c r="B81" s="127">
        <f t="shared" si="4"/>
        <v>2016</v>
      </c>
      <c r="C81" s="127">
        <v>4</v>
      </c>
      <c r="D81" s="182">
        <f>+'Histórico basadas rescursos nat'!D81+'Histórico manufacturas baja tek'!D81+'Histórico manufacturas medi tek'!D81+'Histórico manufacturas alta tek'!D81</f>
        <v>126.941401</v>
      </c>
      <c r="E81" s="212">
        <v>42461</v>
      </c>
      <c r="F81" s="182">
        <f t="shared" si="2"/>
        <v>140.49874391666665</v>
      </c>
      <c r="G81" s="41"/>
      <c r="H81" s="144"/>
      <c r="I81" s="144"/>
      <c r="J81" s="144"/>
    </row>
    <row r="82" spans="1:10" x14ac:dyDescent="0.25">
      <c r="A82" s="41"/>
      <c r="B82" s="127">
        <f t="shared" si="4"/>
        <v>2016</v>
      </c>
      <c r="C82" s="127">
        <v>5</v>
      </c>
      <c r="D82" s="182">
        <f>+'Histórico basadas rescursos nat'!D82+'Histórico manufacturas baja tek'!D82+'Histórico manufacturas medi tek'!D82+'Histórico manufacturas alta tek'!D82</f>
        <v>139.00404700000001</v>
      </c>
      <c r="E82" s="212">
        <v>42491</v>
      </c>
      <c r="F82" s="182">
        <f t="shared" si="2"/>
        <v>138.83868683333333</v>
      </c>
      <c r="G82" s="41"/>
      <c r="H82" s="144"/>
      <c r="I82" s="144"/>
      <c r="J82" s="144"/>
    </row>
    <row r="83" spans="1:10" x14ac:dyDescent="0.25">
      <c r="A83" s="41"/>
      <c r="B83" s="127">
        <f t="shared" si="4"/>
        <v>2016</v>
      </c>
      <c r="C83" s="127">
        <v>6</v>
      </c>
      <c r="D83" s="182">
        <f>+'Histórico basadas rescursos nat'!D83+'Histórico manufacturas baja tek'!D83+'Histórico manufacturas medi tek'!D83+'Histórico manufacturas alta tek'!D83</f>
        <v>131.83821</v>
      </c>
      <c r="E83" s="212">
        <v>42522</v>
      </c>
      <c r="F83" s="182">
        <f t="shared" si="2"/>
        <v>137.75194391666665</v>
      </c>
      <c r="G83" s="41"/>
      <c r="H83" s="144"/>
      <c r="I83" s="144"/>
      <c r="J83" s="144"/>
    </row>
    <row r="84" spans="1:10" x14ac:dyDescent="0.25">
      <c r="A84" s="41"/>
      <c r="B84" s="127">
        <f t="shared" si="4"/>
        <v>2016</v>
      </c>
      <c r="C84" s="127">
        <v>7</v>
      </c>
      <c r="D84" s="182">
        <f>+'Histórico basadas rescursos nat'!D84+'Histórico manufacturas baja tek'!D84+'Histórico manufacturas medi tek'!D84+'Histórico manufacturas alta tek'!D84</f>
        <v>104.213471</v>
      </c>
      <c r="E84" s="212">
        <v>42552</v>
      </c>
      <c r="F84" s="182">
        <f t="shared" si="2"/>
        <v>134.22663616666668</v>
      </c>
      <c r="G84" s="41"/>
      <c r="H84" s="144"/>
      <c r="I84" s="144"/>
      <c r="J84" s="144"/>
    </row>
    <row r="85" spans="1:10" x14ac:dyDescent="0.25">
      <c r="A85" s="41"/>
      <c r="B85" s="127">
        <f t="shared" si="4"/>
        <v>2016</v>
      </c>
      <c r="C85" s="127">
        <v>8</v>
      </c>
      <c r="D85" s="182">
        <f>+'Histórico basadas rescursos nat'!D85+'Histórico manufacturas baja tek'!D85+'Histórico manufacturas medi tek'!D85+'Histórico manufacturas alta tek'!D85</f>
        <v>161.87090699999999</v>
      </c>
      <c r="E85" s="212">
        <v>42583</v>
      </c>
      <c r="F85" s="182">
        <f t="shared" si="2"/>
        <v>135.76579899999999</v>
      </c>
      <c r="G85" s="41"/>
      <c r="H85" s="144"/>
      <c r="I85" s="144"/>
      <c r="J85" s="144"/>
    </row>
    <row r="86" spans="1:10" x14ac:dyDescent="0.25">
      <c r="A86" s="41"/>
      <c r="B86" s="127">
        <f t="shared" si="4"/>
        <v>2016</v>
      </c>
      <c r="C86" s="127">
        <v>9</v>
      </c>
      <c r="D86" s="182">
        <f>+'Histórico basadas rescursos nat'!D86+'Histórico manufacturas baja tek'!D86+'Histórico manufacturas medi tek'!D86+'Histórico manufacturas alta tek'!D86</f>
        <v>134.183674</v>
      </c>
      <c r="E86" s="212">
        <v>42614</v>
      </c>
      <c r="F86" s="182">
        <f t="shared" si="2"/>
        <v>133.54658491666666</v>
      </c>
      <c r="G86" s="41"/>
      <c r="H86" s="144"/>
      <c r="I86" s="144"/>
      <c r="J86" s="144"/>
    </row>
    <row r="87" spans="1:10" x14ac:dyDescent="0.25">
      <c r="A87" s="41"/>
      <c r="B87" s="127">
        <f t="shared" si="4"/>
        <v>2016</v>
      </c>
      <c r="C87" s="127">
        <v>10</v>
      </c>
      <c r="D87" s="182">
        <f>+'Histórico basadas rescursos nat'!D87+'Histórico manufacturas baja tek'!D87+'Histórico manufacturas medi tek'!D87+'Histórico manufacturas alta tek'!D87</f>
        <v>132.58951999999999</v>
      </c>
      <c r="E87" s="212">
        <v>42644</v>
      </c>
      <c r="F87" s="182">
        <f t="shared" si="2"/>
        <v>133.09489691666667</v>
      </c>
      <c r="G87" s="41"/>
      <c r="H87" s="144"/>
      <c r="I87" s="144"/>
      <c r="J87" s="144"/>
    </row>
    <row r="88" spans="1:10" x14ac:dyDescent="0.25">
      <c r="A88" s="41"/>
      <c r="B88" s="127">
        <f t="shared" si="4"/>
        <v>2016</v>
      </c>
      <c r="C88" s="127">
        <v>11</v>
      </c>
      <c r="D88" s="182">
        <f>+'Histórico basadas rescursos nat'!D88+'Histórico manufacturas baja tek'!D88+'Histórico manufacturas medi tek'!D88+'Histórico manufacturas alta tek'!D88</f>
        <v>138.59498100000002</v>
      </c>
      <c r="E88" s="212">
        <v>42675</v>
      </c>
      <c r="F88" s="182">
        <f t="shared" si="2"/>
        <v>133.37574183333331</v>
      </c>
      <c r="G88" s="41"/>
      <c r="H88" s="144"/>
      <c r="I88" s="144"/>
      <c r="J88" s="144"/>
    </row>
    <row r="89" spans="1:10" x14ac:dyDescent="0.25">
      <c r="A89" s="41"/>
      <c r="B89" s="127">
        <f t="shared" si="4"/>
        <v>2016</v>
      </c>
      <c r="C89" s="127">
        <v>12</v>
      </c>
      <c r="D89" s="182">
        <f>+'Histórico basadas rescursos nat'!D89+'Histórico manufacturas baja tek'!D89+'Histórico manufacturas medi tek'!D89+'Histórico manufacturas alta tek'!D89</f>
        <v>133.35956300000001</v>
      </c>
      <c r="E89" s="212">
        <v>42705</v>
      </c>
      <c r="F89" s="182">
        <f t="shared" si="2"/>
        <v>130.3748425833333</v>
      </c>
      <c r="G89" s="41"/>
      <c r="H89" s="144"/>
      <c r="I89" s="144"/>
      <c r="J89" s="144"/>
    </row>
    <row r="90" spans="1:10" x14ac:dyDescent="0.25">
      <c r="A90" s="41"/>
      <c r="B90" s="127">
        <f>+F11</f>
        <v>2017</v>
      </c>
      <c r="C90" s="127">
        <v>1</v>
      </c>
      <c r="D90" s="182">
        <f>+'Histórico basadas rescursos nat'!D90+'Histórico manufacturas baja tek'!D90+'Histórico manufacturas medi tek'!D90+'Histórico manufacturas alta tek'!D90</f>
        <v>103.504159</v>
      </c>
      <c r="E90" s="212">
        <v>42736</v>
      </c>
      <c r="F90" s="182">
        <f t="shared" si="2"/>
        <v>129.95002883333333</v>
      </c>
      <c r="G90" s="41"/>
      <c r="H90" s="144"/>
      <c r="I90" s="144"/>
      <c r="J90" s="144"/>
    </row>
    <row r="91" spans="1:10" x14ac:dyDescent="0.25">
      <c r="A91" s="41"/>
      <c r="B91" s="127">
        <f t="shared" ref="B91:B101" si="5">+B90</f>
        <v>2017</v>
      </c>
      <c r="C91" s="127">
        <v>2</v>
      </c>
      <c r="D91" s="182">
        <f>+'Histórico basadas rescursos nat'!D91+'Histórico manufacturas baja tek'!D91+'Histórico manufacturas medi tek'!D91+'Histórico manufacturas alta tek'!D91</f>
        <v>108.49427900000001</v>
      </c>
      <c r="E91" s="212">
        <v>42767</v>
      </c>
      <c r="F91" s="182">
        <f t="shared" si="2"/>
        <v>128.14179066666665</v>
      </c>
      <c r="G91" s="41"/>
      <c r="H91" s="144"/>
      <c r="I91" s="144"/>
      <c r="J91" s="144"/>
    </row>
    <row r="92" spans="1:10" x14ac:dyDescent="0.25">
      <c r="A92" s="41"/>
      <c r="B92" s="127">
        <f t="shared" si="5"/>
        <v>2017</v>
      </c>
      <c r="C92" s="127">
        <v>3</v>
      </c>
      <c r="D92" s="182">
        <f>+'Histórico basadas rescursos nat'!D92+'Histórico manufacturas baja tek'!D92+'Histórico manufacturas medi tek'!D92+'Histórico manufacturas alta tek'!D92</f>
        <v>126.61463200000001</v>
      </c>
      <c r="E92" s="212">
        <v>42795</v>
      </c>
      <c r="F92" s="182">
        <f t="shared" si="2"/>
        <v>128.43407033333332</v>
      </c>
      <c r="G92" s="41"/>
      <c r="H92" s="144"/>
      <c r="I92" s="144"/>
      <c r="J92" s="144"/>
    </row>
    <row r="93" spans="1:10" x14ac:dyDescent="0.25">
      <c r="A93" s="41"/>
      <c r="B93" s="127">
        <f t="shared" si="5"/>
        <v>2017</v>
      </c>
      <c r="C93" s="127">
        <v>4</v>
      </c>
      <c r="D93" s="182">
        <f>+'Histórico basadas rescursos nat'!D93+'Histórico manufacturas baja tek'!D93+'Histórico manufacturas medi tek'!D93+'Histórico manufacturas alta tek'!D93</f>
        <v>108.008188</v>
      </c>
      <c r="E93" s="212">
        <v>42826</v>
      </c>
      <c r="F93" s="182">
        <f t="shared" si="2"/>
        <v>126.85630258333335</v>
      </c>
      <c r="G93" s="41"/>
      <c r="H93" s="144"/>
      <c r="I93" s="144"/>
      <c r="J93" s="144"/>
    </row>
    <row r="94" spans="1:10" x14ac:dyDescent="0.25">
      <c r="A94" s="41"/>
      <c r="B94" s="127">
        <f t="shared" si="5"/>
        <v>2017</v>
      </c>
      <c r="C94" s="127">
        <v>5</v>
      </c>
      <c r="D94" s="182">
        <f>+'Histórico basadas rescursos nat'!D94+'Histórico manufacturas baja tek'!D94+'Histórico manufacturas medi tek'!D94+'Histórico manufacturas alta tek'!D94</f>
        <v>147.300264</v>
      </c>
      <c r="E94" s="212">
        <v>42856</v>
      </c>
      <c r="F94" s="182">
        <f t="shared" si="2"/>
        <v>127.54765400000001</v>
      </c>
      <c r="G94" s="41"/>
      <c r="H94" s="144"/>
      <c r="I94" s="144"/>
      <c r="J94" s="144"/>
    </row>
    <row r="95" spans="1:10" x14ac:dyDescent="0.25">
      <c r="A95" s="41"/>
      <c r="B95" s="127">
        <f t="shared" si="5"/>
        <v>2017</v>
      </c>
      <c r="C95" s="127">
        <v>6</v>
      </c>
      <c r="D95" s="182">
        <f>+'Histórico basadas rescursos nat'!D95+'Histórico manufacturas baja tek'!D95+'Histórico manufacturas medi tek'!D95+'Histórico manufacturas alta tek'!D95</f>
        <v>139.43072599999999</v>
      </c>
      <c r="E95" s="212">
        <v>42887</v>
      </c>
      <c r="F95" s="182">
        <f t="shared" si="2"/>
        <v>128.18036366666666</v>
      </c>
      <c r="G95" s="41"/>
      <c r="H95" s="144"/>
      <c r="I95" s="144"/>
      <c r="J95" s="144"/>
    </row>
    <row r="96" spans="1:10" x14ac:dyDescent="0.25">
      <c r="A96" s="41"/>
      <c r="B96" s="127">
        <f t="shared" si="5"/>
        <v>2017</v>
      </c>
      <c r="C96" s="127">
        <v>7</v>
      </c>
      <c r="D96" s="182">
        <f>+'Histórico basadas rescursos nat'!D96+'Histórico manufacturas baja tek'!D96+'Histórico manufacturas medi tek'!D96+'Histórico manufacturas alta tek'!D96</f>
        <v>140.390128</v>
      </c>
      <c r="E96" s="212">
        <v>42917</v>
      </c>
      <c r="F96" s="182">
        <f t="shared" si="2"/>
        <v>131.19508508333334</v>
      </c>
      <c r="G96" s="41"/>
      <c r="H96" s="144"/>
      <c r="I96" s="144"/>
      <c r="J96" s="144"/>
    </row>
    <row r="97" spans="1:10" x14ac:dyDescent="0.25">
      <c r="A97" s="41"/>
      <c r="B97" s="127">
        <f t="shared" si="5"/>
        <v>2017</v>
      </c>
      <c r="C97" s="127">
        <v>8</v>
      </c>
      <c r="D97" s="182">
        <f>+'Histórico basadas rescursos nat'!D97+'Histórico manufacturas baja tek'!D97+'Histórico manufacturas medi tek'!D97+'Histórico manufacturas alta tek'!D97</f>
        <v>132.521581</v>
      </c>
      <c r="E97" s="212">
        <v>42948</v>
      </c>
      <c r="F97" s="182">
        <f t="shared" ref="F97:F117" si="6">+AVERAGE(D86:D97)</f>
        <v>128.74930791666668</v>
      </c>
      <c r="G97" s="41"/>
      <c r="H97" s="144"/>
      <c r="I97" s="144"/>
      <c r="J97" s="144"/>
    </row>
    <row r="98" spans="1:10" x14ac:dyDescent="0.25">
      <c r="A98" s="41"/>
      <c r="B98" s="127">
        <f t="shared" si="5"/>
        <v>2017</v>
      </c>
      <c r="C98" s="127">
        <v>9</v>
      </c>
      <c r="D98" s="182">
        <f>+'Histórico basadas rescursos nat'!D98+'Histórico manufacturas baja tek'!D98+'Histórico manufacturas medi tek'!D98+'Histórico manufacturas alta tek'!D98</f>
        <v>140.94708700000001</v>
      </c>
      <c r="E98" s="212">
        <v>42979</v>
      </c>
      <c r="F98" s="182">
        <f t="shared" si="6"/>
        <v>129.31292566666667</v>
      </c>
      <c r="G98" s="41"/>
      <c r="H98" s="144"/>
      <c r="I98" s="144"/>
      <c r="J98" s="144"/>
    </row>
    <row r="99" spans="1:10" x14ac:dyDescent="0.25">
      <c r="A99" s="41"/>
      <c r="B99" s="127">
        <f t="shared" si="5"/>
        <v>2017</v>
      </c>
      <c r="C99" s="127">
        <v>10</v>
      </c>
      <c r="D99" s="182">
        <f>+'Histórico basadas rescursos nat'!D99+'Histórico manufacturas baja tek'!D99+'Histórico manufacturas medi tek'!D99+'Histórico manufacturas alta tek'!D99</f>
        <v>143.47044700000001</v>
      </c>
      <c r="E99" s="212">
        <v>43009</v>
      </c>
      <c r="F99" s="182">
        <f t="shared" si="6"/>
        <v>130.21966958333334</v>
      </c>
      <c r="G99" s="41"/>
      <c r="H99" s="144"/>
      <c r="I99" s="144"/>
      <c r="J99" s="144"/>
    </row>
    <row r="100" spans="1:10" x14ac:dyDescent="0.25">
      <c r="A100" s="41"/>
      <c r="B100" s="127">
        <f t="shared" si="5"/>
        <v>2017</v>
      </c>
      <c r="C100" s="127">
        <v>11</v>
      </c>
      <c r="D100" s="182">
        <f>+'Histórico basadas rescursos nat'!D100+'Histórico manufacturas baja tek'!D100+'Histórico manufacturas medi tek'!D100+'Histórico manufacturas alta tek'!D100</f>
        <v>135.67460399999999</v>
      </c>
      <c r="E100" s="212">
        <v>43040</v>
      </c>
      <c r="F100" s="182">
        <f t="shared" si="6"/>
        <v>129.97630483333333</v>
      </c>
      <c r="G100" s="41"/>
      <c r="H100" s="144"/>
      <c r="I100" s="144"/>
      <c r="J100" s="144"/>
    </row>
    <row r="101" spans="1:10" x14ac:dyDescent="0.25">
      <c r="A101" s="41"/>
      <c r="B101" s="127">
        <f t="shared" si="5"/>
        <v>2017</v>
      </c>
      <c r="C101" s="127">
        <v>12</v>
      </c>
      <c r="D101" s="182">
        <f>+'Histórico basadas rescursos nat'!D101+'Histórico manufacturas baja tek'!D101+'Histórico manufacturas medi tek'!D101+'Histórico manufacturas alta tek'!D101</f>
        <v>147.479435</v>
      </c>
      <c r="E101" s="212">
        <v>43070</v>
      </c>
      <c r="F101" s="182">
        <f t="shared" si="6"/>
        <v>131.15296083333334</v>
      </c>
      <c r="G101" s="41"/>
      <c r="H101" s="144"/>
      <c r="I101" s="144"/>
      <c r="J101" s="144"/>
    </row>
    <row r="102" spans="1:10" x14ac:dyDescent="0.25">
      <c r="A102" s="41"/>
      <c r="B102" s="127">
        <f>+G11</f>
        <v>2018</v>
      </c>
      <c r="C102" s="127">
        <v>1</v>
      </c>
      <c r="D102" s="182">
        <f>+'Histórico basadas rescursos nat'!D102+'Histórico manufacturas baja tek'!D102+'Histórico manufacturas medi tek'!D102+'Histórico manufacturas alta tek'!D102</f>
        <v>114.26098000000002</v>
      </c>
      <c r="E102" s="212">
        <v>43101</v>
      </c>
      <c r="F102" s="182">
        <f t="shared" si="6"/>
        <v>132.04936258333333</v>
      </c>
      <c r="G102" s="41"/>
      <c r="H102" s="144"/>
      <c r="I102" s="144"/>
      <c r="J102" s="144"/>
    </row>
    <row r="103" spans="1:10" x14ac:dyDescent="0.25">
      <c r="A103" s="41"/>
      <c r="B103" s="127">
        <f t="shared" ref="B103:B113" si="7">+B102</f>
        <v>2018</v>
      </c>
      <c r="C103" s="127">
        <v>2</v>
      </c>
      <c r="D103" s="182">
        <f>+'Histórico basadas rescursos nat'!D103+'Histórico manufacturas baja tek'!D103+'Histórico manufacturas medi tek'!D103+'Histórico manufacturas alta tek'!D103</f>
        <v>122.253866</v>
      </c>
      <c r="E103" s="212">
        <v>43132</v>
      </c>
      <c r="F103" s="182">
        <f t="shared" si="6"/>
        <v>133.19599483333334</v>
      </c>
      <c r="G103" s="41"/>
      <c r="H103" s="144"/>
      <c r="I103" s="144"/>
      <c r="J103" s="144"/>
    </row>
    <row r="104" spans="1:10" x14ac:dyDescent="0.25">
      <c r="A104" s="41"/>
      <c r="B104" s="127">
        <f t="shared" si="7"/>
        <v>2018</v>
      </c>
      <c r="C104" s="127">
        <v>3</v>
      </c>
      <c r="D104" s="182">
        <f>+'Histórico basadas rescursos nat'!D104+'Histórico manufacturas baja tek'!D104+'Histórico manufacturas medi tek'!D104+'Histórico manufacturas alta tek'!D104</f>
        <v>132.58536599999999</v>
      </c>
      <c r="E104" s="212">
        <v>43160</v>
      </c>
      <c r="F104" s="182">
        <f t="shared" si="6"/>
        <v>133.693556</v>
      </c>
      <c r="G104" s="41"/>
      <c r="H104" s="144"/>
      <c r="I104" s="144"/>
      <c r="J104" s="144"/>
    </row>
    <row r="105" spans="1:10" x14ac:dyDescent="0.25">
      <c r="A105" s="41"/>
      <c r="B105" s="127">
        <f t="shared" si="7"/>
        <v>2018</v>
      </c>
      <c r="C105" s="127">
        <v>4</v>
      </c>
      <c r="D105" s="182">
        <f>+'Histórico basadas rescursos nat'!D105+'Histórico manufacturas baja tek'!D105+'Histórico manufacturas medi tek'!D105+'Histórico manufacturas alta tek'!D105</f>
        <v>139.346574</v>
      </c>
      <c r="E105" s="212">
        <v>43191</v>
      </c>
      <c r="F105" s="182">
        <f t="shared" si="6"/>
        <v>136.30508816666665</v>
      </c>
      <c r="G105" s="41"/>
      <c r="H105" s="144"/>
      <c r="I105" s="144"/>
      <c r="J105" s="144"/>
    </row>
    <row r="106" spans="1:10" x14ac:dyDescent="0.25">
      <c r="A106" s="41"/>
      <c r="B106" s="127">
        <f t="shared" si="7"/>
        <v>2018</v>
      </c>
      <c r="C106" s="127">
        <v>5</v>
      </c>
      <c r="D106" s="182">
        <f>+'Histórico basadas rescursos nat'!D106+'Histórico manufacturas baja tek'!D106+'Histórico manufacturas medi tek'!D106+'Histórico manufacturas alta tek'!D106</f>
        <v>154.55390299999999</v>
      </c>
      <c r="E106" s="212">
        <v>43221</v>
      </c>
      <c r="F106" s="182">
        <f t="shared" si="6"/>
        <v>136.90955808333334</v>
      </c>
      <c r="G106" s="41"/>
      <c r="H106" s="144"/>
      <c r="I106" s="144"/>
      <c r="J106" s="144"/>
    </row>
    <row r="107" spans="1:10" x14ac:dyDescent="0.25">
      <c r="A107" s="41"/>
      <c r="B107" s="127">
        <f t="shared" si="7"/>
        <v>2018</v>
      </c>
      <c r="C107" s="127">
        <v>6</v>
      </c>
      <c r="D107" s="182">
        <f>+'Histórico basadas rescursos nat'!D107+'Histórico manufacturas baja tek'!D107+'Histórico manufacturas medi tek'!D107+'Histórico manufacturas alta tek'!D107</f>
        <v>140.99134100000001</v>
      </c>
      <c r="E107" s="212">
        <v>43252</v>
      </c>
      <c r="F107" s="182">
        <f t="shared" si="6"/>
        <v>137.03960933333332</v>
      </c>
      <c r="G107" s="41"/>
      <c r="H107" s="144"/>
      <c r="I107" s="144"/>
      <c r="J107" s="144"/>
    </row>
    <row r="108" spans="1:10" x14ac:dyDescent="0.25">
      <c r="A108" s="41"/>
      <c r="B108" s="127">
        <f t="shared" si="7"/>
        <v>2018</v>
      </c>
      <c r="C108" s="127">
        <v>7</v>
      </c>
      <c r="D108" s="182">
        <f>+'Histórico basadas rescursos nat'!D108+'Histórico manufacturas baja tek'!D108+'Histórico manufacturas medi tek'!D108+'Histórico manufacturas alta tek'!D108</f>
        <v>137.01363599999999</v>
      </c>
      <c r="E108" s="212">
        <v>43282</v>
      </c>
      <c r="F108" s="182">
        <f t="shared" si="6"/>
        <v>136.75823499999998</v>
      </c>
      <c r="G108" s="41"/>
      <c r="H108" s="144"/>
      <c r="I108" s="144"/>
      <c r="J108" s="144"/>
    </row>
    <row r="109" spans="1:10" x14ac:dyDescent="0.25">
      <c r="A109" s="41"/>
      <c r="B109" s="127">
        <f t="shared" si="7"/>
        <v>2018</v>
      </c>
      <c r="C109" s="127">
        <v>8</v>
      </c>
      <c r="D109" s="182">
        <f>+'Histórico basadas rescursos nat'!D109+'Histórico manufacturas baja tek'!D109+'Histórico manufacturas medi tek'!D109+'Histórico manufacturas alta tek'!D109</f>
        <v>158.96748300000002</v>
      </c>
      <c r="E109" s="212">
        <v>43313</v>
      </c>
      <c r="F109" s="182">
        <f t="shared" si="6"/>
        <v>138.96206016666667</v>
      </c>
      <c r="G109" s="41"/>
      <c r="H109" s="144"/>
      <c r="I109" s="144"/>
      <c r="J109" s="144"/>
    </row>
    <row r="110" spans="1:10" x14ac:dyDescent="0.25">
      <c r="A110" s="41"/>
      <c r="B110" s="127">
        <f t="shared" si="7"/>
        <v>2018</v>
      </c>
      <c r="C110" s="127">
        <v>9</v>
      </c>
      <c r="D110" s="182">
        <f>+'Histórico basadas rescursos nat'!D110+'Histórico manufacturas baja tek'!D110+'Histórico manufacturas medi tek'!D110+'Histórico manufacturas alta tek'!D110</f>
        <v>149.47015299999998</v>
      </c>
      <c r="E110" s="212">
        <v>43344</v>
      </c>
      <c r="F110" s="182">
        <f t="shared" si="6"/>
        <v>139.67231566666666</v>
      </c>
      <c r="G110" s="41"/>
      <c r="H110" s="144"/>
      <c r="I110" s="144"/>
      <c r="J110" s="144"/>
    </row>
    <row r="111" spans="1:10" x14ac:dyDescent="0.25">
      <c r="A111" s="41"/>
      <c r="B111" s="127">
        <f t="shared" si="7"/>
        <v>2018</v>
      </c>
      <c r="C111" s="127">
        <v>10</v>
      </c>
      <c r="D111" s="182">
        <f>+'Histórico basadas rescursos nat'!D111+'Histórico manufacturas baja tek'!D111+'Histórico manufacturas medi tek'!D111+'Histórico manufacturas alta tek'!D111</f>
        <v>164.31435900000002</v>
      </c>
      <c r="E111" s="212">
        <v>43374</v>
      </c>
      <c r="F111" s="182">
        <f t="shared" si="6"/>
        <v>141.40930833333331</v>
      </c>
      <c r="G111" s="41"/>
      <c r="H111" s="144"/>
      <c r="I111" s="144"/>
      <c r="J111" s="144"/>
    </row>
    <row r="112" spans="1:10" x14ac:dyDescent="0.25">
      <c r="A112" s="41"/>
      <c r="B112" s="127">
        <f t="shared" si="7"/>
        <v>2018</v>
      </c>
      <c r="C112" s="127">
        <v>11</v>
      </c>
      <c r="D112" s="182">
        <f>+'Histórico basadas rescursos nat'!D112+'Histórico manufacturas baja tek'!D112+'Histórico manufacturas medi tek'!D112+'Histórico manufacturas alta tek'!D112</f>
        <v>148.91550999999998</v>
      </c>
      <c r="E112" s="212">
        <v>43405</v>
      </c>
      <c r="F112" s="182">
        <f t="shared" si="6"/>
        <v>142.51271716666668</v>
      </c>
      <c r="G112" s="41"/>
      <c r="H112" s="144"/>
      <c r="I112" s="144"/>
      <c r="J112" s="144"/>
    </row>
    <row r="113" spans="1:10" x14ac:dyDescent="0.25">
      <c r="A113" s="41"/>
      <c r="B113" s="127">
        <f t="shared" si="7"/>
        <v>2018</v>
      </c>
      <c r="C113" s="127">
        <v>12</v>
      </c>
      <c r="D113" s="182">
        <f>+'Histórico basadas rescursos nat'!D113+'Histórico manufacturas baja tek'!D113+'Histórico manufacturas medi tek'!D113+'Histórico manufacturas alta tek'!D113</f>
        <v>125.22504400000001</v>
      </c>
      <c r="E113" s="212">
        <v>43435</v>
      </c>
      <c r="F113" s="182">
        <f t="shared" si="6"/>
        <v>140.65818458333334</v>
      </c>
      <c r="G113" s="41"/>
      <c r="H113" s="144"/>
      <c r="I113" s="144"/>
      <c r="J113" s="144"/>
    </row>
    <row r="114" spans="1:10" x14ac:dyDescent="0.25">
      <c r="A114" s="41"/>
      <c r="B114" s="127">
        <v>2019</v>
      </c>
      <c r="C114" s="127">
        <v>1</v>
      </c>
      <c r="D114" s="182">
        <f>+'Histórico basadas rescursos nat'!D114+'Histórico manufacturas baja tek'!D114+'Histórico manufacturas medi tek'!D114+'Histórico manufacturas alta tek'!D114</f>
        <v>126.558477</v>
      </c>
      <c r="E114" s="212">
        <v>43466</v>
      </c>
      <c r="F114" s="182">
        <f t="shared" si="6"/>
        <v>141.68297600000002</v>
      </c>
      <c r="G114" s="41"/>
      <c r="H114" s="144"/>
      <c r="I114" s="144"/>
      <c r="J114" s="144"/>
    </row>
    <row r="115" spans="1:10" x14ac:dyDescent="0.25">
      <c r="A115" s="41"/>
      <c r="B115" s="127">
        <f t="shared" ref="B115:B125" si="8">+B114</f>
        <v>2019</v>
      </c>
      <c r="C115" s="127">
        <v>2</v>
      </c>
      <c r="D115" s="182">
        <f>+'Histórico basadas rescursos nat'!D115+'Histórico manufacturas baja tek'!D115+'Histórico manufacturas medi tek'!D115+'Histórico manufacturas alta tek'!D115</f>
        <v>142.88580100000001</v>
      </c>
      <c r="E115" s="212">
        <v>43497</v>
      </c>
      <c r="F115" s="182">
        <f t="shared" si="6"/>
        <v>143.40230391666668</v>
      </c>
      <c r="G115" s="41"/>
      <c r="H115" s="144"/>
      <c r="I115" s="144"/>
      <c r="J115" s="144"/>
    </row>
    <row r="116" spans="1:10" x14ac:dyDescent="0.25">
      <c r="A116" s="41"/>
      <c r="B116" s="127">
        <f t="shared" si="8"/>
        <v>2019</v>
      </c>
      <c r="C116" s="127">
        <v>3</v>
      </c>
      <c r="D116" s="182">
        <f>+'Histórico basadas rescursos nat'!D116+'Histórico manufacturas baja tek'!D116+'Histórico manufacturas medi tek'!D116+'Histórico manufacturas alta tek'!D116</f>
        <v>124.10558800000001</v>
      </c>
      <c r="E116" s="212">
        <v>43525</v>
      </c>
      <c r="F116" s="182">
        <f t="shared" si="6"/>
        <v>142.69565575000001</v>
      </c>
      <c r="G116" s="41"/>
      <c r="H116" s="144"/>
      <c r="I116" s="144"/>
      <c r="J116" s="144"/>
    </row>
    <row r="117" spans="1:10" x14ac:dyDescent="0.25">
      <c r="A117" s="41"/>
      <c r="B117" s="127">
        <f t="shared" si="8"/>
        <v>2019</v>
      </c>
      <c r="C117" s="127">
        <v>4</v>
      </c>
      <c r="D117" s="182">
        <f>+'Histórico basadas rescursos nat'!D117+'Histórico manufacturas baja tek'!D117+'Histórico manufacturas medi tek'!D117+'Histórico manufacturas alta tek'!D117</f>
        <v>159.23478500000002</v>
      </c>
      <c r="E117" s="212">
        <v>43556</v>
      </c>
      <c r="F117" s="182">
        <f t="shared" si="6"/>
        <v>144.35300666666669</v>
      </c>
      <c r="G117" s="41"/>
      <c r="H117" s="144"/>
      <c r="I117" s="144"/>
      <c r="J117" s="144"/>
    </row>
    <row r="118" spans="1:10" x14ac:dyDescent="0.25">
      <c r="A118" s="41"/>
      <c r="B118" s="127">
        <f t="shared" si="8"/>
        <v>2019</v>
      </c>
      <c r="C118" s="127">
        <v>5</v>
      </c>
      <c r="D118" s="182">
        <f>+'Histórico basadas rescursos nat'!D118+'Histórico manufacturas baja tek'!D118+'Histórico manufacturas medi tek'!D118+'Histórico manufacturas alta tek'!D118</f>
        <v>146.43503099999998</v>
      </c>
      <c r="E118" s="212">
        <v>43586</v>
      </c>
      <c r="F118" s="182">
        <f>+AVERAGE(D107:D118)</f>
        <v>143.676434</v>
      </c>
      <c r="G118" s="41"/>
      <c r="H118" s="144"/>
      <c r="I118" s="144"/>
      <c r="J118" s="144"/>
    </row>
    <row r="119" spans="1:10" x14ac:dyDescent="0.25">
      <c r="A119" s="41"/>
      <c r="B119" s="127">
        <f t="shared" si="8"/>
        <v>2019</v>
      </c>
      <c r="C119" s="127">
        <v>6</v>
      </c>
      <c r="D119" s="182">
        <f>+'Histórico basadas rescursos nat'!D119+'Histórico manufacturas baja tek'!D119+'Histórico manufacturas medi tek'!D119+'Histórico manufacturas alta tek'!D119</f>
        <v>139.28713300000001</v>
      </c>
      <c r="E119" s="212">
        <v>43617</v>
      </c>
      <c r="F119" s="182">
        <f t="shared" ref="F119" si="9">+AVERAGE(D108:D119)</f>
        <v>143.53441666666669</v>
      </c>
      <c r="G119" s="41"/>
      <c r="H119" s="144"/>
      <c r="I119" s="144"/>
      <c r="J119" s="144"/>
    </row>
    <row r="120" spans="1:10" x14ac:dyDescent="0.25">
      <c r="A120" s="41"/>
      <c r="B120" s="127">
        <f t="shared" si="8"/>
        <v>2019</v>
      </c>
      <c r="C120" s="127">
        <v>7</v>
      </c>
      <c r="D120" s="182">
        <f>+'Histórico basadas rescursos nat'!D120+'Histórico manufacturas baja tek'!D120+'Histórico manufacturas medi tek'!D120+'Histórico manufacturas alta tek'!D120</f>
        <v>177.44757000000001</v>
      </c>
      <c r="E120" s="212">
        <v>43647</v>
      </c>
      <c r="F120" s="182">
        <f>+AVERAGE(D109:D120)</f>
        <v>146.90391116666669</v>
      </c>
      <c r="G120" s="41"/>
      <c r="H120" s="144"/>
      <c r="I120" s="144"/>
      <c r="J120" s="144"/>
    </row>
    <row r="121" spans="1:10" x14ac:dyDescent="0.25">
      <c r="A121" s="41"/>
      <c r="B121" s="127">
        <f t="shared" si="8"/>
        <v>2019</v>
      </c>
      <c r="C121" s="127">
        <v>8</v>
      </c>
      <c r="D121" s="182">
        <f>+'Histórico basadas rescursos nat'!D121+'Histórico manufacturas baja tek'!D121+'Histórico manufacturas medi tek'!D121+'Histórico manufacturas alta tek'!D121</f>
        <v>130.88891599999999</v>
      </c>
      <c r="E121" s="212">
        <v>43678</v>
      </c>
      <c r="F121" s="182">
        <f t="shared" ref="F121:F123" si="10">+AVERAGE(D110:D121)</f>
        <v>144.56403058333333</v>
      </c>
      <c r="G121" s="41"/>
      <c r="H121" s="144"/>
      <c r="I121" s="144"/>
      <c r="J121" s="144"/>
    </row>
    <row r="122" spans="1:10" x14ac:dyDescent="0.25">
      <c r="A122" s="41"/>
      <c r="B122" s="127">
        <f t="shared" si="8"/>
        <v>2019</v>
      </c>
      <c r="C122" s="127">
        <v>9</v>
      </c>
      <c r="D122" s="182">
        <f>+'Histórico basadas rescursos nat'!D122+'Histórico manufacturas baja tek'!D122+'Histórico manufacturas medi tek'!D122+'Histórico manufacturas alta tek'!D122</f>
        <v>150.69044700000001</v>
      </c>
      <c r="E122" s="212">
        <v>43709</v>
      </c>
      <c r="F122" s="182">
        <f>+AVERAGE(D111:D122)</f>
        <v>144.66572174999999</v>
      </c>
      <c r="G122" s="41"/>
      <c r="H122" s="144"/>
      <c r="I122" s="144"/>
      <c r="J122" s="144"/>
    </row>
    <row r="123" spans="1:10" x14ac:dyDescent="0.25">
      <c r="A123" s="41"/>
      <c r="B123" s="127">
        <f t="shared" si="8"/>
        <v>2019</v>
      </c>
      <c r="C123" s="127">
        <v>10</v>
      </c>
      <c r="D123" s="182">
        <f>+'Histórico basadas rescursos nat'!D123+'Histórico manufacturas baja tek'!D123+'Histórico manufacturas medi tek'!D123+'Histórico manufacturas alta tek'!D123</f>
        <v>156.89409899999998</v>
      </c>
      <c r="E123" s="212">
        <v>43739</v>
      </c>
      <c r="F123" s="182">
        <f t="shared" si="10"/>
        <v>144.04736675000001</v>
      </c>
      <c r="G123" s="41"/>
      <c r="H123" s="144"/>
      <c r="I123" s="144"/>
      <c r="J123" s="144"/>
    </row>
    <row r="124" spans="1:10" x14ac:dyDescent="0.25">
      <c r="A124" s="41"/>
      <c r="B124" s="127">
        <f t="shared" si="8"/>
        <v>2019</v>
      </c>
      <c r="C124" s="127">
        <v>11</v>
      </c>
      <c r="D124" s="182">
        <f>+'Histórico basadas rescursos nat'!D124+'Histórico manufacturas baja tek'!D124+'Histórico manufacturas medi tek'!D124+'Histórico manufacturas alta tek'!D124</f>
        <v>0</v>
      </c>
      <c r="E124" s="212">
        <v>43770</v>
      </c>
      <c r="F124" s="182">
        <f>+AVERAGE(D113:D124)</f>
        <v>131.63774091666667</v>
      </c>
      <c r="G124" s="41"/>
      <c r="H124" s="144"/>
      <c r="I124" s="144"/>
      <c r="J124" s="144"/>
    </row>
    <row r="125" spans="1:10" x14ac:dyDescent="0.25">
      <c r="A125" s="41"/>
      <c r="B125" s="127">
        <f t="shared" si="8"/>
        <v>2019</v>
      </c>
      <c r="C125" s="127">
        <v>12</v>
      </c>
      <c r="D125" s="182">
        <f>+'Histórico basadas rescursos nat'!D125+'Histórico manufacturas baja tek'!D125+'Histórico manufacturas medi tek'!D125+'Histórico manufacturas alta tek'!D125</f>
        <v>0</v>
      </c>
      <c r="E125" s="212">
        <v>43800</v>
      </c>
      <c r="F125" s="182">
        <f t="shared" ref="F125" si="11">+AVERAGE(D114:D125)</f>
        <v>121.20232058333333</v>
      </c>
      <c r="G125" s="41"/>
      <c r="H125" s="144"/>
      <c r="I125" s="144"/>
      <c r="J125" s="144"/>
    </row>
    <row r="126" spans="1:10" x14ac:dyDescent="0.25">
      <c r="A126" s="144"/>
      <c r="B126" s="41"/>
      <c r="C126" s="41"/>
      <c r="D126" s="41"/>
      <c r="E126" s="41"/>
      <c r="F126" s="41"/>
      <c r="G126" s="41"/>
      <c r="H126" s="144"/>
      <c r="I126" s="144"/>
    </row>
    <row r="127" spans="1:10" x14ac:dyDescent="0.25">
      <c r="A127" s="144"/>
      <c r="B127" s="144"/>
      <c r="C127" s="144"/>
      <c r="D127" s="144"/>
      <c r="E127" s="144"/>
      <c r="F127" s="144"/>
      <c r="G127" s="144"/>
      <c r="H127" s="144"/>
      <c r="I127" s="144"/>
    </row>
    <row r="128" spans="1:10" x14ac:dyDescent="0.25">
      <c r="A128" s="144"/>
      <c r="B128" s="144"/>
      <c r="C128" s="144"/>
      <c r="D128" s="144"/>
      <c r="E128" s="144"/>
      <c r="F128" s="144"/>
      <c r="G128" s="144"/>
      <c r="H128" s="144"/>
      <c r="I128" s="144"/>
    </row>
    <row r="129" spans="1:9" x14ac:dyDescent="0.25">
      <c r="A129" s="144"/>
      <c r="B129" s="144"/>
      <c r="C129" s="144"/>
      <c r="D129" s="144"/>
      <c r="E129" s="144"/>
      <c r="F129" s="144"/>
      <c r="G129" s="144"/>
      <c r="H129" s="144"/>
      <c r="I129" s="144"/>
    </row>
    <row r="130" spans="1:9" x14ac:dyDescent="0.25">
      <c r="A130" s="144"/>
      <c r="B130" s="144"/>
      <c r="C130" s="144"/>
      <c r="D130" s="144"/>
      <c r="E130" s="144"/>
      <c r="F130" s="144"/>
      <c r="G130" s="144"/>
      <c r="H130" s="144"/>
      <c r="I130" s="144"/>
    </row>
    <row r="131" spans="1:9" x14ac:dyDescent="0.25">
      <c r="A131" s="144"/>
      <c r="B131" s="144"/>
      <c r="C131" s="144"/>
      <c r="D131" s="144"/>
      <c r="E131" s="144"/>
      <c r="F131" s="144"/>
      <c r="G131" s="144"/>
      <c r="H131" s="144"/>
      <c r="I131" s="144"/>
    </row>
    <row r="132" spans="1:9" x14ac:dyDescent="0.25">
      <c r="A132" s="144"/>
      <c r="B132" s="144"/>
      <c r="C132" s="144"/>
      <c r="D132" s="144"/>
      <c r="E132" s="144"/>
      <c r="F132" s="144"/>
      <c r="G132" s="144"/>
      <c r="H132" s="144"/>
      <c r="I132" s="144"/>
    </row>
    <row r="133" spans="1:9" x14ac:dyDescent="0.25">
      <c r="A133" s="144"/>
      <c r="B133" s="144"/>
      <c r="C133" s="144"/>
      <c r="D133" s="144"/>
      <c r="E133" s="144"/>
      <c r="F133" s="144"/>
      <c r="G133" s="144"/>
      <c r="H133" s="144"/>
      <c r="I133" s="144"/>
    </row>
    <row r="134" spans="1:9" x14ac:dyDescent="0.25">
      <c r="A134" s="144"/>
      <c r="B134" s="144"/>
      <c r="C134" s="144"/>
      <c r="D134" s="144"/>
      <c r="E134" s="144"/>
      <c r="F134" s="144"/>
      <c r="G134" s="144"/>
      <c r="H134" s="144"/>
      <c r="I134" s="144"/>
    </row>
    <row r="135" spans="1:9" x14ac:dyDescent="0.25">
      <c r="A135" s="144"/>
      <c r="B135" s="144"/>
      <c r="C135" s="144"/>
      <c r="D135" s="144"/>
      <c r="E135" s="144"/>
      <c r="F135" s="144"/>
      <c r="G135" s="144"/>
      <c r="H135" s="144"/>
      <c r="I135" s="144"/>
    </row>
    <row r="136" spans="1:9" x14ac:dyDescent="0.25">
      <c r="A136" s="144"/>
      <c r="B136" s="144"/>
      <c r="C136" s="144"/>
      <c r="D136" s="144"/>
      <c r="E136" s="144"/>
      <c r="F136" s="144"/>
      <c r="G136" s="144"/>
      <c r="H136" s="144"/>
      <c r="I136" s="144"/>
    </row>
    <row r="137" spans="1:9" x14ac:dyDescent="0.25">
      <c r="A137" s="144"/>
      <c r="B137" s="144"/>
      <c r="C137" s="144"/>
      <c r="D137" s="144"/>
      <c r="E137" s="144"/>
      <c r="F137" s="144"/>
      <c r="G137" s="144"/>
      <c r="H137" s="144"/>
      <c r="I137" s="144"/>
    </row>
    <row r="138" spans="1:9" x14ac:dyDescent="0.25">
      <c r="A138" s="144"/>
      <c r="B138" s="144"/>
      <c r="C138" s="144"/>
      <c r="D138" s="144"/>
      <c r="E138" s="144"/>
      <c r="F138" s="144"/>
      <c r="G138" s="144"/>
      <c r="H138" s="144"/>
      <c r="I138" s="144"/>
    </row>
    <row r="139" spans="1:9" x14ac:dyDescent="0.25">
      <c r="A139" s="144"/>
      <c r="B139" s="144"/>
      <c r="C139" s="144"/>
      <c r="D139" s="144"/>
      <c r="E139" s="144"/>
      <c r="F139" s="144"/>
      <c r="G139" s="144"/>
      <c r="H139" s="144"/>
      <c r="I139" s="144"/>
    </row>
    <row r="140" spans="1:9" x14ac:dyDescent="0.25">
      <c r="A140" s="144"/>
      <c r="B140" s="144"/>
      <c r="C140" s="144"/>
      <c r="D140" s="144"/>
      <c r="E140" s="144"/>
      <c r="F140" s="144"/>
      <c r="G140" s="144"/>
      <c r="H140" s="144"/>
      <c r="I140" s="144"/>
    </row>
    <row r="141" spans="1:9" x14ac:dyDescent="0.25">
      <c r="A141" s="144"/>
      <c r="B141" s="144"/>
      <c r="C141" s="144"/>
      <c r="D141" s="144"/>
      <c r="E141" s="144"/>
      <c r="F141" s="144"/>
      <c r="G141" s="144"/>
      <c r="H141" s="144"/>
      <c r="I141" s="144"/>
    </row>
    <row r="142" spans="1:9" x14ac:dyDescent="0.25">
      <c r="A142" s="144"/>
      <c r="B142" s="144"/>
      <c r="C142" s="144"/>
      <c r="D142" s="144"/>
      <c r="E142" s="144"/>
      <c r="F142" s="144"/>
      <c r="G142" s="144"/>
      <c r="H142" s="144"/>
      <c r="I142" s="144"/>
    </row>
    <row r="143" spans="1:9" x14ac:dyDescent="0.25">
      <c r="A143" s="144"/>
      <c r="B143" s="144"/>
      <c r="C143" s="144"/>
      <c r="D143" s="144"/>
      <c r="E143" s="144"/>
      <c r="F143" s="144"/>
      <c r="G143" s="144"/>
      <c r="H143" s="144"/>
      <c r="I143" s="144"/>
    </row>
    <row r="144" spans="1:9" x14ac:dyDescent="0.25">
      <c r="A144" s="144"/>
      <c r="B144" s="144"/>
      <c r="C144" s="144"/>
      <c r="D144" s="144"/>
      <c r="E144" s="144"/>
      <c r="F144" s="144"/>
      <c r="G144" s="144"/>
      <c r="H144" s="144"/>
      <c r="I144" s="144"/>
    </row>
    <row r="145" spans="1:9" x14ac:dyDescent="0.25">
      <c r="A145" s="144"/>
      <c r="B145" s="144"/>
      <c r="C145" s="144"/>
      <c r="D145" s="144"/>
      <c r="E145" s="144"/>
      <c r="F145" s="144"/>
      <c r="G145" s="144"/>
      <c r="H145" s="144"/>
      <c r="I145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ignoredErrors>
    <ignoredError sqref="B66 B78 B90 B102" formula="1"/>
  </ignoredError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35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1"/>
      <c r="O11" s="18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28.374082000000001</v>
      </c>
      <c r="D13" s="68">
        <v>22.329899000000001</v>
      </c>
      <c r="E13" s="68">
        <v>11.90325</v>
      </c>
      <c r="F13" s="68">
        <v>11.600970999999999</v>
      </c>
      <c r="G13" s="68">
        <v>19.794917999999999</v>
      </c>
      <c r="H13" s="68">
        <v>16.966011000000002</v>
      </c>
      <c r="I13" s="68">
        <v>-14.291077134040153</v>
      </c>
      <c r="J13" s="68">
        <v>85.708922865959849</v>
      </c>
      <c r="K13" s="68">
        <v>70.631561789095059</v>
      </c>
      <c r="L13" s="60"/>
      <c r="M13" s="41"/>
      <c r="N13" s="41">
        <f t="shared" ref="N13:N24" si="0">IF(H13="","",1)</f>
        <v>1</v>
      </c>
      <c r="O13" s="41"/>
    </row>
    <row r="14" spans="1:15" x14ac:dyDescent="0.25">
      <c r="A14" s="58"/>
      <c r="B14" s="67" t="s">
        <v>8</v>
      </c>
      <c r="C14" s="68">
        <v>31.404454000000001</v>
      </c>
      <c r="D14" s="68">
        <v>22.486688999999998</v>
      </c>
      <c r="E14" s="68">
        <v>16.819668</v>
      </c>
      <c r="F14" s="68">
        <v>16.103693</v>
      </c>
      <c r="G14" s="68">
        <v>20.557016999999998</v>
      </c>
      <c r="H14" s="68">
        <v>21.035551999999999</v>
      </c>
      <c r="I14" s="21">
        <v>2.3278426047903755</v>
      </c>
      <c r="J14" s="21">
        <v>102.32784260479038</v>
      </c>
      <c r="K14" s="21">
        <v>27.654054259479487</v>
      </c>
      <c r="L14" s="60"/>
      <c r="M14" s="41"/>
      <c r="N14" s="41">
        <f t="shared" si="0"/>
        <v>1</v>
      </c>
      <c r="O14" s="41"/>
    </row>
    <row r="15" spans="1:15" x14ac:dyDescent="0.25">
      <c r="A15" s="58"/>
      <c r="B15" s="67" t="s">
        <v>9</v>
      </c>
      <c r="C15" s="68">
        <v>29.2088</v>
      </c>
      <c r="D15" s="68">
        <v>21.986456</v>
      </c>
      <c r="E15" s="68">
        <v>16.556652</v>
      </c>
      <c r="F15" s="68">
        <v>18.105115999999999</v>
      </c>
      <c r="G15" s="68">
        <v>23.395139</v>
      </c>
      <c r="H15" s="68">
        <v>25.221122999999999</v>
      </c>
      <c r="I15" s="21">
        <v>7.8049717934994822</v>
      </c>
      <c r="J15" s="68">
        <v>107.80497179349948</v>
      </c>
      <c r="K15" s="68">
        <v>29.218387775035538</v>
      </c>
      <c r="L15" s="60"/>
      <c r="M15" s="41"/>
      <c r="N15" s="41">
        <f t="shared" si="0"/>
        <v>1</v>
      </c>
      <c r="O15" s="41"/>
    </row>
    <row r="16" spans="1:15" x14ac:dyDescent="0.25">
      <c r="A16" s="58"/>
      <c r="B16" s="67" t="s">
        <v>10</v>
      </c>
      <c r="C16" s="68">
        <v>28.027009</v>
      </c>
      <c r="D16" s="68">
        <v>22.968554999999999</v>
      </c>
      <c r="E16" s="68">
        <v>16.891480999999999</v>
      </c>
      <c r="F16" s="68">
        <v>16.717927</v>
      </c>
      <c r="G16" s="68">
        <v>22.480135000000001</v>
      </c>
      <c r="H16" s="68">
        <v>28.884035000000001</v>
      </c>
      <c r="I16" s="68">
        <v>28.486928570491244</v>
      </c>
      <c r="J16" s="68">
        <v>128.48692857049124</v>
      </c>
      <c r="K16" s="68">
        <v>34.46723986771805</v>
      </c>
      <c r="L16" s="60"/>
      <c r="M16" s="41"/>
      <c r="N16" s="41">
        <f t="shared" si="0"/>
        <v>1</v>
      </c>
      <c r="O16" s="41"/>
    </row>
    <row r="17" spans="1:15" x14ac:dyDescent="0.25">
      <c r="A17" s="58"/>
      <c r="B17" s="67" t="s">
        <v>11</v>
      </c>
      <c r="C17" s="68">
        <v>32.55209</v>
      </c>
      <c r="D17" s="68">
        <v>21.360377</v>
      </c>
      <c r="E17" s="68">
        <v>17.266698000000002</v>
      </c>
      <c r="F17" s="68">
        <v>19.693542000000001</v>
      </c>
      <c r="G17" s="68">
        <v>23.599993999999999</v>
      </c>
      <c r="H17" s="68">
        <v>30.209731999999999</v>
      </c>
      <c r="I17" s="68">
        <v>28.007371527297842</v>
      </c>
      <c r="J17" s="68">
        <v>128.00737152729783</v>
      </c>
      <c r="K17" s="68">
        <v>19.83620823516663</v>
      </c>
      <c r="L17" s="60"/>
      <c r="M17" s="41"/>
      <c r="N17" s="41">
        <f>IF(H17="","",1)</f>
        <v>1</v>
      </c>
      <c r="O17" s="41"/>
    </row>
    <row r="18" spans="1:15" x14ac:dyDescent="0.25">
      <c r="A18" s="58"/>
      <c r="B18" s="67" t="s">
        <v>12</v>
      </c>
      <c r="C18" s="68">
        <v>27.224329999999998</v>
      </c>
      <c r="D18" s="68">
        <v>19.405764000000001</v>
      </c>
      <c r="E18" s="68">
        <v>17.552862000000001</v>
      </c>
      <c r="F18" s="68">
        <v>18.792256999999999</v>
      </c>
      <c r="G18" s="68">
        <v>20.784507000000001</v>
      </c>
      <c r="H18" s="68">
        <v>22.300628</v>
      </c>
      <c r="I18" s="68">
        <v>7.2944766022114305</v>
      </c>
      <c r="J18" s="68">
        <v>107.29447660221143</v>
      </c>
      <c r="K18" s="68">
        <v>10.601440795536178</v>
      </c>
      <c r="L18" s="60"/>
      <c r="M18" s="41"/>
      <c r="N18" s="41">
        <f>IF(H18="","",1)</f>
        <v>1</v>
      </c>
      <c r="O18" s="41"/>
    </row>
    <row r="19" spans="1:15" x14ac:dyDescent="0.25">
      <c r="A19" s="58"/>
      <c r="B19" s="67" t="s">
        <v>13</v>
      </c>
      <c r="C19" s="68">
        <v>35.697549000000002</v>
      </c>
      <c r="D19" s="68">
        <v>21.038791</v>
      </c>
      <c r="E19" s="68">
        <v>14.727771000000001</v>
      </c>
      <c r="F19" s="68">
        <v>22.010338000000001</v>
      </c>
      <c r="G19" s="68">
        <v>21.425756</v>
      </c>
      <c r="H19" s="68">
        <v>25.276534000000002</v>
      </c>
      <c r="I19" s="68">
        <v>17.972658701051202</v>
      </c>
      <c r="J19" s="68">
        <v>117.9726587010512</v>
      </c>
      <c r="K19" s="68">
        <v>-2.6559428573972865</v>
      </c>
      <c r="L19" s="60"/>
      <c r="M19" s="41"/>
      <c r="N19" s="41">
        <f t="shared" si="0"/>
        <v>1</v>
      </c>
      <c r="O19" s="41"/>
    </row>
    <row r="20" spans="1:15" x14ac:dyDescent="0.25">
      <c r="A20" s="58"/>
      <c r="B20" s="67" t="s">
        <v>14</v>
      </c>
      <c r="C20" s="68">
        <v>49.490783</v>
      </c>
      <c r="D20" s="68">
        <v>18.504553999999999</v>
      </c>
      <c r="E20" s="68">
        <v>25.138209</v>
      </c>
      <c r="F20" s="68">
        <v>19.889996</v>
      </c>
      <c r="G20" s="68">
        <v>28.501058</v>
      </c>
      <c r="H20" s="68">
        <v>19.327518000000001</v>
      </c>
      <c r="I20" s="68">
        <v>-32.186664789777275</v>
      </c>
      <c r="J20" s="68">
        <v>67.813335210222732</v>
      </c>
      <c r="K20" s="68">
        <v>43.293432537643554</v>
      </c>
      <c r="L20" s="60"/>
      <c r="M20" s="41"/>
      <c r="N20" s="41">
        <f t="shared" si="0"/>
        <v>1</v>
      </c>
      <c r="O20" s="41"/>
    </row>
    <row r="21" spans="1:15" x14ac:dyDescent="0.25">
      <c r="A21" s="58"/>
      <c r="B21" s="67" t="s">
        <v>15</v>
      </c>
      <c r="C21" s="68">
        <v>29.035048</v>
      </c>
      <c r="D21" s="68">
        <v>22.970533</v>
      </c>
      <c r="E21" s="68">
        <v>22.521065</v>
      </c>
      <c r="F21" s="68">
        <v>20.077679</v>
      </c>
      <c r="G21" s="68">
        <v>20.792242000000002</v>
      </c>
      <c r="H21" s="68">
        <v>22.349312000000001</v>
      </c>
      <c r="I21" s="68">
        <v>7.4887066050885576</v>
      </c>
      <c r="J21" s="68">
        <v>107.48870660508855</v>
      </c>
      <c r="K21" s="68">
        <v>3.5589920528164676</v>
      </c>
      <c r="L21" s="60"/>
      <c r="M21" s="41"/>
      <c r="N21" s="41">
        <f>IF(H21="","",1)</f>
        <v>1</v>
      </c>
      <c r="O21" s="41"/>
    </row>
    <row r="22" spans="1:15" x14ac:dyDescent="0.25">
      <c r="A22" s="58"/>
      <c r="B22" s="67" t="s">
        <v>16</v>
      </c>
      <c r="C22" s="68">
        <v>26.732410000000002</v>
      </c>
      <c r="D22" s="68">
        <v>16.749275000000001</v>
      </c>
      <c r="E22" s="68">
        <v>21.048148999999999</v>
      </c>
      <c r="F22" s="68">
        <v>24.498065</v>
      </c>
      <c r="G22" s="68">
        <v>23.622644000000001</v>
      </c>
      <c r="H22" s="30">
        <v>24.973607999999999</v>
      </c>
      <c r="I22" s="30">
        <v>5.7189364577479029</v>
      </c>
      <c r="J22" s="30">
        <v>105.7189364577479</v>
      </c>
      <c r="K22" s="30">
        <v>-3.5734291667525508</v>
      </c>
      <c r="L22" s="60"/>
      <c r="N22" s="41">
        <f>IF(H22="","",1)</f>
        <v>1</v>
      </c>
      <c r="O22" s="41"/>
    </row>
    <row r="23" spans="1:15" x14ac:dyDescent="0.25">
      <c r="A23" s="58"/>
      <c r="B23" s="67" t="s">
        <v>17</v>
      </c>
      <c r="C23" s="68">
        <v>27.615677000000002</v>
      </c>
      <c r="D23" s="68">
        <v>15.804671000000001</v>
      </c>
      <c r="E23" s="68">
        <v>19.643208999999999</v>
      </c>
      <c r="F23" s="68">
        <v>22.719498000000002</v>
      </c>
      <c r="G23" s="68">
        <v>20.935064000000001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25">
      <c r="A24" s="58"/>
      <c r="B24" s="67" t="s">
        <v>18</v>
      </c>
      <c r="C24" s="68">
        <v>29.102428</v>
      </c>
      <c r="D24" s="68">
        <v>18.425699000000002</v>
      </c>
      <c r="E24" s="68">
        <v>20.684197999999999</v>
      </c>
      <c r="F24" s="68">
        <v>26.440200000000001</v>
      </c>
      <c r="G24" s="68">
        <v>20.706564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25">
      <c r="A25" s="58"/>
      <c r="B25" s="69" t="s">
        <v>33</v>
      </c>
      <c r="C25" s="70">
        <v>374.46466000000004</v>
      </c>
      <c r="D25" s="70">
        <v>244.031263</v>
      </c>
      <c r="E25" s="70">
        <v>220.75321199999999</v>
      </c>
      <c r="F25" s="70">
        <v>236.64928200000003</v>
      </c>
      <c r="G25" s="70">
        <v>266.59503799999999</v>
      </c>
      <c r="H25" s="82">
        <v>236.54405300000002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-34.831964383501514</v>
      </c>
      <c r="E26" s="70">
        <v>-9.5389626369306697</v>
      </c>
      <c r="F26" s="70">
        <v>7.2008329373708158</v>
      </c>
      <c r="G26" s="70">
        <v>12.654065859367346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317.74655500000006</v>
      </c>
      <c r="D28" s="70">
        <v>209.80089299999997</v>
      </c>
      <c r="E28" s="70">
        <v>180.425805</v>
      </c>
      <c r="F28" s="70">
        <v>187.48958400000001</v>
      </c>
      <c r="G28" s="70">
        <v>224.95340999999999</v>
      </c>
      <c r="H28" s="30">
        <v>236.54405300000002</v>
      </c>
      <c r="I28" s="66">
        <v>5.1524637923915151</v>
      </c>
      <c r="J28" s="30">
        <v>105.15246379239152</v>
      </c>
      <c r="K28" s="30">
        <v>19.981817229910746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-33.972252507977643</v>
      </c>
      <c r="E29" s="70">
        <v>-14.001412281881942</v>
      </c>
      <c r="F29" s="70">
        <v>3.9150602653539535</v>
      </c>
      <c r="G29" s="70">
        <v>19.981817229910746</v>
      </c>
      <c r="H29" s="30">
        <v>5.1524637923915151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135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25"/>
      <c r="C46" s="125"/>
      <c r="D46" s="125"/>
      <c r="E46" s="125"/>
      <c r="F46" s="125"/>
      <c r="G46" s="125"/>
      <c r="H46" s="125"/>
      <c r="I46" s="125"/>
      <c r="J46" s="125"/>
      <c r="K46" s="125"/>
      <c r="L46" s="136"/>
      <c r="M46" s="136"/>
      <c r="N46" s="127"/>
      <c r="O46" s="136"/>
    </row>
    <row r="47" spans="1:15" x14ac:dyDescent="0.25">
      <c r="B47" s="125"/>
      <c r="C47" s="125"/>
      <c r="D47" s="125"/>
      <c r="E47" s="125"/>
      <c r="F47" s="125"/>
      <c r="G47" s="125"/>
      <c r="H47" s="125"/>
      <c r="I47" s="125"/>
      <c r="J47" s="125"/>
      <c r="K47" s="125"/>
      <c r="L47" s="136"/>
      <c r="M47" s="136"/>
      <c r="N47" s="127"/>
      <c r="O47" s="136"/>
    </row>
    <row r="48" spans="1:15" x14ac:dyDescent="0.25">
      <c r="B48" s="125"/>
      <c r="C48" s="125"/>
      <c r="D48" s="125"/>
      <c r="E48" s="125"/>
      <c r="F48" s="125"/>
      <c r="G48" s="125"/>
      <c r="H48" s="125"/>
      <c r="I48" s="125"/>
      <c r="J48" s="125"/>
      <c r="K48" s="125"/>
      <c r="L48" s="136"/>
      <c r="M48" s="136"/>
      <c r="N48" s="127"/>
      <c r="O48" s="136"/>
    </row>
    <row r="49" spans="2:15" x14ac:dyDescent="0.25"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36"/>
      <c r="M49" s="136"/>
      <c r="N49" s="127"/>
      <c r="O49" s="136"/>
    </row>
    <row r="50" spans="2:15" x14ac:dyDescent="0.25">
      <c r="B50" s="125"/>
      <c r="C50" s="125"/>
      <c r="D50" s="125"/>
      <c r="E50" s="125"/>
      <c r="F50" s="125"/>
      <c r="G50" s="125"/>
      <c r="H50" s="125"/>
      <c r="I50" s="125"/>
      <c r="J50" s="125"/>
      <c r="K50" s="125"/>
      <c r="L50" s="136"/>
      <c r="M50" s="136"/>
      <c r="N50" s="127"/>
      <c r="O50" s="136"/>
    </row>
    <row r="51" spans="2:15" x14ac:dyDescent="0.25">
      <c r="B51" s="125"/>
      <c r="C51" s="125"/>
      <c r="D51" s="125"/>
      <c r="E51" s="125"/>
      <c r="F51" s="125"/>
      <c r="G51" s="125"/>
      <c r="H51" s="125"/>
      <c r="I51" s="125"/>
      <c r="J51" s="125"/>
      <c r="K51" s="125"/>
      <c r="L51" s="136"/>
      <c r="M51" s="136"/>
      <c r="N51" s="127"/>
      <c r="O51" s="136"/>
    </row>
    <row r="52" spans="2:15" x14ac:dyDescent="0.25">
      <c r="B52" s="127"/>
      <c r="C52" s="127"/>
      <c r="D52" s="127"/>
      <c r="E52" s="127"/>
      <c r="F52" s="127"/>
      <c r="G52" s="125"/>
      <c r="H52" s="125"/>
      <c r="I52" s="125"/>
      <c r="J52" s="125"/>
      <c r="K52" s="125"/>
      <c r="L52" s="136"/>
      <c r="M52" s="136"/>
      <c r="N52" s="127"/>
      <c r="O52" s="136"/>
    </row>
    <row r="53" spans="2:15" x14ac:dyDescent="0.25">
      <c r="B53" s="127" t="s">
        <v>1</v>
      </c>
      <c r="C53" s="127" t="s">
        <v>161</v>
      </c>
      <c r="D53" s="127" t="s">
        <v>168</v>
      </c>
      <c r="E53" s="127" t="s">
        <v>162</v>
      </c>
      <c r="F53" s="127" t="s">
        <v>163</v>
      </c>
      <c r="G53" s="125"/>
      <c r="H53" s="125"/>
      <c r="I53" s="125"/>
      <c r="J53" s="125"/>
      <c r="K53" s="125"/>
      <c r="L53" s="136"/>
      <c r="M53" s="136"/>
      <c r="N53" s="127"/>
      <c r="O53" s="136"/>
    </row>
    <row r="54" spans="2:15" x14ac:dyDescent="0.25">
      <c r="B54" s="127">
        <f>+C11</f>
        <v>2014</v>
      </c>
      <c r="C54" s="127">
        <v>1</v>
      </c>
      <c r="D54" s="213">
        <f t="shared" ref="D54:D65" si="1">+C13</f>
        <v>28.374082000000001</v>
      </c>
      <c r="E54" s="212">
        <v>41640</v>
      </c>
      <c r="F54" s="127"/>
      <c r="G54" s="125"/>
      <c r="H54" s="125"/>
      <c r="I54" s="125"/>
      <c r="J54" s="125"/>
      <c r="K54" s="125"/>
      <c r="L54" s="136"/>
      <c r="M54" s="136"/>
      <c r="N54" s="127"/>
      <c r="O54" s="136"/>
    </row>
    <row r="55" spans="2:15" x14ac:dyDescent="0.25">
      <c r="B55" s="127">
        <f t="shared" ref="B55:B65" si="2">+B54</f>
        <v>2014</v>
      </c>
      <c r="C55" s="127">
        <v>2</v>
      </c>
      <c r="D55" s="213">
        <f t="shared" si="1"/>
        <v>31.404454000000001</v>
      </c>
      <c r="E55" s="212">
        <v>41671</v>
      </c>
      <c r="F55" s="127"/>
      <c r="G55" s="125"/>
      <c r="H55" s="125"/>
      <c r="I55" s="125"/>
      <c r="J55" s="125"/>
      <c r="K55" s="125"/>
      <c r="L55" s="136"/>
      <c r="M55" s="136"/>
      <c r="N55" s="127"/>
      <c r="O55" s="136"/>
    </row>
    <row r="56" spans="2:15" x14ac:dyDescent="0.25">
      <c r="B56" s="127">
        <f t="shared" si="2"/>
        <v>2014</v>
      </c>
      <c r="C56" s="127">
        <v>3</v>
      </c>
      <c r="D56" s="213">
        <f t="shared" si="1"/>
        <v>29.2088</v>
      </c>
      <c r="E56" s="212">
        <v>41699</v>
      </c>
      <c r="F56" s="127"/>
      <c r="G56" s="125"/>
      <c r="H56" s="125"/>
      <c r="I56" s="125"/>
      <c r="J56" s="125"/>
      <c r="K56" s="125"/>
      <c r="L56" s="136"/>
      <c r="M56" s="136"/>
      <c r="N56" s="127"/>
      <c r="O56" s="136"/>
    </row>
    <row r="57" spans="2:15" x14ac:dyDescent="0.25">
      <c r="B57" s="127">
        <f t="shared" si="2"/>
        <v>2014</v>
      </c>
      <c r="C57" s="127">
        <v>4</v>
      </c>
      <c r="D57" s="213">
        <f t="shared" si="1"/>
        <v>28.027009</v>
      </c>
      <c r="E57" s="212">
        <v>41730</v>
      </c>
      <c r="F57" s="182">
        <f>+AVERAGE(D54:D61)</f>
        <v>32.747387125000003</v>
      </c>
      <c r="G57" s="125"/>
      <c r="H57" s="125"/>
      <c r="I57" s="125"/>
      <c r="J57" s="125"/>
      <c r="K57" s="125"/>
      <c r="L57" s="136"/>
      <c r="M57" s="136"/>
      <c r="N57" s="127"/>
      <c r="O57" s="136"/>
    </row>
    <row r="58" spans="2:15" x14ac:dyDescent="0.25">
      <c r="B58" s="127">
        <f t="shared" si="2"/>
        <v>2014</v>
      </c>
      <c r="C58" s="127">
        <v>5</v>
      </c>
      <c r="D58" s="213">
        <f t="shared" si="1"/>
        <v>32.55209</v>
      </c>
      <c r="E58" s="212">
        <v>41760</v>
      </c>
      <c r="F58" s="182">
        <f>+AVERAGE(D54:D61)</f>
        <v>32.747387125000003</v>
      </c>
      <c r="G58" s="125"/>
      <c r="H58" s="125"/>
      <c r="I58" s="125"/>
      <c r="J58" s="125"/>
      <c r="K58" s="125"/>
      <c r="L58" s="136"/>
      <c r="M58" s="136"/>
      <c r="N58" s="127"/>
      <c r="O58" s="136"/>
    </row>
    <row r="59" spans="2:15" x14ac:dyDescent="0.25">
      <c r="B59" s="127">
        <f t="shared" si="2"/>
        <v>2014</v>
      </c>
      <c r="C59" s="127">
        <v>6</v>
      </c>
      <c r="D59" s="213">
        <f t="shared" si="1"/>
        <v>27.224329999999998</v>
      </c>
      <c r="E59" s="212">
        <v>41791</v>
      </c>
      <c r="F59" s="182">
        <f>+AVERAGE(D54:D61)</f>
        <v>32.747387125000003</v>
      </c>
      <c r="G59" s="125"/>
      <c r="H59" s="125"/>
      <c r="I59" s="125"/>
      <c r="J59" s="125"/>
      <c r="K59" s="125"/>
      <c r="L59" s="136"/>
      <c r="M59" s="136"/>
      <c r="N59" s="127"/>
      <c r="O59" s="136"/>
    </row>
    <row r="60" spans="2:15" x14ac:dyDescent="0.25">
      <c r="B60" s="127">
        <f t="shared" si="2"/>
        <v>2014</v>
      </c>
      <c r="C60" s="127">
        <v>7</v>
      </c>
      <c r="D60" s="213">
        <f t="shared" si="1"/>
        <v>35.697549000000002</v>
      </c>
      <c r="E60" s="212">
        <v>41821</v>
      </c>
      <c r="F60" s="182">
        <f>+AVERAGE(D54:D61)</f>
        <v>32.747387125000003</v>
      </c>
      <c r="G60" s="144"/>
      <c r="H60" s="125"/>
      <c r="I60" s="125"/>
      <c r="J60" s="125"/>
      <c r="K60" s="144"/>
    </row>
    <row r="61" spans="2:15" x14ac:dyDescent="0.25">
      <c r="B61" s="127">
        <f t="shared" si="2"/>
        <v>2014</v>
      </c>
      <c r="C61" s="127">
        <v>8</v>
      </c>
      <c r="D61" s="213">
        <f t="shared" si="1"/>
        <v>49.490783</v>
      </c>
      <c r="E61" s="212">
        <v>41852</v>
      </c>
      <c r="F61" s="182">
        <f>+AVERAGE(D54:D61)</f>
        <v>32.747387125000003</v>
      </c>
      <c r="G61" s="144"/>
      <c r="H61" s="125"/>
      <c r="I61" s="125"/>
      <c r="J61" s="125"/>
      <c r="K61" s="144"/>
    </row>
    <row r="62" spans="2:15" x14ac:dyDescent="0.25">
      <c r="B62" s="127">
        <f t="shared" si="2"/>
        <v>2014</v>
      </c>
      <c r="C62" s="127">
        <v>9</v>
      </c>
      <c r="D62" s="213">
        <f t="shared" si="1"/>
        <v>29.035048</v>
      </c>
      <c r="E62" s="212">
        <v>41883</v>
      </c>
      <c r="F62" s="182">
        <f>+AVERAGE(D54:D62)</f>
        <v>32.334905000000006</v>
      </c>
      <c r="G62" s="144"/>
      <c r="H62" s="144"/>
      <c r="I62" s="144"/>
      <c r="J62" s="144"/>
      <c r="K62" s="144"/>
    </row>
    <row r="63" spans="2:15" x14ac:dyDescent="0.25">
      <c r="B63" s="127">
        <f t="shared" si="2"/>
        <v>2014</v>
      </c>
      <c r="C63" s="127">
        <v>10</v>
      </c>
      <c r="D63" s="213">
        <f t="shared" si="1"/>
        <v>26.732410000000002</v>
      </c>
      <c r="E63" s="212">
        <v>41913</v>
      </c>
      <c r="F63" s="182">
        <f>+AVERAGE(D54:D63)</f>
        <v>31.774655500000005</v>
      </c>
      <c r="G63" s="144"/>
      <c r="H63" s="144"/>
      <c r="I63" s="144"/>
      <c r="J63" s="144"/>
      <c r="K63" s="144"/>
    </row>
    <row r="64" spans="2:15" x14ac:dyDescent="0.25">
      <c r="B64" s="127">
        <f t="shared" si="2"/>
        <v>2014</v>
      </c>
      <c r="C64" s="127">
        <v>11</v>
      </c>
      <c r="D64" s="213">
        <f t="shared" si="1"/>
        <v>27.615677000000002</v>
      </c>
      <c r="E64" s="212">
        <v>41944</v>
      </c>
      <c r="F64" s="182">
        <f>+AVERAGE(D54:D64)</f>
        <v>31.396566545454551</v>
      </c>
      <c r="G64" s="144"/>
      <c r="H64" s="144"/>
      <c r="I64" s="144"/>
      <c r="J64" s="144"/>
      <c r="K64" s="144"/>
    </row>
    <row r="65" spans="2:11" x14ac:dyDescent="0.25">
      <c r="B65" s="127">
        <f t="shared" si="2"/>
        <v>2014</v>
      </c>
      <c r="C65" s="127">
        <v>12</v>
      </c>
      <c r="D65" s="213">
        <f t="shared" si="1"/>
        <v>29.102428</v>
      </c>
      <c r="E65" s="212">
        <v>41974</v>
      </c>
      <c r="F65" s="182">
        <f t="shared" ref="F65:F96" si="3">+AVERAGE(D54:D65)</f>
        <v>31.205388333333335</v>
      </c>
      <c r="G65" s="144"/>
      <c r="H65" s="144"/>
      <c r="I65" s="144"/>
      <c r="J65" s="144"/>
      <c r="K65" s="144"/>
    </row>
    <row r="66" spans="2:11" x14ac:dyDescent="0.25">
      <c r="B66" s="127">
        <f>+D11</f>
        <v>2015</v>
      </c>
      <c r="C66" s="127">
        <v>1</v>
      </c>
      <c r="D66" s="213">
        <f t="shared" ref="D66:D77" si="4">+D13</f>
        <v>22.329899000000001</v>
      </c>
      <c r="E66" s="212">
        <v>42005</v>
      </c>
      <c r="F66" s="182">
        <f t="shared" si="3"/>
        <v>30.701706416666667</v>
      </c>
      <c r="G66" s="144"/>
      <c r="H66" s="144"/>
      <c r="I66" s="144"/>
      <c r="J66" s="144"/>
      <c r="K66" s="144"/>
    </row>
    <row r="67" spans="2:11" x14ac:dyDescent="0.25">
      <c r="B67" s="127">
        <f t="shared" ref="B67:B77" si="5">+B66</f>
        <v>2015</v>
      </c>
      <c r="C67" s="127">
        <v>2</v>
      </c>
      <c r="D67" s="213">
        <f t="shared" si="4"/>
        <v>22.486688999999998</v>
      </c>
      <c r="E67" s="212">
        <v>42036</v>
      </c>
      <c r="F67" s="182">
        <f t="shared" si="3"/>
        <v>29.95855933333333</v>
      </c>
      <c r="G67" s="144"/>
      <c r="H67" s="144"/>
      <c r="I67" s="144"/>
      <c r="J67" s="144"/>
      <c r="K67" s="144"/>
    </row>
    <row r="68" spans="2:11" x14ac:dyDescent="0.25">
      <c r="B68" s="127">
        <f t="shared" si="5"/>
        <v>2015</v>
      </c>
      <c r="C68" s="127">
        <v>3</v>
      </c>
      <c r="D68" s="213">
        <f t="shared" si="4"/>
        <v>21.986456</v>
      </c>
      <c r="E68" s="212">
        <v>42064</v>
      </c>
      <c r="F68" s="182">
        <f t="shared" si="3"/>
        <v>29.356697333333329</v>
      </c>
      <c r="G68" s="144"/>
      <c r="H68" s="144"/>
      <c r="I68" s="144"/>
      <c r="J68" s="144"/>
      <c r="K68" s="144"/>
    </row>
    <row r="69" spans="2:11" x14ac:dyDescent="0.25">
      <c r="B69" s="127">
        <f t="shared" si="5"/>
        <v>2015</v>
      </c>
      <c r="C69" s="127">
        <v>4</v>
      </c>
      <c r="D69" s="213">
        <f t="shared" si="4"/>
        <v>22.968554999999999</v>
      </c>
      <c r="E69" s="212">
        <v>42095</v>
      </c>
      <c r="F69" s="182">
        <f t="shared" si="3"/>
        <v>28.935159499999997</v>
      </c>
      <c r="G69" s="144"/>
      <c r="H69" s="144"/>
      <c r="I69" s="144"/>
      <c r="J69" s="144"/>
      <c r="K69" s="144"/>
    </row>
    <row r="70" spans="2:11" x14ac:dyDescent="0.25">
      <c r="B70" s="127">
        <f t="shared" si="5"/>
        <v>2015</v>
      </c>
      <c r="C70" s="127">
        <v>5</v>
      </c>
      <c r="D70" s="213">
        <f t="shared" si="4"/>
        <v>21.360377</v>
      </c>
      <c r="E70" s="212">
        <v>42125</v>
      </c>
      <c r="F70" s="182">
        <f t="shared" si="3"/>
        <v>28.002516749999995</v>
      </c>
      <c r="G70" s="144"/>
      <c r="H70" s="144"/>
      <c r="I70" s="144"/>
      <c r="J70" s="144"/>
      <c r="K70" s="144"/>
    </row>
    <row r="71" spans="2:11" x14ac:dyDescent="0.25">
      <c r="B71" s="127">
        <f t="shared" si="5"/>
        <v>2015</v>
      </c>
      <c r="C71" s="127">
        <v>6</v>
      </c>
      <c r="D71" s="213">
        <f t="shared" si="4"/>
        <v>19.405764000000001</v>
      </c>
      <c r="E71" s="212">
        <v>42156</v>
      </c>
      <c r="F71" s="182">
        <f t="shared" si="3"/>
        <v>27.350969583333335</v>
      </c>
      <c r="G71" s="144"/>
      <c r="H71" s="144"/>
      <c r="I71" s="144"/>
      <c r="J71" s="144"/>
      <c r="K71" s="144"/>
    </row>
    <row r="72" spans="2:11" x14ac:dyDescent="0.25">
      <c r="B72" s="127">
        <f t="shared" si="5"/>
        <v>2015</v>
      </c>
      <c r="C72" s="127">
        <v>7</v>
      </c>
      <c r="D72" s="213">
        <f t="shared" si="4"/>
        <v>21.038791</v>
      </c>
      <c r="E72" s="212">
        <v>42186</v>
      </c>
      <c r="F72" s="182">
        <f t="shared" si="3"/>
        <v>26.129406416666669</v>
      </c>
      <c r="G72" s="144"/>
      <c r="H72" s="144"/>
      <c r="I72" s="144"/>
      <c r="J72" s="144"/>
      <c r="K72" s="144"/>
    </row>
    <row r="73" spans="2:11" x14ac:dyDescent="0.25">
      <c r="B73" s="127">
        <f t="shared" si="5"/>
        <v>2015</v>
      </c>
      <c r="C73" s="127">
        <v>8</v>
      </c>
      <c r="D73" s="213">
        <f t="shared" si="4"/>
        <v>18.504553999999999</v>
      </c>
      <c r="E73" s="212">
        <v>42217</v>
      </c>
      <c r="F73" s="182">
        <f t="shared" si="3"/>
        <v>23.547220666666671</v>
      </c>
      <c r="G73" s="144"/>
      <c r="H73" s="144"/>
      <c r="I73" s="144"/>
      <c r="J73" s="144"/>
      <c r="K73" s="144"/>
    </row>
    <row r="74" spans="2:11" x14ac:dyDescent="0.25">
      <c r="B74" s="127">
        <f t="shared" si="5"/>
        <v>2015</v>
      </c>
      <c r="C74" s="127">
        <v>9</v>
      </c>
      <c r="D74" s="213">
        <f t="shared" si="4"/>
        <v>22.970533</v>
      </c>
      <c r="E74" s="212">
        <v>42248</v>
      </c>
      <c r="F74" s="182">
        <f t="shared" si="3"/>
        <v>23.041844416666667</v>
      </c>
      <c r="G74" s="144"/>
      <c r="H74" s="144"/>
      <c r="I74" s="144"/>
      <c r="J74" s="144"/>
      <c r="K74" s="144"/>
    </row>
    <row r="75" spans="2:11" x14ac:dyDescent="0.25">
      <c r="B75" s="127">
        <f t="shared" si="5"/>
        <v>2015</v>
      </c>
      <c r="C75" s="127">
        <v>10</v>
      </c>
      <c r="D75" s="213">
        <f t="shared" si="4"/>
        <v>16.749275000000001</v>
      </c>
      <c r="E75" s="212">
        <v>42278</v>
      </c>
      <c r="F75" s="182">
        <f t="shared" si="3"/>
        <v>22.209916500000002</v>
      </c>
      <c r="G75" s="144"/>
      <c r="H75" s="144"/>
      <c r="I75" s="144"/>
      <c r="J75" s="144"/>
      <c r="K75" s="144"/>
    </row>
    <row r="76" spans="2:11" x14ac:dyDescent="0.25">
      <c r="B76" s="127">
        <f t="shared" si="5"/>
        <v>2015</v>
      </c>
      <c r="C76" s="127">
        <v>11</v>
      </c>
      <c r="D76" s="213">
        <f t="shared" si="4"/>
        <v>15.804671000000001</v>
      </c>
      <c r="E76" s="212">
        <v>42309</v>
      </c>
      <c r="F76" s="182">
        <f t="shared" si="3"/>
        <v>21.225666</v>
      </c>
      <c r="G76" s="144"/>
      <c r="H76" s="144"/>
      <c r="I76" s="144"/>
      <c r="J76" s="144"/>
      <c r="K76" s="144"/>
    </row>
    <row r="77" spans="2:11" x14ac:dyDescent="0.25">
      <c r="B77" s="127">
        <f t="shared" si="5"/>
        <v>2015</v>
      </c>
      <c r="C77" s="127">
        <v>12</v>
      </c>
      <c r="D77" s="213">
        <f t="shared" si="4"/>
        <v>18.425699000000002</v>
      </c>
      <c r="E77" s="212">
        <v>42339</v>
      </c>
      <c r="F77" s="182">
        <f t="shared" si="3"/>
        <v>20.335938583333334</v>
      </c>
      <c r="G77" s="144"/>
      <c r="H77" s="144"/>
      <c r="I77" s="144"/>
      <c r="J77" s="144"/>
      <c r="K77" s="144"/>
    </row>
    <row r="78" spans="2:11" x14ac:dyDescent="0.25">
      <c r="B78" s="127">
        <f>+E11</f>
        <v>2016</v>
      </c>
      <c r="C78" s="127">
        <v>1</v>
      </c>
      <c r="D78" s="213">
        <f t="shared" ref="D78:D89" si="6">+E13</f>
        <v>11.90325</v>
      </c>
      <c r="E78" s="212">
        <v>42370</v>
      </c>
      <c r="F78" s="182">
        <f t="shared" si="3"/>
        <v>19.467051166666668</v>
      </c>
      <c r="G78" s="144"/>
      <c r="H78" s="144"/>
      <c r="I78" s="144"/>
      <c r="J78" s="144"/>
      <c r="K78" s="144"/>
    </row>
    <row r="79" spans="2:11" x14ac:dyDescent="0.25">
      <c r="B79" s="127">
        <f t="shared" ref="B79:B89" si="7">+B78</f>
        <v>2016</v>
      </c>
      <c r="C79" s="127">
        <v>2</v>
      </c>
      <c r="D79" s="213">
        <f t="shared" si="6"/>
        <v>16.819668</v>
      </c>
      <c r="E79" s="212">
        <v>42401</v>
      </c>
      <c r="F79" s="182">
        <f t="shared" si="3"/>
        <v>18.99479941666667</v>
      </c>
      <c r="G79" s="144"/>
      <c r="H79" s="144"/>
      <c r="I79" s="144"/>
      <c r="J79" s="144"/>
      <c r="K79" s="144"/>
    </row>
    <row r="80" spans="2:11" x14ac:dyDescent="0.25">
      <c r="B80" s="127">
        <f t="shared" si="7"/>
        <v>2016</v>
      </c>
      <c r="C80" s="127">
        <v>3</v>
      </c>
      <c r="D80" s="213">
        <f t="shared" si="6"/>
        <v>16.556652</v>
      </c>
      <c r="E80" s="212">
        <v>42430</v>
      </c>
      <c r="F80" s="182">
        <f t="shared" si="3"/>
        <v>18.542315750000004</v>
      </c>
      <c r="G80" s="144"/>
      <c r="H80" s="144"/>
      <c r="I80" s="144"/>
      <c r="J80" s="144"/>
      <c r="K80" s="144"/>
    </row>
    <row r="81" spans="2:11" x14ac:dyDescent="0.25">
      <c r="B81" s="127">
        <f t="shared" si="7"/>
        <v>2016</v>
      </c>
      <c r="C81" s="127">
        <v>4</v>
      </c>
      <c r="D81" s="213">
        <f t="shared" si="6"/>
        <v>16.891480999999999</v>
      </c>
      <c r="E81" s="212">
        <v>42461</v>
      </c>
      <c r="F81" s="182">
        <f t="shared" si="3"/>
        <v>18.035892916666668</v>
      </c>
      <c r="G81" s="144"/>
      <c r="H81" s="144"/>
      <c r="I81" s="144"/>
      <c r="J81" s="144"/>
      <c r="K81" s="144"/>
    </row>
    <row r="82" spans="2:11" x14ac:dyDescent="0.25">
      <c r="B82" s="127">
        <f t="shared" si="7"/>
        <v>2016</v>
      </c>
      <c r="C82" s="127">
        <v>5</v>
      </c>
      <c r="D82" s="213">
        <f t="shared" si="6"/>
        <v>17.266698000000002</v>
      </c>
      <c r="E82" s="212">
        <v>42491</v>
      </c>
      <c r="F82" s="182">
        <f t="shared" si="3"/>
        <v>17.694752999999999</v>
      </c>
      <c r="G82" s="144"/>
      <c r="H82" s="144"/>
      <c r="I82" s="144"/>
      <c r="J82" s="144"/>
      <c r="K82" s="144"/>
    </row>
    <row r="83" spans="2:11" x14ac:dyDescent="0.25">
      <c r="B83" s="127">
        <f t="shared" si="7"/>
        <v>2016</v>
      </c>
      <c r="C83" s="127">
        <v>6</v>
      </c>
      <c r="D83" s="213">
        <f t="shared" si="6"/>
        <v>17.552862000000001</v>
      </c>
      <c r="E83" s="212">
        <v>42522</v>
      </c>
      <c r="F83" s="182">
        <f t="shared" si="3"/>
        <v>17.5403445</v>
      </c>
      <c r="G83" s="144"/>
      <c r="H83" s="144"/>
      <c r="I83" s="144"/>
      <c r="J83" s="144"/>
      <c r="K83" s="144"/>
    </row>
    <row r="84" spans="2:11" x14ac:dyDescent="0.25">
      <c r="B84" s="127">
        <f t="shared" si="7"/>
        <v>2016</v>
      </c>
      <c r="C84" s="127">
        <v>7</v>
      </c>
      <c r="D84" s="213">
        <f t="shared" si="6"/>
        <v>14.727771000000001</v>
      </c>
      <c r="E84" s="212">
        <v>42552</v>
      </c>
      <c r="F84" s="182">
        <f t="shared" si="3"/>
        <v>17.014426166666667</v>
      </c>
      <c r="G84" s="144"/>
      <c r="H84" s="144"/>
      <c r="I84" s="144"/>
      <c r="J84" s="144"/>
      <c r="K84" s="144"/>
    </row>
    <row r="85" spans="2:11" x14ac:dyDescent="0.25">
      <c r="B85" s="127">
        <f t="shared" si="7"/>
        <v>2016</v>
      </c>
      <c r="C85" s="127">
        <v>8</v>
      </c>
      <c r="D85" s="213">
        <f t="shared" si="6"/>
        <v>25.138209</v>
      </c>
      <c r="E85" s="212">
        <v>42583</v>
      </c>
      <c r="F85" s="182">
        <f t="shared" si="3"/>
        <v>17.567230749999997</v>
      </c>
      <c r="G85" s="144"/>
      <c r="H85" s="144"/>
      <c r="I85" s="144"/>
      <c r="J85" s="144"/>
      <c r="K85" s="144"/>
    </row>
    <row r="86" spans="2:11" x14ac:dyDescent="0.25">
      <c r="B86" s="127">
        <f t="shared" si="7"/>
        <v>2016</v>
      </c>
      <c r="C86" s="127">
        <v>9</v>
      </c>
      <c r="D86" s="213">
        <f t="shared" si="6"/>
        <v>22.521065</v>
      </c>
      <c r="E86" s="212">
        <v>42614</v>
      </c>
      <c r="F86" s="182">
        <f t="shared" si="3"/>
        <v>17.52977508333333</v>
      </c>
      <c r="G86" s="144"/>
      <c r="H86" s="144"/>
      <c r="I86" s="144"/>
      <c r="J86" s="144"/>
      <c r="K86" s="144"/>
    </row>
    <row r="87" spans="2:11" x14ac:dyDescent="0.25">
      <c r="B87" s="127">
        <f t="shared" si="7"/>
        <v>2016</v>
      </c>
      <c r="C87" s="127">
        <v>10</v>
      </c>
      <c r="D87" s="213">
        <f t="shared" si="6"/>
        <v>21.048148999999999</v>
      </c>
      <c r="E87" s="212">
        <v>42644</v>
      </c>
      <c r="F87" s="182">
        <f t="shared" si="3"/>
        <v>17.88801458333333</v>
      </c>
      <c r="G87" s="144"/>
      <c r="H87" s="144"/>
      <c r="I87" s="144"/>
      <c r="J87" s="144"/>
      <c r="K87" s="144"/>
    </row>
    <row r="88" spans="2:11" x14ac:dyDescent="0.25">
      <c r="B88" s="127">
        <f t="shared" si="7"/>
        <v>2016</v>
      </c>
      <c r="C88" s="127">
        <v>11</v>
      </c>
      <c r="D88" s="213">
        <f t="shared" si="6"/>
        <v>19.643208999999999</v>
      </c>
      <c r="E88" s="212">
        <v>42675</v>
      </c>
      <c r="F88" s="182">
        <f t="shared" si="3"/>
        <v>18.207892749999999</v>
      </c>
      <c r="G88" s="144"/>
      <c r="H88" s="144"/>
      <c r="I88" s="144"/>
      <c r="J88" s="144"/>
      <c r="K88" s="144"/>
    </row>
    <row r="89" spans="2:11" x14ac:dyDescent="0.25">
      <c r="B89" s="127">
        <f t="shared" si="7"/>
        <v>2016</v>
      </c>
      <c r="C89" s="127">
        <v>12</v>
      </c>
      <c r="D89" s="213">
        <f t="shared" si="6"/>
        <v>20.684197999999999</v>
      </c>
      <c r="E89" s="212">
        <v>42705</v>
      </c>
      <c r="F89" s="182">
        <f t="shared" si="3"/>
        <v>18.396100999999998</v>
      </c>
      <c r="G89" s="144"/>
      <c r="H89" s="144"/>
      <c r="I89" s="144"/>
      <c r="J89" s="144"/>
      <c r="K89" s="144"/>
    </row>
    <row r="90" spans="2:11" x14ac:dyDescent="0.25">
      <c r="B90" s="127">
        <f>+F11</f>
        <v>2017</v>
      </c>
      <c r="C90" s="127">
        <v>1</v>
      </c>
      <c r="D90" s="213">
        <f t="shared" ref="D90:D101" si="8">+F13</f>
        <v>11.600970999999999</v>
      </c>
      <c r="E90" s="212">
        <v>42736</v>
      </c>
      <c r="F90" s="182">
        <f t="shared" si="3"/>
        <v>18.370911083333336</v>
      </c>
      <c r="G90" s="144"/>
      <c r="H90" s="144"/>
      <c r="I90" s="144"/>
      <c r="J90" s="144"/>
      <c r="K90" s="144"/>
    </row>
    <row r="91" spans="2:11" x14ac:dyDescent="0.25">
      <c r="B91" s="127">
        <f t="shared" ref="B91:B101" si="9">+B90</f>
        <v>2017</v>
      </c>
      <c r="C91" s="127">
        <v>2</v>
      </c>
      <c r="D91" s="213">
        <f t="shared" si="8"/>
        <v>16.103693</v>
      </c>
      <c r="E91" s="212">
        <v>42767</v>
      </c>
      <c r="F91" s="182">
        <f t="shared" si="3"/>
        <v>18.311246499999999</v>
      </c>
      <c r="G91" s="144"/>
      <c r="H91" s="144"/>
      <c r="I91" s="144"/>
      <c r="J91" s="144"/>
      <c r="K91" s="144"/>
    </row>
    <row r="92" spans="2:11" x14ac:dyDescent="0.25">
      <c r="B92" s="127">
        <f t="shared" si="9"/>
        <v>2017</v>
      </c>
      <c r="C92" s="127">
        <v>3</v>
      </c>
      <c r="D92" s="213">
        <f t="shared" si="8"/>
        <v>18.105115999999999</v>
      </c>
      <c r="E92" s="212">
        <v>42795</v>
      </c>
      <c r="F92" s="182">
        <f t="shared" si="3"/>
        <v>18.440285166666666</v>
      </c>
      <c r="G92" s="144"/>
      <c r="H92" s="144"/>
      <c r="I92" s="144"/>
      <c r="J92" s="144"/>
      <c r="K92" s="144"/>
    </row>
    <row r="93" spans="2:11" x14ac:dyDescent="0.25">
      <c r="B93" s="127">
        <f t="shared" si="9"/>
        <v>2017</v>
      </c>
      <c r="C93" s="127">
        <v>4</v>
      </c>
      <c r="D93" s="213">
        <f t="shared" si="8"/>
        <v>16.717927</v>
      </c>
      <c r="E93" s="212">
        <v>42826</v>
      </c>
      <c r="F93" s="182">
        <f t="shared" si="3"/>
        <v>18.425822333333333</v>
      </c>
      <c r="G93" s="144"/>
      <c r="H93" s="144"/>
      <c r="I93" s="144"/>
      <c r="J93" s="144"/>
      <c r="K93" s="144"/>
    </row>
    <row r="94" spans="2:11" x14ac:dyDescent="0.25">
      <c r="B94" s="127">
        <f t="shared" si="9"/>
        <v>2017</v>
      </c>
      <c r="C94" s="127">
        <v>5</v>
      </c>
      <c r="D94" s="213">
        <f t="shared" si="8"/>
        <v>19.693542000000001</v>
      </c>
      <c r="E94" s="212">
        <v>42856</v>
      </c>
      <c r="F94" s="182">
        <f t="shared" si="3"/>
        <v>18.628059333333333</v>
      </c>
      <c r="G94" s="144"/>
      <c r="H94" s="144"/>
      <c r="I94" s="144"/>
      <c r="J94" s="144"/>
      <c r="K94" s="144"/>
    </row>
    <row r="95" spans="2:11" x14ac:dyDescent="0.25">
      <c r="B95" s="127">
        <f t="shared" si="9"/>
        <v>2017</v>
      </c>
      <c r="C95" s="127">
        <v>6</v>
      </c>
      <c r="D95" s="213">
        <f t="shared" si="8"/>
        <v>18.792256999999999</v>
      </c>
      <c r="E95" s="212">
        <v>42887</v>
      </c>
      <c r="F95" s="182">
        <f t="shared" si="3"/>
        <v>18.731342250000001</v>
      </c>
      <c r="G95" s="144"/>
      <c r="H95" s="144"/>
      <c r="I95" s="144"/>
      <c r="J95" s="144"/>
      <c r="K95" s="144"/>
    </row>
    <row r="96" spans="2:11" x14ac:dyDescent="0.25">
      <c r="B96" s="127">
        <f t="shared" si="9"/>
        <v>2017</v>
      </c>
      <c r="C96" s="127">
        <v>7</v>
      </c>
      <c r="D96" s="213">
        <f t="shared" si="8"/>
        <v>22.010338000000001</v>
      </c>
      <c r="E96" s="212">
        <v>42917</v>
      </c>
      <c r="F96" s="182">
        <f t="shared" si="3"/>
        <v>19.338222833333333</v>
      </c>
      <c r="G96" s="144"/>
      <c r="H96" s="144"/>
      <c r="I96" s="144"/>
      <c r="J96" s="144"/>
      <c r="K96" s="144"/>
    </row>
    <row r="97" spans="2:11" x14ac:dyDescent="0.25">
      <c r="B97" s="127">
        <f t="shared" si="9"/>
        <v>2017</v>
      </c>
      <c r="C97" s="127">
        <v>8</v>
      </c>
      <c r="D97" s="213">
        <f t="shared" si="8"/>
        <v>19.889996</v>
      </c>
      <c r="E97" s="212">
        <v>42948</v>
      </c>
      <c r="F97" s="182">
        <f t="shared" ref="F97:F118" si="10">+AVERAGE(D86:D97)</f>
        <v>18.90087175</v>
      </c>
      <c r="G97" s="144"/>
      <c r="H97" s="144"/>
      <c r="I97" s="144"/>
      <c r="J97" s="144"/>
      <c r="K97" s="144"/>
    </row>
    <row r="98" spans="2:11" x14ac:dyDescent="0.25">
      <c r="B98" s="127">
        <f t="shared" si="9"/>
        <v>2017</v>
      </c>
      <c r="C98" s="127">
        <v>9</v>
      </c>
      <c r="D98" s="213">
        <f t="shared" si="8"/>
        <v>20.077679</v>
      </c>
      <c r="E98" s="212">
        <v>42979</v>
      </c>
      <c r="F98" s="182">
        <f t="shared" si="10"/>
        <v>18.697256249999999</v>
      </c>
      <c r="G98" s="144"/>
      <c r="H98" s="144"/>
      <c r="I98" s="144"/>
      <c r="J98" s="144"/>
      <c r="K98" s="144"/>
    </row>
    <row r="99" spans="2:11" x14ac:dyDescent="0.25">
      <c r="B99" s="127">
        <f t="shared" si="9"/>
        <v>2017</v>
      </c>
      <c r="C99" s="127">
        <v>10</v>
      </c>
      <c r="D99" s="213">
        <f t="shared" si="8"/>
        <v>24.498065</v>
      </c>
      <c r="E99" s="212">
        <v>43009</v>
      </c>
      <c r="F99" s="182">
        <f t="shared" si="10"/>
        <v>18.984749249999997</v>
      </c>
      <c r="G99" s="144"/>
      <c r="H99" s="144"/>
      <c r="I99" s="144"/>
      <c r="J99" s="144"/>
      <c r="K99" s="144"/>
    </row>
    <row r="100" spans="2:11" x14ac:dyDescent="0.25">
      <c r="B100" s="127">
        <f t="shared" si="9"/>
        <v>2017</v>
      </c>
      <c r="C100" s="127">
        <v>11</v>
      </c>
      <c r="D100" s="213">
        <f t="shared" si="8"/>
        <v>22.719498000000002</v>
      </c>
      <c r="E100" s="212">
        <v>43040</v>
      </c>
      <c r="F100" s="182">
        <f t="shared" si="10"/>
        <v>19.241106666666667</v>
      </c>
      <c r="G100" s="144"/>
      <c r="H100" s="144"/>
      <c r="I100" s="144"/>
      <c r="J100" s="144"/>
      <c r="K100" s="144"/>
    </row>
    <row r="101" spans="2:11" x14ac:dyDescent="0.25">
      <c r="B101" s="127">
        <f t="shared" si="9"/>
        <v>2017</v>
      </c>
      <c r="C101" s="127">
        <v>12</v>
      </c>
      <c r="D101" s="213">
        <f t="shared" si="8"/>
        <v>26.440200000000001</v>
      </c>
      <c r="E101" s="212">
        <v>43070</v>
      </c>
      <c r="F101" s="182">
        <f t="shared" si="10"/>
        <v>19.720773500000004</v>
      </c>
      <c r="G101" s="144"/>
      <c r="H101" s="144"/>
      <c r="I101" s="144"/>
      <c r="J101" s="144"/>
      <c r="K101" s="144"/>
    </row>
    <row r="102" spans="2:11" x14ac:dyDescent="0.25">
      <c r="B102" s="127">
        <f>+G11</f>
        <v>2018</v>
      </c>
      <c r="C102" s="127">
        <v>1</v>
      </c>
      <c r="D102" s="213">
        <f t="shared" ref="D102:D113" si="11">+G13</f>
        <v>19.794917999999999</v>
      </c>
      <c r="E102" s="212">
        <v>43101</v>
      </c>
      <c r="F102" s="182">
        <f t="shared" si="10"/>
        <v>20.403602416666669</v>
      </c>
      <c r="G102" s="144"/>
      <c r="H102" s="144"/>
      <c r="I102" s="144"/>
      <c r="J102" s="144"/>
      <c r="K102" s="144"/>
    </row>
    <row r="103" spans="2:11" x14ac:dyDescent="0.25">
      <c r="B103" s="127">
        <f t="shared" ref="B103:B113" si="12">+B102</f>
        <v>2018</v>
      </c>
      <c r="C103" s="127">
        <v>2</v>
      </c>
      <c r="D103" s="213">
        <f t="shared" si="11"/>
        <v>20.557016999999998</v>
      </c>
      <c r="E103" s="212">
        <v>43132</v>
      </c>
      <c r="F103" s="182">
        <f t="shared" si="10"/>
        <v>20.774712749999999</v>
      </c>
      <c r="G103" s="144"/>
      <c r="H103" s="144"/>
      <c r="I103" s="144"/>
      <c r="J103" s="144"/>
      <c r="K103" s="144"/>
    </row>
    <row r="104" spans="2:11" x14ac:dyDescent="0.25">
      <c r="B104" s="127">
        <f t="shared" si="12"/>
        <v>2018</v>
      </c>
      <c r="C104" s="127">
        <v>3</v>
      </c>
      <c r="D104" s="213">
        <f t="shared" si="11"/>
        <v>23.395139</v>
      </c>
      <c r="E104" s="212">
        <v>43160</v>
      </c>
      <c r="F104" s="182">
        <f t="shared" si="10"/>
        <v>21.215547999999998</v>
      </c>
      <c r="G104" s="144"/>
      <c r="H104" s="144"/>
      <c r="I104" s="144"/>
      <c r="J104" s="144"/>
      <c r="K104" s="144"/>
    </row>
    <row r="105" spans="2:11" x14ac:dyDescent="0.25">
      <c r="B105" s="127">
        <f t="shared" si="12"/>
        <v>2018</v>
      </c>
      <c r="C105" s="127">
        <v>4</v>
      </c>
      <c r="D105" s="213">
        <f t="shared" si="11"/>
        <v>22.480135000000001</v>
      </c>
      <c r="E105" s="212">
        <v>43191</v>
      </c>
      <c r="F105" s="182">
        <f t="shared" si="10"/>
        <v>21.695732000000003</v>
      </c>
      <c r="G105" s="144"/>
      <c r="H105" s="144"/>
      <c r="I105" s="144"/>
      <c r="J105" s="144"/>
      <c r="K105" s="144"/>
    </row>
    <row r="106" spans="2:11" x14ac:dyDescent="0.25">
      <c r="B106" s="127">
        <f t="shared" si="12"/>
        <v>2018</v>
      </c>
      <c r="C106" s="127">
        <v>5</v>
      </c>
      <c r="D106" s="213">
        <f t="shared" si="11"/>
        <v>23.599993999999999</v>
      </c>
      <c r="E106" s="212">
        <v>43221</v>
      </c>
      <c r="F106" s="182">
        <f t="shared" si="10"/>
        <v>22.021269666666665</v>
      </c>
      <c r="G106" s="144"/>
      <c r="H106" s="144"/>
      <c r="I106" s="144"/>
      <c r="J106" s="144"/>
      <c r="K106" s="144"/>
    </row>
    <row r="107" spans="2:11" x14ac:dyDescent="0.25">
      <c r="B107" s="127">
        <f t="shared" si="12"/>
        <v>2018</v>
      </c>
      <c r="C107" s="127">
        <v>6</v>
      </c>
      <c r="D107" s="213">
        <f t="shared" si="11"/>
        <v>20.784507000000001</v>
      </c>
      <c r="E107" s="212">
        <v>43252</v>
      </c>
      <c r="F107" s="182">
        <f t="shared" si="10"/>
        <v>22.1872905</v>
      </c>
      <c r="G107" s="144"/>
      <c r="H107" s="144"/>
      <c r="I107" s="144"/>
    </row>
    <row r="108" spans="2:11" x14ac:dyDescent="0.25">
      <c r="B108" s="127">
        <f t="shared" si="12"/>
        <v>2018</v>
      </c>
      <c r="C108" s="127">
        <v>7</v>
      </c>
      <c r="D108" s="213">
        <f t="shared" si="11"/>
        <v>21.425756</v>
      </c>
      <c r="E108" s="212">
        <v>43282</v>
      </c>
      <c r="F108" s="182">
        <f t="shared" si="10"/>
        <v>22.138575333333332</v>
      </c>
      <c r="G108" s="144"/>
      <c r="H108" s="144"/>
      <c r="I108" s="144"/>
    </row>
    <row r="109" spans="2:11" x14ac:dyDescent="0.25">
      <c r="B109" s="127">
        <f t="shared" si="12"/>
        <v>2018</v>
      </c>
      <c r="C109" s="127">
        <v>8</v>
      </c>
      <c r="D109" s="213">
        <f t="shared" si="11"/>
        <v>28.501058</v>
      </c>
      <c r="E109" s="212">
        <v>43313</v>
      </c>
      <c r="F109" s="182">
        <f t="shared" si="10"/>
        <v>22.85616383333333</v>
      </c>
      <c r="G109" s="144"/>
      <c r="H109" s="144"/>
      <c r="I109" s="144"/>
    </row>
    <row r="110" spans="2:11" x14ac:dyDescent="0.25">
      <c r="B110" s="127">
        <f t="shared" si="12"/>
        <v>2018</v>
      </c>
      <c r="C110" s="127">
        <v>9</v>
      </c>
      <c r="D110" s="213">
        <f t="shared" si="11"/>
        <v>20.792242000000002</v>
      </c>
      <c r="E110" s="212">
        <v>43344</v>
      </c>
      <c r="F110" s="182">
        <f t="shared" si="10"/>
        <v>22.915710749999999</v>
      </c>
      <c r="G110" s="144"/>
      <c r="H110" s="144"/>
      <c r="I110" s="144"/>
    </row>
    <row r="111" spans="2:11" x14ac:dyDescent="0.25">
      <c r="B111" s="127">
        <f t="shared" si="12"/>
        <v>2018</v>
      </c>
      <c r="C111" s="127">
        <v>10</v>
      </c>
      <c r="D111" s="213">
        <f t="shared" si="11"/>
        <v>23.622644000000001</v>
      </c>
      <c r="E111" s="212">
        <v>43374</v>
      </c>
      <c r="F111" s="182">
        <f t="shared" si="10"/>
        <v>22.842759000000001</v>
      </c>
      <c r="G111" s="144"/>
      <c r="H111" s="144"/>
      <c r="I111" s="144"/>
    </row>
    <row r="112" spans="2:11" x14ac:dyDescent="0.25">
      <c r="B112" s="127">
        <f t="shared" si="12"/>
        <v>2018</v>
      </c>
      <c r="C112" s="127">
        <v>11</v>
      </c>
      <c r="D112" s="213">
        <f t="shared" si="11"/>
        <v>20.935064000000001</v>
      </c>
      <c r="E112" s="212">
        <v>43405</v>
      </c>
      <c r="F112" s="182">
        <f t="shared" si="10"/>
        <v>22.694056166666666</v>
      </c>
      <c r="G112" s="144"/>
      <c r="H112" s="144"/>
      <c r="I112" s="144"/>
    </row>
    <row r="113" spans="2:11" x14ac:dyDescent="0.25">
      <c r="B113" s="127">
        <f t="shared" si="12"/>
        <v>2018</v>
      </c>
      <c r="C113" s="127">
        <v>12</v>
      </c>
      <c r="D113" s="213">
        <f t="shared" si="11"/>
        <v>20.706564</v>
      </c>
      <c r="E113" s="212">
        <v>43435</v>
      </c>
      <c r="F113" s="182">
        <f t="shared" si="10"/>
        <v>22.216253166666664</v>
      </c>
      <c r="G113" s="144"/>
      <c r="H113" s="144"/>
      <c r="I113" s="144"/>
    </row>
    <row r="114" spans="2:11" x14ac:dyDescent="0.25">
      <c r="B114" s="127">
        <v>2019</v>
      </c>
      <c r="C114" s="127">
        <v>1</v>
      </c>
      <c r="D114" s="213">
        <f t="shared" ref="D114:D125" si="13">+H13</f>
        <v>16.966011000000002</v>
      </c>
      <c r="E114" s="212">
        <v>43466</v>
      </c>
      <c r="F114" s="182">
        <f t="shared" si="10"/>
        <v>21.980510916666663</v>
      </c>
      <c r="G114" s="144"/>
      <c r="H114" s="144"/>
      <c r="I114" s="144"/>
    </row>
    <row r="115" spans="2:11" x14ac:dyDescent="0.25">
      <c r="B115" s="127">
        <f t="shared" ref="B115:B125" si="14">+B114</f>
        <v>2019</v>
      </c>
      <c r="C115" s="127">
        <v>2</v>
      </c>
      <c r="D115" s="213">
        <f t="shared" si="13"/>
        <v>21.035551999999999</v>
      </c>
      <c r="E115" s="212">
        <v>43497</v>
      </c>
      <c r="F115" s="182">
        <f t="shared" si="10"/>
        <v>22.020388833333339</v>
      </c>
      <c r="G115" s="144"/>
      <c r="H115" s="144"/>
      <c r="I115" s="144"/>
    </row>
    <row r="116" spans="2:11" x14ac:dyDescent="0.25">
      <c r="B116" s="127">
        <f t="shared" si="14"/>
        <v>2019</v>
      </c>
      <c r="C116" s="127">
        <v>3</v>
      </c>
      <c r="D116" s="213">
        <f t="shared" si="13"/>
        <v>25.221122999999999</v>
      </c>
      <c r="E116" s="212">
        <v>43525</v>
      </c>
      <c r="F116" s="182">
        <f>+AVERAGE(D105:D116)</f>
        <v>22.172554166666668</v>
      </c>
      <c r="G116" s="144"/>
      <c r="H116" s="144"/>
      <c r="I116" s="144"/>
    </row>
    <row r="117" spans="2:11" x14ac:dyDescent="0.25">
      <c r="B117" s="127">
        <f t="shared" si="14"/>
        <v>2019</v>
      </c>
      <c r="C117" s="127">
        <v>4</v>
      </c>
      <c r="D117" s="213">
        <f t="shared" si="13"/>
        <v>28.884035000000001</v>
      </c>
      <c r="E117" s="212">
        <v>43556</v>
      </c>
      <c r="F117" s="182">
        <f t="shared" si="10"/>
        <v>22.706212500000003</v>
      </c>
      <c r="G117" s="144"/>
      <c r="H117" s="144"/>
      <c r="I117" s="144"/>
    </row>
    <row r="118" spans="2:11" x14ac:dyDescent="0.25">
      <c r="B118" s="127">
        <f t="shared" si="14"/>
        <v>2019</v>
      </c>
      <c r="C118" s="127">
        <v>5</v>
      </c>
      <c r="D118" s="213">
        <f t="shared" si="13"/>
        <v>30.209731999999999</v>
      </c>
      <c r="E118" s="212">
        <v>43586</v>
      </c>
      <c r="F118" s="182">
        <f t="shared" si="10"/>
        <v>23.257024000000001</v>
      </c>
      <c r="G118" s="144"/>
      <c r="H118" s="144"/>
      <c r="I118" s="144"/>
      <c r="J118" s="41"/>
    </row>
    <row r="119" spans="2:11" x14ac:dyDescent="0.25">
      <c r="B119" s="127">
        <f t="shared" si="14"/>
        <v>2019</v>
      </c>
      <c r="C119" s="127">
        <v>6</v>
      </c>
      <c r="D119" s="213">
        <f t="shared" si="13"/>
        <v>22.300628</v>
      </c>
      <c r="E119" s="212">
        <v>43617</v>
      </c>
      <c r="F119" s="182">
        <f t="shared" ref="F119" si="15">+AVERAGE(D108:D119)</f>
        <v>23.383367416666669</v>
      </c>
      <c r="G119" s="144"/>
      <c r="H119" s="144"/>
      <c r="I119" s="144"/>
      <c r="J119" s="41"/>
    </row>
    <row r="120" spans="2:11" x14ac:dyDescent="0.25">
      <c r="B120" s="127">
        <f t="shared" si="14"/>
        <v>2019</v>
      </c>
      <c r="C120" s="127">
        <v>7</v>
      </c>
      <c r="D120" s="213">
        <f>+H19</f>
        <v>25.276534000000002</v>
      </c>
      <c r="E120" s="212">
        <v>43647</v>
      </c>
      <c r="F120" s="182">
        <f>+AVERAGE(D109:D120)</f>
        <v>23.704265583333338</v>
      </c>
      <c r="G120" s="144"/>
      <c r="H120" s="144"/>
      <c r="I120" s="144"/>
      <c r="J120" s="41"/>
    </row>
    <row r="121" spans="2:11" x14ac:dyDescent="0.25">
      <c r="B121" s="127">
        <f t="shared" si="14"/>
        <v>2019</v>
      </c>
      <c r="C121" s="127">
        <v>8</v>
      </c>
      <c r="D121" s="213">
        <f t="shared" si="13"/>
        <v>19.327518000000001</v>
      </c>
      <c r="E121" s="212">
        <v>43678</v>
      </c>
      <c r="F121" s="182">
        <f t="shared" ref="F121" si="16">+AVERAGE(D110:D121)</f>
        <v>22.939803916666666</v>
      </c>
      <c r="G121" s="144"/>
      <c r="H121" s="144"/>
      <c r="I121" s="144"/>
      <c r="J121" s="41"/>
    </row>
    <row r="122" spans="2:11" x14ac:dyDescent="0.25">
      <c r="B122" s="127">
        <f t="shared" si="14"/>
        <v>2019</v>
      </c>
      <c r="C122" s="127">
        <v>9</v>
      </c>
      <c r="D122" s="213">
        <f>+H21</f>
        <v>22.349312000000001</v>
      </c>
      <c r="E122" s="212">
        <v>43709</v>
      </c>
      <c r="F122" s="182">
        <f>+AVERAGE(D111:D122)</f>
        <v>23.06955975</v>
      </c>
      <c r="G122" s="144"/>
      <c r="H122" s="144"/>
      <c r="I122" s="144"/>
      <c r="J122" s="41"/>
    </row>
    <row r="123" spans="2:11" x14ac:dyDescent="0.25">
      <c r="B123" s="127">
        <f t="shared" si="14"/>
        <v>2019</v>
      </c>
      <c r="C123" s="127">
        <v>10</v>
      </c>
      <c r="D123" s="213">
        <f>+H22</f>
        <v>24.973607999999999</v>
      </c>
      <c r="E123" s="212">
        <v>43739</v>
      </c>
      <c r="F123" s="182">
        <f t="shared" ref="F123" si="17">+AVERAGE(D112:D123)</f>
        <v>23.182140083333334</v>
      </c>
      <c r="G123" s="144"/>
      <c r="H123" s="144"/>
      <c r="I123" s="144"/>
      <c r="J123" s="41"/>
      <c r="K123" s="185"/>
    </row>
    <row r="124" spans="2:11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21.437551416666665</v>
      </c>
      <c r="G124" s="144"/>
      <c r="H124" s="144"/>
      <c r="I124" s="144"/>
      <c r="J124" s="41"/>
      <c r="K124" s="185"/>
    </row>
    <row r="125" spans="2:11" x14ac:dyDescent="0.25"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>+AVERAGE(D114:D125)</f>
        <v>19.712004416666669</v>
      </c>
      <c r="G125" s="144"/>
      <c r="H125" s="144"/>
      <c r="I125" s="144"/>
      <c r="J125" s="41"/>
      <c r="K125" s="185"/>
    </row>
    <row r="126" spans="2:11" x14ac:dyDescent="0.25">
      <c r="B126" s="144"/>
      <c r="C126" s="144"/>
      <c r="D126" s="144"/>
      <c r="E126" s="144"/>
      <c r="F126" s="144"/>
      <c r="G126" s="144"/>
      <c r="H126" s="144"/>
      <c r="I126" s="144"/>
      <c r="J126" s="41"/>
      <c r="K126" s="185"/>
    </row>
    <row r="127" spans="2:11" x14ac:dyDescent="0.25">
      <c r="B127" s="144"/>
      <c r="C127" s="144"/>
      <c r="D127" s="144"/>
      <c r="E127" s="144"/>
      <c r="F127" s="144"/>
      <c r="G127" s="144"/>
      <c r="H127" s="144"/>
      <c r="I127" s="144"/>
      <c r="J127" s="41"/>
      <c r="K127" s="185"/>
    </row>
    <row r="128" spans="2:11" x14ac:dyDescent="0.25">
      <c r="B128" s="144"/>
      <c r="C128" s="144"/>
      <c r="D128" s="144"/>
      <c r="E128" s="144"/>
      <c r="F128" s="144"/>
      <c r="G128" s="144"/>
      <c r="H128" s="144"/>
      <c r="I128" s="144"/>
      <c r="J128" s="41"/>
      <c r="K128" s="185"/>
    </row>
    <row r="129" spans="2:11" x14ac:dyDescent="0.25">
      <c r="B129" s="144"/>
      <c r="C129" s="144"/>
      <c r="D129" s="144"/>
      <c r="E129" s="144"/>
      <c r="F129" s="144"/>
      <c r="G129" s="144"/>
      <c r="H129" s="144"/>
      <c r="I129" s="144"/>
      <c r="J129" s="41"/>
      <c r="K129" s="185"/>
    </row>
    <row r="130" spans="2:11" x14ac:dyDescent="0.25">
      <c r="B130" s="144"/>
      <c r="C130" s="144"/>
      <c r="D130" s="144"/>
      <c r="E130" s="144"/>
      <c r="F130" s="144"/>
      <c r="G130" s="144"/>
      <c r="H130" s="144"/>
      <c r="I130" s="144"/>
      <c r="J130" s="41"/>
      <c r="K130" s="185"/>
    </row>
    <row r="131" spans="2:11" x14ac:dyDescent="0.25">
      <c r="B131" s="144"/>
      <c r="C131" s="144"/>
      <c r="D131" s="144"/>
      <c r="E131" s="144"/>
      <c r="F131" s="144"/>
      <c r="G131" s="144"/>
      <c r="H131" s="144"/>
      <c r="I131" s="144"/>
      <c r="J131" s="41"/>
      <c r="K131" s="185"/>
    </row>
    <row r="132" spans="2:11" x14ac:dyDescent="0.25">
      <c r="B132" s="144"/>
      <c r="C132" s="144"/>
      <c r="D132" s="144"/>
      <c r="E132" s="144"/>
      <c r="F132" s="144"/>
      <c r="G132" s="144"/>
      <c r="H132" s="144"/>
      <c r="I132" s="144"/>
      <c r="J132" s="41"/>
      <c r="K132" s="185"/>
    </row>
    <row r="133" spans="2:11" x14ac:dyDescent="0.25">
      <c r="B133" s="144"/>
      <c r="C133" s="144"/>
      <c r="D133" s="144"/>
      <c r="E133" s="144"/>
      <c r="F133" s="144"/>
      <c r="G133" s="144"/>
      <c r="H133" s="144"/>
      <c r="I133" s="144"/>
      <c r="J133" s="41"/>
      <c r="K133" s="185"/>
    </row>
    <row r="134" spans="2:11" x14ac:dyDescent="0.25">
      <c r="B134" s="144"/>
      <c r="C134" s="144"/>
      <c r="D134" s="144"/>
      <c r="E134" s="144"/>
      <c r="F134" s="144"/>
      <c r="G134" s="144"/>
      <c r="H134" s="144"/>
      <c r="I134" s="144"/>
      <c r="J134" s="41"/>
      <c r="K134" s="185"/>
    </row>
    <row r="135" spans="2:11" x14ac:dyDescent="0.25">
      <c r="B135" s="144"/>
      <c r="C135" s="144"/>
      <c r="D135" s="144"/>
      <c r="E135" s="144"/>
      <c r="F135" s="144"/>
      <c r="G135" s="144"/>
      <c r="H135" s="144"/>
      <c r="I135" s="144"/>
      <c r="J135" s="41"/>
      <c r="K135" s="185"/>
    </row>
    <row r="136" spans="2:11" x14ac:dyDescent="0.25">
      <c r="B136" s="144"/>
      <c r="C136" s="144"/>
      <c r="D136" s="144"/>
      <c r="E136" s="144"/>
      <c r="F136" s="144"/>
      <c r="G136" s="144"/>
      <c r="H136" s="144"/>
      <c r="I136" s="144"/>
      <c r="J136" s="41"/>
      <c r="K136" s="185"/>
    </row>
    <row r="137" spans="2:11" x14ac:dyDescent="0.25">
      <c r="B137" s="144"/>
      <c r="C137" s="144"/>
      <c r="D137" s="144"/>
      <c r="E137" s="144"/>
      <c r="F137" s="144"/>
      <c r="G137" s="144"/>
      <c r="H137" s="144"/>
      <c r="I137" s="144"/>
      <c r="J137" s="41"/>
      <c r="K137" s="185"/>
    </row>
    <row r="138" spans="2:11" x14ac:dyDescent="0.25">
      <c r="B138" s="144"/>
      <c r="C138" s="144"/>
      <c r="D138" s="144"/>
      <c r="E138" s="144"/>
      <c r="F138" s="144"/>
      <c r="G138" s="144"/>
      <c r="H138" s="144"/>
      <c r="I138" s="144"/>
      <c r="J138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ignoredErrors>
    <ignoredError sqref="B66 B78 B90 B102" formula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36" customWidth="1"/>
    <col min="2" max="2" width="13" style="136" customWidth="1"/>
    <col min="3" max="8" width="10.42578125" style="136" customWidth="1"/>
    <col min="9" max="11" width="11.28515625" style="136" customWidth="1"/>
    <col min="12" max="12" width="1.85546875" style="136" customWidth="1"/>
    <col min="13" max="13" width="11.42578125" style="136"/>
    <col min="14" max="14" width="4" style="127" customWidth="1"/>
    <col min="15" max="16384" width="11.42578125" style="136"/>
  </cols>
  <sheetData>
    <row r="1" spans="1:15" x14ac:dyDescent="0.25">
      <c r="A1" s="153"/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5"/>
    </row>
    <row r="2" spans="1:15" x14ac:dyDescent="0.25">
      <c r="A2" s="61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7"/>
    </row>
    <row r="3" spans="1:15" x14ac:dyDescent="0.25">
      <c r="A3" s="61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7"/>
    </row>
    <row r="4" spans="1:15" x14ac:dyDescent="0.25">
      <c r="A4" s="61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8"/>
    </row>
    <row r="5" spans="1:15" x14ac:dyDescent="0.25">
      <c r="A5" s="61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8"/>
    </row>
    <row r="6" spans="1:15" x14ac:dyDescent="0.25">
      <c r="A6" s="61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8"/>
    </row>
    <row r="7" spans="1:15" x14ac:dyDescent="0.25">
      <c r="A7" s="61"/>
      <c r="B7" s="156"/>
      <c r="C7" s="219" t="s">
        <v>36</v>
      </c>
      <c r="D7" s="219"/>
      <c r="E7" s="219"/>
      <c r="F7" s="219"/>
      <c r="G7" s="219"/>
      <c r="H7" s="219"/>
      <c r="I7" s="219"/>
      <c r="J7" s="219"/>
      <c r="K7" s="219"/>
      <c r="L7" s="158"/>
      <c r="O7" s="127"/>
    </row>
    <row r="8" spans="1:15" x14ac:dyDescent="0.25">
      <c r="A8" s="61"/>
      <c r="B8" s="156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158"/>
      <c r="O8" s="127"/>
    </row>
    <row r="9" spans="1:15" x14ac:dyDescent="0.25">
      <c r="A9" s="61"/>
      <c r="B9" s="156"/>
      <c r="C9" s="159"/>
      <c r="D9" s="159"/>
      <c r="E9" s="159"/>
      <c r="F9" s="159"/>
      <c r="G9" s="159"/>
      <c r="H9" s="159"/>
      <c r="I9" s="156"/>
      <c r="J9" s="156"/>
      <c r="K9" s="156"/>
      <c r="L9" s="158"/>
      <c r="O9" s="127"/>
    </row>
    <row r="10" spans="1:15" ht="15.75" customHeight="1" x14ac:dyDescent="0.25">
      <c r="A10" s="61"/>
      <c r="B10" s="160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158"/>
      <c r="O10" s="127"/>
    </row>
    <row r="11" spans="1:15" x14ac:dyDescent="0.25">
      <c r="A11" s="61"/>
      <c r="B11" s="160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158"/>
      <c r="O11" s="183"/>
    </row>
    <row r="12" spans="1:15" ht="12" customHeight="1" x14ac:dyDescent="0.25">
      <c r="A12" s="61"/>
      <c r="B12" s="160"/>
      <c r="C12" s="159"/>
      <c r="D12" s="159"/>
      <c r="E12" s="159"/>
      <c r="F12" s="159"/>
      <c r="G12" s="159"/>
      <c r="H12" s="159"/>
      <c r="I12" s="159"/>
      <c r="J12" s="159"/>
      <c r="K12" s="159"/>
      <c r="L12" s="158"/>
      <c r="O12" s="127"/>
    </row>
    <row r="13" spans="1:15" x14ac:dyDescent="0.25">
      <c r="A13" s="61"/>
      <c r="B13" s="110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58"/>
      <c r="N13" s="127">
        <f t="shared" ref="N13:N24" si="0">IF(H13="","",1)</f>
        <v>1</v>
      </c>
      <c r="O13" s="127"/>
    </row>
    <row r="14" spans="1:15" x14ac:dyDescent="0.25">
      <c r="A14" s="61"/>
      <c r="B14" s="110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58"/>
      <c r="N14" s="127">
        <f t="shared" si="0"/>
        <v>1</v>
      </c>
      <c r="O14" s="127"/>
    </row>
    <row r="15" spans="1:15" x14ac:dyDescent="0.25">
      <c r="A15" s="61"/>
      <c r="B15" s="110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21">
        <v>37.086069000000002</v>
      </c>
      <c r="I15" s="21">
        <v>-2.4998389065616244</v>
      </c>
      <c r="J15" s="21">
        <v>97.500161093438379</v>
      </c>
      <c r="K15" s="21">
        <v>-2.4174337162346959</v>
      </c>
      <c r="L15" s="158"/>
      <c r="N15" s="127">
        <f t="shared" si="0"/>
        <v>1</v>
      </c>
      <c r="O15" s="127"/>
    </row>
    <row r="16" spans="1:15" x14ac:dyDescent="0.25">
      <c r="A16" s="61"/>
      <c r="B16" s="110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>
        <v>42.659956000000001</v>
      </c>
      <c r="I16" s="21">
        <v>1.8795506873139134</v>
      </c>
      <c r="J16" s="21">
        <v>101.87955068731391</v>
      </c>
      <c r="K16" s="21">
        <v>24.868730020389719</v>
      </c>
      <c r="L16" s="158"/>
      <c r="N16" s="127">
        <f t="shared" si="0"/>
        <v>1</v>
      </c>
      <c r="O16" s="127"/>
    </row>
    <row r="17" spans="1:15" x14ac:dyDescent="0.25">
      <c r="A17" s="61"/>
      <c r="B17" s="110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>
        <v>43.631706000000001</v>
      </c>
      <c r="I17" s="21">
        <v>-2.7592299010429366</v>
      </c>
      <c r="J17" s="21">
        <v>97.240770098957057</v>
      </c>
      <c r="K17" s="21">
        <v>25.788053509569451</v>
      </c>
      <c r="L17" s="158"/>
      <c r="N17" s="127">
        <f t="shared" si="0"/>
        <v>1</v>
      </c>
      <c r="O17" s="127"/>
    </row>
    <row r="18" spans="1:15" x14ac:dyDescent="0.25">
      <c r="A18" s="61"/>
      <c r="B18" s="110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>
        <v>35.833413</v>
      </c>
      <c r="I18" s="21">
        <v>-15.74096051047038</v>
      </c>
      <c r="J18" s="21">
        <v>84.259039489529613</v>
      </c>
      <c r="K18" s="21">
        <v>12.638898986684556</v>
      </c>
      <c r="L18" s="158"/>
      <c r="N18" s="127">
        <f t="shared" si="0"/>
        <v>1</v>
      </c>
      <c r="O18" s="127"/>
    </row>
    <row r="19" spans="1:15" x14ac:dyDescent="0.25">
      <c r="A19" s="61"/>
      <c r="B19" s="110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>
        <v>38.651946000000002</v>
      </c>
      <c r="I19" s="21">
        <v>-0.91331025374861152</v>
      </c>
      <c r="J19" s="21">
        <v>99.086689746251395</v>
      </c>
      <c r="K19" s="21">
        <v>12.194795890163125</v>
      </c>
      <c r="L19" s="158"/>
      <c r="N19" s="127">
        <f t="shared" si="0"/>
        <v>1</v>
      </c>
      <c r="O19" s="127"/>
    </row>
    <row r="20" spans="1:15" x14ac:dyDescent="0.25">
      <c r="A20" s="61"/>
      <c r="B20" s="110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>
        <v>37.855606000000002</v>
      </c>
      <c r="I20" s="21">
        <v>-1.9759346550527246</v>
      </c>
      <c r="J20" s="21">
        <v>98.024065344947275</v>
      </c>
      <c r="K20" s="21">
        <v>0.43070426606022227</v>
      </c>
      <c r="L20" s="158"/>
      <c r="N20" s="127">
        <f t="shared" si="0"/>
        <v>1</v>
      </c>
      <c r="O20" s="127"/>
    </row>
    <row r="21" spans="1:15" x14ac:dyDescent="0.25">
      <c r="A21" s="61"/>
      <c r="B21" s="110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>
        <v>39.066777999999999</v>
      </c>
      <c r="I21" s="21">
        <v>12.062267814479345</v>
      </c>
      <c r="J21" s="21">
        <v>112.06226781447934</v>
      </c>
      <c r="K21" s="21">
        <v>8.8204419802411227</v>
      </c>
      <c r="L21" s="158"/>
      <c r="N21" s="127">
        <f t="shared" si="0"/>
        <v>1</v>
      </c>
      <c r="O21" s="127"/>
    </row>
    <row r="22" spans="1:15" x14ac:dyDescent="0.25">
      <c r="A22" s="61"/>
      <c r="B22" s="110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30">
        <v>39.109661000000003</v>
      </c>
      <c r="I22" s="30">
        <v>-12.0300361885611</v>
      </c>
      <c r="J22" s="30">
        <v>87.969963811438902</v>
      </c>
      <c r="K22" s="30">
        <v>13.244217664912284</v>
      </c>
      <c r="L22" s="158"/>
      <c r="N22" s="127">
        <f t="shared" si="0"/>
        <v>1</v>
      </c>
      <c r="O22" s="127"/>
    </row>
    <row r="23" spans="1:15" x14ac:dyDescent="0.25">
      <c r="A23" s="61"/>
      <c r="B23" s="110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58"/>
      <c r="N23" s="127" t="str">
        <f t="shared" si="0"/>
        <v/>
      </c>
      <c r="O23" s="127"/>
    </row>
    <row r="24" spans="1:15" x14ac:dyDescent="0.25">
      <c r="A24" s="61"/>
      <c r="B24" s="110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58"/>
      <c r="N24" s="127" t="str">
        <f t="shared" si="0"/>
        <v/>
      </c>
      <c r="O24" s="127"/>
    </row>
    <row r="25" spans="1:15" x14ac:dyDescent="0.25">
      <c r="A25" s="61"/>
      <c r="B25" s="111" t="s">
        <v>33</v>
      </c>
      <c r="C25" s="78">
        <v>614.71157799999992</v>
      </c>
      <c r="D25" s="78">
        <v>535.42601400000001</v>
      </c>
      <c r="E25" s="78">
        <v>445.598162</v>
      </c>
      <c r="F25" s="78">
        <v>432.40463799999998</v>
      </c>
      <c r="G25" s="78">
        <v>470.57333300000005</v>
      </c>
      <c r="H25" s="82">
        <v>382.07387900000003</v>
      </c>
      <c r="I25" s="161"/>
      <c r="J25" s="54"/>
      <c r="K25" s="54"/>
      <c r="L25" s="158"/>
      <c r="O25" s="127"/>
    </row>
    <row r="26" spans="1:15" ht="18.75" customHeight="1" x14ac:dyDescent="0.25">
      <c r="A26" s="61"/>
      <c r="B26" s="111" t="s">
        <v>19</v>
      </c>
      <c r="C26" s="78"/>
      <c r="D26" s="78">
        <v>-12.8980105203094</v>
      </c>
      <c r="E26" s="78">
        <v>-16.776893473838573</v>
      </c>
      <c r="F26" s="78">
        <v>-2.9608569166405196</v>
      </c>
      <c r="G26" s="78">
        <v>8.8270780758831879</v>
      </c>
      <c r="H26" s="48"/>
      <c r="I26" s="54"/>
      <c r="J26" s="54"/>
      <c r="K26" s="54"/>
      <c r="L26" s="158"/>
      <c r="O26" s="127"/>
    </row>
    <row r="27" spans="1:15" ht="12" customHeight="1" x14ac:dyDescent="0.25">
      <c r="A27" s="61"/>
      <c r="B27" s="110"/>
      <c r="C27" s="113"/>
      <c r="D27" s="113"/>
      <c r="E27" s="113"/>
      <c r="F27" s="113"/>
      <c r="G27" s="113"/>
      <c r="H27" s="162"/>
      <c r="I27" s="163"/>
      <c r="J27" s="163"/>
      <c r="K27" s="163"/>
      <c r="L27" s="158"/>
    </row>
    <row r="28" spans="1:15" ht="18.75" customHeight="1" x14ac:dyDescent="0.25">
      <c r="A28" s="61"/>
      <c r="B28" s="111" t="s">
        <v>20</v>
      </c>
      <c r="C28" s="78">
        <v>507.07095299999992</v>
      </c>
      <c r="D28" s="78">
        <v>447.74532499999998</v>
      </c>
      <c r="E28" s="78">
        <v>369.64464800000002</v>
      </c>
      <c r="F28" s="78">
        <v>346.01656300000002</v>
      </c>
      <c r="G28" s="78">
        <v>385.73015500000002</v>
      </c>
      <c r="H28" s="30">
        <v>382.07387900000003</v>
      </c>
      <c r="I28" s="66">
        <v>-0.94788440898534443</v>
      </c>
      <c r="J28" s="30">
        <v>99.052115591014655</v>
      </c>
      <c r="K28" s="30">
        <v>11.477367342094546</v>
      </c>
      <c r="L28" s="158"/>
    </row>
    <row r="29" spans="1:15" ht="18.75" customHeight="1" x14ac:dyDescent="0.25">
      <c r="A29" s="61"/>
      <c r="B29" s="111" t="s">
        <v>19</v>
      </c>
      <c r="C29" s="78"/>
      <c r="D29" s="78">
        <v>-11.699669967094318</v>
      </c>
      <c r="E29" s="78">
        <v>-17.443102728096594</v>
      </c>
      <c r="F29" s="78">
        <v>-6.3921079685157478</v>
      </c>
      <c r="G29" s="78">
        <v>11.477367342094546</v>
      </c>
      <c r="H29" s="30">
        <v>-0.94788440898534443</v>
      </c>
      <c r="I29" s="54"/>
      <c r="J29" s="54"/>
      <c r="K29" s="54"/>
      <c r="L29" s="158"/>
    </row>
    <row r="30" spans="1:15" ht="12" customHeight="1" x14ac:dyDescent="0.25">
      <c r="A30" s="61"/>
      <c r="B30" s="160"/>
      <c r="C30" s="164"/>
      <c r="D30" s="164"/>
      <c r="E30" s="164"/>
      <c r="F30" s="164"/>
      <c r="G30" s="164"/>
      <c r="H30" s="165"/>
      <c r="I30" s="163"/>
      <c r="J30" s="163"/>
      <c r="K30" s="163"/>
      <c r="L30" s="158"/>
    </row>
    <row r="31" spans="1:15" ht="14.25" customHeight="1" x14ac:dyDescent="0.25">
      <c r="A31" s="61"/>
      <c r="B31" s="166"/>
      <c r="C31" s="225" t="s">
        <v>136</v>
      </c>
      <c r="D31" s="225"/>
      <c r="E31" s="225"/>
      <c r="F31" s="225"/>
      <c r="G31" s="225"/>
      <c r="H31" s="225"/>
      <c r="I31" s="225"/>
      <c r="J31" s="225"/>
      <c r="K31" s="225"/>
      <c r="L31" s="158"/>
    </row>
    <row r="32" spans="1:15" x14ac:dyDescent="0.25">
      <c r="A32" s="61"/>
      <c r="B32" s="160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158"/>
      <c r="N32" s="127" t="str">
        <f>IF(H32="","",1)</f>
        <v/>
      </c>
    </row>
    <row r="33" spans="1:14" x14ac:dyDescent="0.25">
      <c r="A33" s="61"/>
      <c r="B33" s="160"/>
      <c r="C33" s="51"/>
      <c r="D33" s="51"/>
      <c r="E33" s="51"/>
      <c r="F33" s="51"/>
      <c r="G33" s="51"/>
      <c r="H33" s="52"/>
      <c r="I33" s="53"/>
      <c r="J33" s="53"/>
      <c r="K33" s="53"/>
      <c r="L33" s="158"/>
      <c r="N33" s="127" t="str">
        <f>IF(H33="","",1)</f>
        <v/>
      </c>
    </row>
    <row r="34" spans="1:14" x14ac:dyDescent="0.25">
      <c r="A34" s="61"/>
      <c r="B34" s="160"/>
      <c r="C34" s="51"/>
      <c r="D34" s="51"/>
      <c r="E34" s="51"/>
      <c r="F34" s="51"/>
      <c r="G34" s="51"/>
      <c r="H34" s="52"/>
      <c r="I34" s="53"/>
      <c r="J34" s="53"/>
      <c r="K34" s="53"/>
      <c r="L34" s="158"/>
      <c r="N34" s="127" t="str">
        <f>IF(H34="","",1)</f>
        <v/>
      </c>
    </row>
    <row r="35" spans="1:14" x14ac:dyDescent="0.25">
      <c r="A35" s="61"/>
      <c r="B35" s="160"/>
      <c r="C35" s="51"/>
      <c r="D35" s="51"/>
      <c r="E35" s="51"/>
      <c r="F35" s="51"/>
      <c r="G35" s="51"/>
      <c r="H35" s="52"/>
      <c r="I35" s="53"/>
      <c r="J35" s="53"/>
      <c r="K35" s="53"/>
      <c r="L35" s="158"/>
      <c r="N35" s="127" t="str">
        <f>IF(H35="","",1)</f>
        <v/>
      </c>
    </row>
    <row r="36" spans="1:14" x14ac:dyDescent="0.25">
      <c r="A36" s="61"/>
      <c r="B36" s="160"/>
      <c r="C36" s="51"/>
      <c r="D36" s="51"/>
      <c r="E36" s="51"/>
      <c r="F36" s="51"/>
      <c r="G36" s="51"/>
      <c r="H36" s="52"/>
      <c r="I36" s="53"/>
      <c r="J36" s="53"/>
      <c r="K36" s="53"/>
      <c r="L36" s="158"/>
      <c r="N36" s="127" t="str">
        <f>IF(H36="","",1)</f>
        <v/>
      </c>
    </row>
    <row r="37" spans="1:14" x14ac:dyDescent="0.25">
      <c r="A37" s="61"/>
      <c r="B37" s="160"/>
      <c r="C37" s="51"/>
      <c r="D37" s="51"/>
      <c r="E37" s="51"/>
      <c r="F37" s="51"/>
      <c r="G37" s="51"/>
      <c r="H37" s="52"/>
      <c r="I37" s="53"/>
      <c r="J37" s="53"/>
      <c r="K37" s="53"/>
      <c r="L37" s="158"/>
    </row>
    <row r="38" spans="1:14" x14ac:dyDescent="0.25">
      <c r="A38" s="61"/>
      <c r="B38" s="160"/>
      <c r="C38" s="51"/>
      <c r="D38" s="51"/>
      <c r="E38" s="51"/>
      <c r="F38" s="51"/>
      <c r="G38" s="51"/>
      <c r="H38" s="52"/>
      <c r="I38" s="53"/>
      <c r="J38" s="53"/>
      <c r="K38" s="53"/>
      <c r="L38" s="158"/>
      <c r="N38" s="127" t="str">
        <f>IF(H38="","",1)</f>
        <v/>
      </c>
    </row>
    <row r="39" spans="1:14" x14ac:dyDescent="0.25">
      <c r="A39" s="61"/>
      <c r="B39" s="160"/>
      <c r="C39" s="51"/>
      <c r="D39" s="51"/>
      <c r="E39" s="51"/>
      <c r="F39" s="51"/>
      <c r="G39" s="51"/>
      <c r="H39" s="52"/>
      <c r="I39" s="53"/>
      <c r="J39" s="53"/>
      <c r="K39" s="53"/>
      <c r="L39" s="158"/>
      <c r="N39" s="127" t="str">
        <f>IF(H39="","",1)</f>
        <v/>
      </c>
    </row>
    <row r="40" spans="1:14" x14ac:dyDescent="0.25">
      <c r="A40" s="61"/>
      <c r="B40" s="160"/>
      <c r="C40" s="51"/>
      <c r="D40" s="51"/>
      <c r="E40" s="51"/>
      <c r="F40" s="51"/>
      <c r="G40" s="51"/>
      <c r="H40" s="52"/>
      <c r="I40" s="53"/>
      <c r="J40" s="53"/>
      <c r="K40" s="53"/>
      <c r="L40" s="158"/>
      <c r="N40" s="127" t="str">
        <f>IF(H40="","",1)</f>
        <v/>
      </c>
    </row>
    <row r="41" spans="1:14" x14ac:dyDescent="0.25">
      <c r="A41" s="61"/>
      <c r="B41" s="160"/>
      <c r="C41" s="51"/>
      <c r="D41" s="51"/>
      <c r="E41" s="51"/>
      <c r="F41" s="51"/>
      <c r="G41" s="51"/>
      <c r="H41" s="52"/>
      <c r="I41" s="53"/>
      <c r="J41" s="53"/>
      <c r="K41" s="53"/>
      <c r="L41" s="158"/>
      <c r="N41" s="127" t="str">
        <f>IF(H41="","",1)</f>
        <v/>
      </c>
    </row>
    <row r="42" spans="1:14" x14ac:dyDescent="0.25">
      <c r="A42" s="61"/>
      <c r="B42" s="160"/>
      <c r="C42" s="51"/>
      <c r="D42" s="51"/>
      <c r="E42" s="51"/>
      <c r="F42" s="51"/>
      <c r="G42" s="51"/>
      <c r="H42" s="52"/>
      <c r="I42" s="53"/>
      <c r="J42" s="53"/>
      <c r="K42" s="53"/>
      <c r="L42" s="158"/>
    </row>
    <row r="43" spans="1:14" x14ac:dyDescent="0.25">
      <c r="A43" s="61"/>
      <c r="B43" s="160"/>
      <c r="C43" s="51"/>
      <c r="D43" s="51"/>
      <c r="E43" s="51"/>
      <c r="F43" s="51"/>
      <c r="G43" s="51"/>
      <c r="H43" s="52"/>
      <c r="I43" s="53"/>
      <c r="J43" s="53"/>
      <c r="K43" s="53"/>
      <c r="L43" s="158"/>
    </row>
    <row r="44" spans="1:14" x14ac:dyDescent="0.25">
      <c r="A44" s="61"/>
      <c r="B44" s="166"/>
      <c r="C44" s="52"/>
      <c r="D44" s="52"/>
      <c r="E44" s="52"/>
      <c r="F44" s="52"/>
      <c r="G44" s="52"/>
      <c r="H44" s="52"/>
      <c r="I44" s="54"/>
      <c r="J44" s="54"/>
      <c r="K44" s="54"/>
      <c r="L44" s="158"/>
    </row>
    <row r="45" spans="1:14" x14ac:dyDescent="0.25">
      <c r="A45" s="167"/>
      <c r="B45" s="106" t="s">
        <v>197</v>
      </c>
      <c r="C45" s="168"/>
      <c r="D45" s="168"/>
      <c r="E45" s="168"/>
      <c r="F45" s="168"/>
      <c r="G45" s="168"/>
      <c r="H45" s="168"/>
      <c r="I45" s="168"/>
      <c r="J45" s="168"/>
      <c r="K45" s="168"/>
      <c r="L45" s="169"/>
    </row>
    <row r="47" spans="1:14" x14ac:dyDescent="0.25">
      <c r="B47" s="125"/>
      <c r="C47" s="125"/>
      <c r="D47" s="125"/>
      <c r="E47" s="125"/>
      <c r="F47" s="125"/>
      <c r="G47" s="125"/>
      <c r="H47" s="125"/>
      <c r="I47" s="125"/>
      <c r="J47" s="125"/>
    </row>
    <row r="48" spans="1:14" x14ac:dyDescent="0.25">
      <c r="B48" s="125"/>
      <c r="C48" s="125"/>
      <c r="D48" s="125"/>
      <c r="E48" s="125"/>
      <c r="F48" s="125"/>
      <c r="G48" s="125"/>
      <c r="H48" s="125"/>
      <c r="I48" s="125"/>
      <c r="J48" s="125"/>
    </row>
    <row r="49" spans="1:10" x14ac:dyDescent="0.25">
      <c r="B49" s="125"/>
      <c r="C49" s="125"/>
      <c r="D49" s="125"/>
      <c r="E49" s="125"/>
      <c r="F49" s="125"/>
      <c r="G49" s="125"/>
      <c r="H49" s="125"/>
      <c r="I49" s="125"/>
      <c r="J49" s="125"/>
    </row>
    <row r="50" spans="1:10" x14ac:dyDescent="0.25">
      <c r="B50" s="125"/>
      <c r="C50" s="125"/>
      <c r="D50" s="125"/>
      <c r="E50" s="125"/>
      <c r="F50" s="125"/>
      <c r="G50" s="125"/>
      <c r="H50" s="125"/>
      <c r="I50" s="125"/>
      <c r="J50" s="125"/>
    </row>
    <row r="51" spans="1:10" x14ac:dyDescent="0.25">
      <c r="A51" s="127"/>
      <c r="B51" s="127"/>
      <c r="C51" s="127"/>
      <c r="D51" s="127"/>
      <c r="E51" s="127"/>
      <c r="F51" s="127"/>
      <c r="G51" s="127"/>
      <c r="H51" s="127"/>
      <c r="I51" s="125"/>
      <c r="J51" s="125"/>
    </row>
    <row r="52" spans="1:10" x14ac:dyDescent="0.25">
      <c r="A52" s="127"/>
      <c r="B52" s="127"/>
      <c r="C52" s="127"/>
      <c r="D52" s="127"/>
      <c r="E52" s="127"/>
      <c r="F52" s="127"/>
      <c r="G52" s="127"/>
      <c r="H52" s="127"/>
      <c r="I52" s="125"/>
      <c r="J52" s="125"/>
    </row>
    <row r="53" spans="1:10" x14ac:dyDescent="0.25">
      <c r="A53" s="127"/>
      <c r="B53" s="127" t="s">
        <v>1</v>
      </c>
      <c r="C53" s="127" t="s">
        <v>161</v>
      </c>
      <c r="D53" s="127" t="s">
        <v>169</v>
      </c>
      <c r="E53" s="127" t="s">
        <v>162</v>
      </c>
      <c r="F53" s="127" t="s">
        <v>163</v>
      </c>
      <c r="G53" s="127"/>
      <c r="H53" s="127"/>
      <c r="I53" s="125"/>
      <c r="J53" s="125"/>
    </row>
    <row r="54" spans="1:10" x14ac:dyDescent="0.25">
      <c r="A54" s="127"/>
      <c r="B54" s="127">
        <f>+C11</f>
        <v>2014</v>
      </c>
      <c r="C54" s="127">
        <v>1</v>
      </c>
      <c r="D54" s="213">
        <f t="shared" ref="D54:D65" si="1">+C13</f>
        <v>40.553722</v>
      </c>
      <c r="E54" s="212">
        <v>41640</v>
      </c>
      <c r="F54" s="127"/>
      <c r="G54" s="127"/>
      <c r="H54" s="127"/>
      <c r="I54" s="125"/>
      <c r="J54" s="125"/>
    </row>
    <row r="55" spans="1:10" x14ac:dyDescent="0.25">
      <c r="A55" s="127"/>
      <c r="B55" s="127">
        <f t="shared" ref="B55:B65" si="2">+B54</f>
        <v>2014</v>
      </c>
      <c r="C55" s="127">
        <v>2</v>
      </c>
      <c r="D55" s="213">
        <f t="shared" si="1"/>
        <v>43.401128</v>
      </c>
      <c r="E55" s="212">
        <v>41671</v>
      </c>
      <c r="F55" s="127"/>
      <c r="G55" s="127"/>
      <c r="H55" s="127"/>
      <c r="I55" s="125"/>
      <c r="J55" s="125"/>
    </row>
    <row r="56" spans="1:10" x14ac:dyDescent="0.25">
      <c r="A56" s="127"/>
      <c r="B56" s="127">
        <f t="shared" si="2"/>
        <v>2014</v>
      </c>
      <c r="C56" s="127">
        <v>3</v>
      </c>
      <c r="D56" s="213">
        <f t="shared" si="1"/>
        <v>49.341313</v>
      </c>
      <c r="E56" s="212">
        <v>41699</v>
      </c>
      <c r="F56" s="127"/>
      <c r="G56" s="127"/>
      <c r="H56" s="127"/>
      <c r="I56" s="125"/>
      <c r="J56" s="125"/>
    </row>
    <row r="57" spans="1:10" x14ac:dyDescent="0.25">
      <c r="A57" s="127"/>
      <c r="B57" s="127">
        <f t="shared" si="2"/>
        <v>2014</v>
      </c>
      <c r="C57" s="127">
        <v>4</v>
      </c>
      <c r="D57" s="213">
        <f t="shared" si="1"/>
        <v>48.876175000000003</v>
      </c>
      <c r="E57" s="212">
        <v>41730</v>
      </c>
      <c r="F57" s="182">
        <f>+AVERAGE(D54:D61)</f>
        <v>49.862665499999991</v>
      </c>
      <c r="G57" s="127"/>
      <c r="H57" s="127"/>
      <c r="I57" s="125"/>
      <c r="J57" s="125"/>
    </row>
    <row r="58" spans="1:10" x14ac:dyDescent="0.25">
      <c r="A58" s="127"/>
      <c r="B58" s="127">
        <f t="shared" si="2"/>
        <v>2014</v>
      </c>
      <c r="C58" s="127">
        <v>5</v>
      </c>
      <c r="D58" s="213">
        <f t="shared" si="1"/>
        <v>53.228749999999998</v>
      </c>
      <c r="E58" s="212">
        <v>41760</v>
      </c>
      <c r="F58" s="182">
        <f>+AVERAGE(D54:D61)</f>
        <v>49.862665499999991</v>
      </c>
      <c r="G58" s="127"/>
      <c r="H58" s="127"/>
      <c r="I58" s="125"/>
      <c r="J58" s="125"/>
    </row>
    <row r="59" spans="1:10" x14ac:dyDescent="0.25">
      <c r="A59" s="127"/>
      <c r="B59" s="127">
        <f t="shared" si="2"/>
        <v>2014</v>
      </c>
      <c r="C59" s="127">
        <v>6</v>
      </c>
      <c r="D59" s="213">
        <f t="shared" si="1"/>
        <v>48.730423999999999</v>
      </c>
      <c r="E59" s="212">
        <v>41791</v>
      </c>
      <c r="F59" s="182">
        <f>+AVERAGE(D54:D61)</f>
        <v>49.862665499999991</v>
      </c>
      <c r="G59" s="127"/>
      <c r="H59" s="127"/>
      <c r="I59" s="125"/>
      <c r="J59" s="125"/>
    </row>
    <row r="60" spans="1:10" x14ac:dyDescent="0.25">
      <c r="A60" s="127"/>
      <c r="B60" s="127">
        <f t="shared" si="2"/>
        <v>2014</v>
      </c>
      <c r="C60" s="127">
        <v>7</v>
      </c>
      <c r="D60" s="213">
        <f t="shared" si="1"/>
        <v>62.994453</v>
      </c>
      <c r="E60" s="212">
        <v>41821</v>
      </c>
      <c r="F60" s="182">
        <f>+AVERAGE(D54:D61)</f>
        <v>49.862665499999991</v>
      </c>
      <c r="G60" s="127"/>
      <c r="H60" s="127"/>
      <c r="I60" s="125"/>
      <c r="J60" s="125"/>
    </row>
    <row r="61" spans="1:10" x14ac:dyDescent="0.25">
      <c r="A61" s="127"/>
      <c r="B61" s="127">
        <f t="shared" si="2"/>
        <v>2014</v>
      </c>
      <c r="C61" s="127">
        <v>8</v>
      </c>
      <c r="D61" s="213">
        <f t="shared" si="1"/>
        <v>51.775359000000002</v>
      </c>
      <c r="E61" s="212">
        <v>41852</v>
      </c>
      <c r="F61" s="182">
        <f>+AVERAGE(D54:D61)</f>
        <v>49.862665499999991</v>
      </c>
      <c r="G61" s="127"/>
      <c r="H61" s="127"/>
      <c r="I61" s="125"/>
      <c r="J61" s="125"/>
    </row>
    <row r="62" spans="1:10" x14ac:dyDescent="0.25">
      <c r="A62" s="127"/>
      <c r="B62" s="127">
        <f t="shared" si="2"/>
        <v>2014</v>
      </c>
      <c r="C62" s="127">
        <v>9</v>
      </c>
      <c r="D62" s="213">
        <f t="shared" si="1"/>
        <v>54.507266000000001</v>
      </c>
      <c r="E62" s="212">
        <v>41883</v>
      </c>
      <c r="F62" s="182">
        <f>+AVERAGE(D54:D62)</f>
        <v>50.378732222222219</v>
      </c>
      <c r="G62" s="127"/>
      <c r="H62" s="127"/>
      <c r="I62" s="125"/>
      <c r="J62" s="125"/>
    </row>
    <row r="63" spans="1:10" x14ac:dyDescent="0.25">
      <c r="A63" s="127"/>
      <c r="B63" s="127">
        <f t="shared" si="2"/>
        <v>2014</v>
      </c>
      <c r="C63" s="127">
        <v>10</v>
      </c>
      <c r="D63" s="213">
        <f t="shared" si="1"/>
        <v>53.662362999999999</v>
      </c>
      <c r="E63" s="212">
        <v>41913</v>
      </c>
      <c r="F63" s="182">
        <f>+AVERAGE(D54:D63)</f>
        <v>50.707095299999992</v>
      </c>
      <c r="G63" s="127"/>
      <c r="H63" s="127"/>
      <c r="I63" s="125"/>
      <c r="J63" s="125"/>
    </row>
    <row r="64" spans="1:10" x14ac:dyDescent="0.25">
      <c r="A64" s="127"/>
      <c r="B64" s="127">
        <f t="shared" si="2"/>
        <v>2014</v>
      </c>
      <c r="C64" s="127">
        <v>11</v>
      </c>
      <c r="D64" s="213">
        <f t="shared" si="1"/>
        <v>49.793503000000001</v>
      </c>
      <c r="E64" s="212">
        <v>41944</v>
      </c>
      <c r="F64" s="182">
        <f>+AVERAGE(D54:D64)</f>
        <v>50.624041454545448</v>
      </c>
      <c r="G64" s="127"/>
      <c r="H64" s="127"/>
      <c r="I64" s="125"/>
      <c r="J64" s="125"/>
    </row>
    <row r="65" spans="1:10" x14ac:dyDescent="0.25">
      <c r="A65" s="127"/>
      <c r="B65" s="127">
        <f t="shared" si="2"/>
        <v>2014</v>
      </c>
      <c r="C65" s="127">
        <v>12</v>
      </c>
      <c r="D65" s="213">
        <f t="shared" si="1"/>
        <v>57.847121999999999</v>
      </c>
      <c r="E65" s="212">
        <v>41974</v>
      </c>
      <c r="F65" s="182">
        <f t="shared" ref="F65:F96" si="3">+AVERAGE(D54:D65)</f>
        <v>51.225964833333329</v>
      </c>
      <c r="G65" s="127"/>
      <c r="H65" s="127"/>
      <c r="I65" s="125"/>
      <c r="J65" s="125"/>
    </row>
    <row r="66" spans="1:10" x14ac:dyDescent="0.25">
      <c r="A66" s="127"/>
      <c r="B66" s="127">
        <f>+D11</f>
        <v>2015</v>
      </c>
      <c r="C66" s="127">
        <v>1</v>
      </c>
      <c r="D66" s="213">
        <f t="shared" ref="D66:D77" si="4">+D13</f>
        <v>31.737537</v>
      </c>
      <c r="E66" s="212">
        <v>42005</v>
      </c>
      <c r="F66" s="182">
        <f t="shared" si="3"/>
        <v>50.491282750000003</v>
      </c>
      <c r="G66" s="127"/>
      <c r="H66" s="127"/>
      <c r="I66" s="125"/>
      <c r="J66" s="125"/>
    </row>
    <row r="67" spans="1:10" x14ac:dyDescent="0.25">
      <c r="A67" s="127"/>
      <c r="B67" s="127">
        <f t="shared" ref="B67:B77" si="5">+B66</f>
        <v>2015</v>
      </c>
      <c r="C67" s="127">
        <v>2</v>
      </c>
      <c r="D67" s="213">
        <f t="shared" si="4"/>
        <v>42.157491999999998</v>
      </c>
      <c r="E67" s="212">
        <v>42036</v>
      </c>
      <c r="F67" s="182">
        <f t="shared" si="3"/>
        <v>50.387646416666662</v>
      </c>
      <c r="G67" s="127"/>
      <c r="H67" s="127"/>
      <c r="I67" s="125"/>
      <c r="J67" s="125"/>
    </row>
    <row r="68" spans="1:10" x14ac:dyDescent="0.25">
      <c r="A68" s="127"/>
      <c r="B68" s="127">
        <f t="shared" si="5"/>
        <v>2015</v>
      </c>
      <c r="C68" s="127">
        <v>3</v>
      </c>
      <c r="D68" s="213">
        <f t="shared" si="4"/>
        <v>47.739140999999996</v>
      </c>
      <c r="E68" s="212">
        <v>42064</v>
      </c>
      <c r="F68" s="182">
        <f t="shared" si="3"/>
        <v>50.254132083333339</v>
      </c>
      <c r="G68" s="127"/>
      <c r="H68" s="127"/>
      <c r="I68" s="125"/>
      <c r="J68" s="125"/>
    </row>
    <row r="69" spans="1:10" x14ac:dyDescent="0.25">
      <c r="A69" s="127"/>
      <c r="B69" s="127">
        <f t="shared" si="5"/>
        <v>2015</v>
      </c>
      <c r="C69" s="127">
        <v>4</v>
      </c>
      <c r="D69" s="213">
        <f t="shared" si="4"/>
        <v>49.283757999999999</v>
      </c>
      <c r="E69" s="212">
        <v>42095</v>
      </c>
      <c r="F69" s="182">
        <f t="shared" si="3"/>
        <v>50.288097333333326</v>
      </c>
      <c r="G69" s="127"/>
      <c r="H69" s="127"/>
      <c r="I69" s="125"/>
      <c r="J69" s="125"/>
    </row>
    <row r="70" spans="1:10" x14ac:dyDescent="0.25">
      <c r="A70" s="127"/>
      <c r="B70" s="127">
        <f t="shared" si="5"/>
        <v>2015</v>
      </c>
      <c r="C70" s="127">
        <v>5</v>
      </c>
      <c r="D70" s="213">
        <f t="shared" si="4"/>
        <v>49.648125</v>
      </c>
      <c r="E70" s="212">
        <v>42125</v>
      </c>
      <c r="F70" s="182">
        <f t="shared" si="3"/>
        <v>49.989711916666664</v>
      </c>
      <c r="G70" s="127"/>
      <c r="H70" s="127"/>
      <c r="I70" s="125"/>
      <c r="J70" s="125"/>
    </row>
    <row r="71" spans="1:10" x14ac:dyDescent="0.25">
      <c r="A71" s="127"/>
      <c r="B71" s="127">
        <f t="shared" si="5"/>
        <v>2015</v>
      </c>
      <c r="C71" s="127">
        <v>6</v>
      </c>
      <c r="D71" s="213">
        <f t="shared" si="4"/>
        <v>46.792518000000001</v>
      </c>
      <c r="E71" s="212">
        <v>42156</v>
      </c>
      <c r="F71" s="182">
        <f t="shared" si="3"/>
        <v>49.828219749999995</v>
      </c>
      <c r="G71" s="127"/>
      <c r="H71" s="127"/>
      <c r="I71" s="125"/>
      <c r="J71" s="125"/>
    </row>
    <row r="72" spans="1:10" x14ac:dyDescent="0.25">
      <c r="A72" s="127"/>
      <c r="B72" s="127">
        <f t="shared" si="5"/>
        <v>2015</v>
      </c>
      <c r="C72" s="127">
        <v>7</v>
      </c>
      <c r="D72" s="213">
        <f t="shared" si="4"/>
        <v>48.143711000000003</v>
      </c>
      <c r="E72" s="212">
        <v>42186</v>
      </c>
      <c r="F72" s="182">
        <f t="shared" si="3"/>
        <v>48.590657916666665</v>
      </c>
      <c r="G72" s="127"/>
      <c r="H72" s="127"/>
      <c r="I72" s="125"/>
      <c r="J72" s="125"/>
    </row>
    <row r="73" spans="1:10" x14ac:dyDescent="0.25">
      <c r="A73" s="127"/>
      <c r="B73" s="127">
        <f t="shared" si="5"/>
        <v>2015</v>
      </c>
      <c r="C73" s="127">
        <v>8</v>
      </c>
      <c r="D73" s="213">
        <f t="shared" si="4"/>
        <v>42.099525</v>
      </c>
      <c r="E73" s="212">
        <v>42217</v>
      </c>
      <c r="F73" s="182">
        <f t="shared" si="3"/>
        <v>47.784338416666664</v>
      </c>
      <c r="G73" s="127"/>
      <c r="H73" s="127"/>
      <c r="I73" s="125"/>
      <c r="J73" s="125"/>
    </row>
    <row r="74" spans="1:10" x14ac:dyDescent="0.25">
      <c r="A74" s="127"/>
      <c r="B74" s="127">
        <f t="shared" si="5"/>
        <v>2015</v>
      </c>
      <c r="C74" s="127">
        <v>9</v>
      </c>
      <c r="D74" s="213">
        <f t="shared" si="4"/>
        <v>49.909232000000003</v>
      </c>
      <c r="E74" s="212">
        <v>42248</v>
      </c>
      <c r="F74" s="182">
        <f t="shared" si="3"/>
        <v>47.40116891666667</v>
      </c>
      <c r="G74" s="127"/>
      <c r="H74" s="127"/>
      <c r="I74" s="125"/>
      <c r="J74" s="125"/>
    </row>
    <row r="75" spans="1:10" x14ac:dyDescent="0.25">
      <c r="A75" s="127"/>
      <c r="B75" s="127">
        <f t="shared" si="5"/>
        <v>2015</v>
      </c>
      <c r="C75" s="127">
        <v>10</v>
      </c>
      <c r="D75" s="213">
        <f t="shared" si="4"/>
        <v>40.234285999999997</v>
      </c>
      <c r="E75" s="212">
        <v>42278</v>
      </c>
      <c r="F75" s="182">
        <f t="shared" si="3"/>
        <v>46.282162499999998</v>
      </c>
      <c r="G75" s="127"/>
      <c r="H75" s="127"/>
      <c r="I75" s="125"/>
      <c r="J75" s="125"/>
    </row>
    <row r="76" spans="1:10" x14ac:dyDescent="0.25">
      <c r="A76" s="127"/>
      <c r="B76" s="127">
        <f t="shared" si="5"/>
        <v>2015</v>
      </c>
      <c r="C76" s="127">
        <v>11</v>
      </c>
      <c r="D76" s="213">
        <f t="shared" si="4"/>
        <v>44.161425000000001</v>
      </c>
      <c r="E76" s="212">
        <v>42309</v>
      </c>
      <c r="F76" s="182">
        <f t="shared" si="3"/>
        <v>45.812822666666669</v>
      </c>
      <c r="G76" s="127"/>
      <c r="H76" s="127"/>
      <c r="I76" s="125"/>
      <c r="J76" s="125"/>
    </row>
    <row r="77" spans="1:10" x14ac:dyDescent="0.25">
      <c r="A77" s="127"/>
      <c r="B77" s="127">
        <f t="shared" si="5"/>
        <v>2015</v>
      </c>
      <c r="C77" s="127">
        <v>12</v>
      </c>
      <c r="D77" s="213">
        <f t="shared" si="4"/>
        <v>43.519264</v>
      </c>
      <c r="E77" s="212">
        <v>42339</v>
      </c>
      <c r="F77" s="182">
        <f t="shared" si="3"/>
        <v>44.618834499999998</v>
      </c>
      <c r="G77" s="127"/>
      <c r="H77" s="127"/>
      <c r="I77" s="125"/>
      <c r="J77" s="125"/>
    </row>
    <row r="78" spans="1:10" x14ac:dyDescent="0.25">
      <c r="A78" s="127"/>
      <c r="B78" s="127">
        <f>+E11</f>
        <v>2016</v>
      </c>
      <c r="C78" s="127">
        <v>1</v>
      </c>
      <c r="D78" s="213">
        <f t="shared" ref="D78:D89" si="6">+E13</f>
        <v>26.451540000000001</v>
      </c>
      <c r="E78" s="212">
        <v>42370</v>
      </c>
      <c r="F78" s="182">
        <f t="shared" si="3"/>
        <v>44.178334750000005</v>
      </c>
      <c r="G78" s="127"/>
      <c r="H78" s="127"/>
      <c r="I78" s="125"/>
      <c r="J78" s="125"/>
    </row>
    <row r="79" spans="1:10" x14ac:dyDescent="0.25">
      <c r="A79" s="127"/>
      <c r="B79" s="127">
        <f t="shared" ref="B79:B89" si="7">+B78</f>
        <v>2016</v>
      </c>
      <c r="C79" s="127">
        <v>2</v>
      </c>
      <c r="D79" s="213">
        <f t="shared" si="6"/>
        <v>36.581915000000002</v>
      </c>
      <c r="E79" s="212">
        <v>42401</v>
      </c>
      <c r="F79" s="182">
        <f t="shared" si="3"/>
        <v>43.713703333333335</v>
      </c>
      <c r="G79" s="127"/>
      <c r="H79" s="127"/>
      <c r="I79" s="125"/>
      <c r="J79" s="125"/>
    </row>
    <row r="80" spans="1:10" x14ac:dyDescent="0.25">
      <c r="A80" s="127"/>
      <c r="B80" s="127">
        <f t="shared" si="7"/>
        <v>2016</v>
      </c>
      <c r="C80" s="127">
        <v>3</v>
      </c>
      <c r="D80" s="213">
        <f t="shared" si="6"/>
        <v>40.451918999999997</v>
      </c>
      <c r="E80" s="212">
        <v>42430</v>
      </c>
      <c r="F80" s="182">
        <f t="shared" si="3"/>
        <v>43.106434833333338</v>
      </c>
      <c r="G80" s="127"/>
      <c r="H80" s="127"/>
      <c r="I80" s="125"/>
      <c r="J80" s="125"/>
    </row>
    <row r="81" spans="1:10" x14ac:dyDescent="0.25">
      <c r="A81" s="127"/>
      <c r="B81" s="127">
        <f t="shared" si="7"/>
        <v>2016</v>
      </c>
      <c r="C81" s="127">
        <v>4</v>
      </c>
      <c r="D81" s="213">
        <f t="shared" si="6"/>
        <v>39.096381999999998</v>
      </c>
      <c r="E81" s="212">
        <v>42461</v>
      </c>
      <c r="F81" s="182">
        <f t="shared" si="3"/>
        <v>42.257486833333338</v>
      </c>
      <c r="G81" s="127"/>
      <c r="H81" s="127"/>
      <c r="I81" s="125"/>
      <c r="J81" s="125"/>
    </row>
    <row r="82" spans="1:10" x14ac:dyDescent="0.25">
      <c r="A82" s="127"/>
      <c r="B82" s="127">
        <f t="shared" si="7"/>
        <v>2016</v>
      </c>
      <c r="C82" s="127">
        <v>5</v>
      </c>
      <c r="D82" s="213">
        <f t="shared" si="6"/>
        <v>40.342044999999999</v>
      </c>
      <c r="E82" s="212">
        <v>42491</v>
      </c>
      <c r="F82" s="182">
        <f t="shared" si="3"/>
        <v>41.481980166666666</v>
      </c>
      <c r="G82" s="127"/>
      <c r="H82" s="127"/>
      <c r="I82" s="125"/>
      <c r="J82" s="125"/>
    </row>
    <row r="83" spans="1:10" x14ac:dyDescent="0.25">
      <c r="A83" s="127"/>
      <c r="B83" s="127">
        <f t="shared" si="7"/>
        <v>2016</v>
      </c>
      <c r="C83" s="127">
        <v>6</v>
      </c>
      <c r="D83" s="213">
        <f t="shared" si="6"/>
        <v>38.341774999999998</v>
      </c>
      <c r="E83" s="212">
        <v>42522</v>
      </c>
      <c r="F83" s="182">
        <f t="shared" si="3"/>
        <v>40.777751583333334</v>
      </c>
      <c r="G83" s="127"/>
      <c r="H83" s="127"/>
      <c r="I83" s="125"/>
      <c r="J83" s="125"/>
    </row>
    <row r="84" spans="1:10" x14ac:dyDescent="0.25">
      <c r="A84" s="127"/>
      <c r="B84" s="127">
        <f t="shared" si="7"/>
        <v>2016</v>
      </c>
      <c r="C84" s="127">
        <v>7</v>
      </c>
      <c r="D84" s="213">
        <f t="shared" si="6"/>
        <v>28.409153</v>
      </c>
      <c r="E84" s="212">
        <v>42552</v>
      </c>
      <c r="F84" s="182">
        <f t="shared" si="3"/>
        <v>39.13320508333333</v>
      </c>
      <c r="G84" s="127"/>
      <c r="H84" s="127"/>
      <c r="I84" s="125"/>
      <c r="J84" s="125"/>
    </row>
    <row r="85" spans="1:10" x14ac:dyDescent="0.25">
      <c r="A85" s="127"/>
      <c r="B85" s="127">
        <f t="shared" si="7"/>
        <v>2016</v>
      </c>
      <c r="C85" s="127">
        <v>8</v>
      </c>
      <c r="D85" s="213">
        <f t="shared" si="6"/>
        <v>45.416272999999997</v>
      </c>
      <c r="E85" s="212">
        <v>42583</v>
      </c>
      <c r="F85" s="182">
        <f t="shared" si="3"/>
        <v>39.409600749999996</v>
      </c>
      <c r="G85" s="127"/>
      <c r="H85" s="127"/>
      <c r="I85" s="125"/>
      <c r="J85" s="125"/>
    </row>
    <row r="86" spans="1:10" x14ac:dyDescent="0.25">
      <c r="A86" s="127"/>
      <c r="B86" s="127">
        <f t="shared" si="7"/>
        <v>2016</v>
      </c>
      <c r="C86" s="127">
        <v>9</v>
      </c>
      <c r="D86" s="213">
        <f t="shared" si="6"/>
        <v>39.025579</v>
      </c>
      <c r="E86" s="212">
        <v>42614</v>
      </c>
      <c r="F86" s="182">
        <f t="shared" si="3"/>
        <v>38.502629666666664</v>
      </c>
      <c r="G86" s="127"/>
      <c r="H86" s="127"/>
      <c r="I86" s="125"/>
      <c r="J86" s="125"/>
    </row>
    <row r="87" spans="1:10" x14ac:dyDescent="0.25">
      <c r="A87" s="127"/>
      <c r="B87" s="127">
        <f t="shared" si="7"/>
        <v>2016</v>
      </c>
      <c r="C87" s="127">
        <v>10</v>
      </c>
      <c r="D87" s="213">
        <f t="shared" si="6"/>
        <v>35.528067</v>
      </c>
      <c r="E87" s="212">
        <v>42644</v>
      </c>
      <c r="F87" s="182">
        <f t="shared" si="3"/>
        <v>38.110444749999999</v>
      </c>
      <c r="G87" s="127"/>
      <c r="H87" s="127"/>
      <c r="I87" s="125"/>
      <c r="J87" s="125"/>
    </row>
    <row r="88" spans="1:10" x14ac:dyDescent="0.25">
      <c r="A88" s="127"/>
      <c r="B88" s="127">
        <f t="shared" si="7"/>
        <v>2016</v>
      </c>
      <c r="C88" s="127">
        <v>11</v>
      </c>
      <c r="D88" s="213">
        <f t="shared" si="6"/>
        <v>36.927300000000002</v>
      </c>
      <c r="E88" s="212">
        <v>42675</v>
      </c>
      <c r="F88" s="182">
        <f t="shared" si="3"/>
        <v>37.507601000000001</v>
      </c>
      <c r="G88" s="127"/>
      <c r="H88" s="127"/>
      <c r="I88" s="125"/>
      <c r="J88" s="125"/>
    </row>
    <row r="89" spans="1:10" x14ac:dyDescent="0.25">
      <c r="A89" s="127"/>
      <c r="B89" s="127">
        <f t="shared" si="7"/>
        <v>2016</v>
      </c>
      <c r="C89" s="127">
        <v>12</v>
      </c>
      <c r="D89" s="213">
        <f t="shared" si="6"/>
        <v>39.026214000000003</v>
      </c>
      <c r="E89" s="212">
        <v>42705</v>
      </c>
      <c r="F89" s="182">
        <f t="shared" si="3"/>
        <v>37.133180166666669</v>
      </c>
      <c r="G89" s="127"/>
      <c r="H89" s="127"/>
      <c r="I89" s="125"/>
      <c r="J89" s="125"/>
    </row>
    <row r="90" spans="1:10" x14ac:dyDescent="0.25">
      <c r="A90" s="127"/>
      <c r="B90" s="127">
        <f>+F11</f>
        <v>2017</v>
      </c>
      <c r="C90" s="127">
        <v>1</v>
      </c>
      <c r="D90" s="213">
        <f t="shared" ref="D90:D101" si="8">+F13</f>
        <v>25.196702999999999</v>
      </c>
      <c r="E90" s="212">
        <v>42736</v>
      </c>
      <c r="F90" s="182">
        <f t="shared" si="3"/>
        <v>37.028610416666666</v>
      </c>
      <c r="G90" s="127"/>
      <c r="H90" s="127"/>
      <c r="I90" s="125"/>
      <c r="J90" s="125"/>
    </row>
    <row r="91" spans="1:10" x14ac:dyDescent="0.25">
      <c r="A91" s="127"/>
      <c r="B91" s="127">
        <f t="shared" ref="B91:B101" si="9">+B90</f>
        <v>2017</v>
      </c>
      <c r="C91" s="127">
        <v>2</v>
      </c>
      <c r="D91" s="213">
        <f t="shared" si="8"/>
        <v>30.364571999999999</v>
      </c>
      <c r="E91" s="212">
        <v>42767</v>
      </c>
      <c r="F91" s="182">
        <f t="shared" si="3"/>
        <v>36.510498500000004</v>
      </c>
      <c r="G91" s="127"/>
      <c r="H91" s="127"/>
      <c r="I91" s="125"/>
      <c r="J91" s="125"/>
    </row>
    <row r="92" spans="1:10" x14ac:dyDescent="0.25">
      <c r="A92" s="127"/>
      <c r="B92" s="127">
        <f t="shared" si="9"/>
        <v>2017</v>
      </c>
      <c r="C92" s="127">
        <v>3</v>
      </c>
      <c r="D92" s="213">
        <f t="shared" si="8"/>
        <v>38.979227999999999</v>
      </c>
      <c r="E92" s="212">
        <v>42795</v>
      </c>
      <c r="F92" s="182">
        <f t="shared" si="3"/>
        <v>36.38777425</v>
      </c>
      <c r="G92" s="127"/>
      <c r="H92" s="127"/>
      <c r="I92" s="125"/>
      <c r="J92" s="125"/>
    </row>
    <row r="93" spans="1:10" x14ac:dyDescent="0.25">
      <c r="A93" s="127"/>
      <c r="B93" s="127">
        <f t="shared" si="9"/>
        <v>2017</v>
      </c>
      <c r="C93" s="127">
        <v>4</v>
      </c>
      <c r="D93" s="213">
        <f t="shared" si="8"/>
        <v>33.533562000000003</v>
      </c>
      <c r="E93" s="212">
        <v>42826</v>
      </c>
      <c r="F93" s="182">
        <f t="shared" si="3"/>
        <v>35.924205916666665</v>
      </c>
      <c r="G93" s="127"/>
      <c r="H93" s="127"/>
      <c r="I93" s="125"/>
      <c r="J93" s="125"/>
    </row>
    <row r="94" spans="1:10" x14ac:dyDescent="0.25">
      <c r="A94" s="127"/>
      <c r="B94" s="127">
        <f t="shared" si="9"/>
        <v>2017</v>
      </c>
      <c r="C94" s="127">
        <v>5</v>
      </c>
      <c r="D94" s="213">
        <f t="shared" si="8"/>
        <v>35.670928000000004</v>
      </c>
      <c r="E94" s="212">
        <v>42856</v>
      </c>
      <c r="F94" s="182">
        <f t="shared" si="3"/>
        <v>35.534946166666664</v>
      </c>
      <c r="G94" s="127"/>
      <c r="H94" s="127"/>
      <c r="I94" s="125"/>
      <c r="J94" s="125"/>
    </row>
    <row r="95" spans="1:10" x14ac:dyDescent="0.25">
      <c r="A95" s="127"/>
      <c r="B95" s="127">
        <f t="shared" si="9"/>
        <v>2017</v>
      </c>
      <c r="C95" s="127">
        <v>6</v>
      </c>
      <c r="D95" s="213">
        <f t="shared" si="8"/>
        <v>37.755764999999997</v>
      </c>
      <c r="E95" s="212">
        <v>42887</v>
      </c>
      <c r="F95" s="182">
        <f t="shared" si="3"/>
        <v>35.486111999999999</v>
      </c>
      <c r="G95" s="127"/>
      <c r="H95" s="127"/>
      <c r="I95" s="125"/>
      <c r="J95" s="125"/>
    </row>
    <row r="96" spans="1:10" x14ac:dyDescent="0.25">
      <c r="A96" s="127"/>
      <c r="B96" s="127">
        <f t="shared" si="9"/>
        <v>2017</v>
      </c>
      <c r="C96" s="127">
        <v>7</v>
      </c>
      <c r="D96" s="213">
        <f t="shared" si="8"/>
        <v>34.76829</v>
      </c>
      <c r="E96" s="212">
        <v>42917</v>
      </c>
      <c r="F96" s="182">
        <f t="shared" si="3"/>
        <v>36.01604008333333</v>
      </c>
      <c r="G96" s="127"/>
      <c r="H96" s="127"/>
      <c r="I96" s="125"/>
      <c r="J96" s="125"/>
    </row>
    <row r="97" spans="1:10" x14ac:dyDescent="0.25">
      <c r="A97" s="127"/>
      <c r="B97" s="127">
        <f t="shared" si="9"/>
        <v>2017</v>
      </c>
      <c r="C97" s="127">
        <v>8</v>
      </c>
      <c r="D97" s="213">
        <f t="shared" si="8"/>
        <v>38.453066999999997</v>
      </c>
      <c r="E97" s="212">
        <v>42948</v>
      </c>
      <c r="F97" s="182">
        <f t="shared" ref="F97:F117" si="10">+AVERAGE(D86:D97)</f>
        <v>35.435772916666664</v>
      </c>
      <c r="G97" s="127"/>
      <c r="H97" s="127"/>
      <c r="I97" s="125"/>
      <c r="J97" s="125"/>
    </row>
    <row r="98" spans="1:10" x14ac:dyDescent="0.25">
      <c r="A98" s="127"/>
      <c r="B98" s="127">
        <f t="shared" si="9"/>
        <v>2017</v>
      </c>
      <c r="C98" s="127">
        <v>9</v>
      </c>
      <c r="D98" s="213">
        <f t="shared" si="8"/>
        <v>32.035957000000003</v>
      </c>
      <c r="E98" s="212">
        <v>42979</v>
      </c>
      <c r="F98" s="182">
        <f t="shared" si="10"/>
        <v>34.853304416666667</v>
      </c>
      <c r="G98" s="127"/>
      <c r="H98" s="127"/>
      <c r="I98" s="125"/>
      <c r="J98" s="125"/>
    </row>
    <row r="99" spans="1:10" x14ac:dyDescent="0.25">
      <c r="A99" s="127"/>
      <c r="B99" s="127">
        <f t="shared" si="9"/>
        <v>2017</v>
      </c>
      <c r="C99" s="127">
        <v>10</v>
      </c>
      <c r="D99" s="213">
        <f t="shared" si="8"/>
        <v>39.258490999999999</v>
      </c>
      <c r="E99" s="212">
        <v>43009</v>
      </c>
      <c r="F99" s="182">
        <f t="shared" si="10"/>
        <v>35.164173083333331</v>
      </c>
      <c r="G99" s="127"/>
      <c r="H99" s="127"/>
      <c r="I99" s="125"/>
      <c r="J99" s="125"/>
    </row>
    <row r="100" spans="1:10" x14ac:dyDescent="0.25">
      <c r="A100" s="127"/>
      <c r="B100" s="127">
        <f t="shared" si="9"/>
        <v>2017</v>
      </c>
      <c r="C100" s="127">
        <v>11</v>
      </c>
      <c r="D100" s="213">
        <f t="shared" si="8"/>
        <v>42.905988999999998</v>
      </c>
      <c r="E100" s="212">
        <v>43040</v>
      </c>
      <c r="F100" s="182">
        <f t="shared" si="10"/>
        <v>35.662397166666658</v>
      </c>
      <c r="G100" s="127"/>
      <c r="H100" s="127"/>
      <c r="I100" s="125"/>
      <c r="J100" s="125"/>
    </row>
    <row r="101" spans="1:10" x14ac:dyDescent="0.25">
      <c r="A101" s="127"/>
      <c r="B101" s="127">
        <f t="shared" si="9"/>
        <v>2017</v>
      </c>
      <c r="C101" s="127">
        <v>12</v>
      </c>
      <c r="D101" s="213">
        <f t="shared" si="8"/>
        <v>43.482086000000002</v>
      </c>
      <c r="E101" s="212">
        <v>43070</v>
      </c>
      <c r="F101" s="182">
        <f t="shared" si="10"/>
        <v>36.033719833333329</v>
      </c>
      <c r="G101" s="127"/>
      <c r="H101" s="127"/>
      <c r="I101" s="125"/>
      <c r="J101" s="125"/>
    </row>
    <row r="102" spans="1:10" x14ac:dyDescent="0.25">
      <c r="A102" s="127"/>
      <c r="B102" s="127">
        <f>+G11</f>
        <v>2018</v>
      </c>
      <c r="C102" s="127">
        <v>1</v>
      </c>
      <c r="D102" s="213">
        <f t="shared" ref="D102:D113" si="11">+G13</f>
        <v>31.454429000000001</v>
      </c>
      <c r="E102" s="212">
        <v>43101</v>
      </c>
      <c r="F102" s="182">
        <f t="shared" si="10"/>
        <v>36.555197</v>
      </c>
      <c r="G102" s="127"/>
      <c r="H102" s="127"/>
      <c r="I102" s="125"/>
      <c r="J102" s="125"/>
    </row>
    <row r="103" spans="1:10" x14ac:dyDescent="0.25">
      <c r="A103" s="127"/>
      <c r="B103" s="127">
        <f t="shared" ref="B103:B113" si="12">+B102</f>
        <v>2018</v>
      </c>
      <c r="C103" s="127">
        <v>2</v>
      </c>
      <c r="D103" s="213">
        <f t="shared" si="11"/>
        <v>30.021878999999998</v>
      </c>
      <c r="E103" s="212">
        <v>43132</v>
      </c>
      <c r="F103" s="182">
        <f t="shared" si="10"/>
        <v>36.526639249999995</v>
      </c>
      <c r="G103" s="127"/>
      <c r="H103" s="127"/>
      <c r="I103" s="125"/>
      <c r="J103" s="125"/>
    </row>
    <row r="104" spans="1:10" x14ac:dyDescent="0.25">
      <c r="A104" s="127"/>
      <c r="B104" s="127">
        <f t="shared" si="12"/>
        <v>2018</v>
      </c>
      <c r="C104" s="127">
        <v>3</v>
      </c>
      <c r="D104" s="213">
        <f t="shared" si="11"/>
        <v>38.036931000000003</v>
      </c>
      <c r="E104" s="212">
        <v>43160</v>
      </c>
      <c r="F104" s="182">
        <f t="shared" si="10"/>
        <v>36.448114499999996</v>
      </c>
      <c r="G104" s="127"/>
      <c r="H104" s="127"/>
      <c r="I104" s="125"/>
      <c r="J104" s="125"/>
    </row>
    <row r="105" spans="1:10" x14ac:dyDescent="0.25">
      <c r="A105" s="127"/>
      <c r="B105" s="127">
        <f t="shared" si="12"/>
        <v>2018</v>
      </c>
      <c r="C105" s="127">
        <v>4</v>
      </c>
      <c r="D105" s="213">
        <f t="shared" si="11"/>
        <v>41.872933000000003</v>
      </c>
      <c r="E105" s="212">
        <v>43191</v>
      </c>
      <c r="F105" s="182">
        <f t="shared" si="10"/>
        <v>37.143062083333326</v>
      </c>
      <c r="G105" s="127"/>
      <c r="H105" s="127"/>
      <c r="I105" s="125"/>
      <c r="J105" s="125"/>
    </row>
    <row r="106" spans="1:10" x14ac:dyDescent="0.25">
      <c r="A106" s="127"/>
      <c r="B106" s="127">
        <f t="shared" si="12"/>
        <v>2018</v>
      </c>
      <c r="C106" s="127">
        <v>5</v>
      </c>
      <c r="D106" s="213">
        <f t="shared" si="11"/>
        <v>44.869765999999998</v>
      </c>
      <c r="E106" s="212">
        <v>43221</v>
      </c>
      <c r="F106" s="182">
        <f t="shared" si="10"/>
        <v>37.909631916666662</v>
      </c>
      <c r="G106" s="127"/>
      <c r="H106" s="127"/>
      <c r="I106" s="125"/>
      <c r="J106" s="125"/>
    </row>
    <row r="107" spans="1:10" x14ac:dyDescent="0.25">
      <c r="A107" s="127"/>
      <c r="B107" s="127">
        <f t="shared" si="12"/>
        <v>2018</v>
      </c>
      <c r="C107" s="127">
        <v>6</v>
      </c>
      <c r="D107" s="213">
        <f t="shared" si="11"/>
        <v>42.527678000000002</v>
      </c>
      <c r="E107" s="212">
        <v>43252</v>
      </c>
      <c r="F107" s="182">
        <f t="shared" si="10"/>
        <v>38.307291333333332</v>
      </c>
      <c r="G107" s="127"/>
      <c r="H107" s="127"/>
      <c r="I107" s="125"/>
      <c r="J107" s="125"/>
    </row>
    <row r="108" spans="1:10" x14ac:dyDescent="0.25">
      <c r="A108" s="127"/>
      <c r="B108" s="127">
        <f t="shared" si="12"/>
        <v>2018</v>
      </c>
      <c r="C108" s="127">
        <v>7</v>
      </c>
      <c r="D108" s="213">
        <f t="shared" si="11"/>
        <v>39.008212</v>
      </c>
      <c r="E108" s="212">
        <v>43282</v>
      </c>
      <c r="F108" s="182">
        <f t="shared" si="10"/>
        <v>38.660618166666666</v>
      </c>
      <c r="G108" s="127"/>
      <c r="H108" s="127"/>
      <c r="I108" s="125"/>
      <c r="J108" s="125"/>
    </row>
    <row r="109" spans="1:10" x14ac:dyDescent="0.25">
      <c r="A109" s="127"/>
      <c r="B109" s="127">
        <f t="shared" si="12"/>
        <v>2018</v>
      </c>
      <c r="C109" s="127">
        <v>8</v>
      </c>
      <c r="D109" s="213">
        <f t="shared" si="11"/>
        <v>38.618685999999997</v>
      </c>
      <c r="E109" s="212">
        <v>43313</v>
      </c>
      <c r="F109" s="182">
        <f t="shared" si="10"/>
        <v>38.674419749999998</v>
      </c>
      <c r="G109" s="127"/>
      <c r="H109" s="127"/>
      <c r="I109" s="125"/>
      <c r="J109" s="125"/>
    </row>
    <row r="110" spans="1:10" x14ac:dyDescent="0.25">
      <c r="A110" s="127"/>
      <c r="B110" s="127">
        <f t="shared" si="12"/>
        <v>2018</v>
      </c>
      <c r="C110" s="127">
        <v>9</v>
      </c>
      <c r="D110" s="213">
        <f t="shared" si="11"/>
        <v>34.861669999999997</v>
      </c>
      <c r="E110" s="212">
        <v>43344</v>
      </c>
      <c r="F110" s="182">
        <f t="shared" si="10"/>
        <v>38.909895833333337</v>
      </c>
      <c r="G110" s="127"/>
      <c r="H110" s="127"/>
      <c r="I110" s="125"/>
      <c r="J110" s="125"/>
    </row>
    <row r="111" spans="1:10" x14ac:dyDescent="0.25">
      <c r="A111" s="127"/>
      <c r="B111" s="127">
        <f t="shared" si="12"/>
        <v>2018</v>
      </c>
      <c r="C111" s="127">
        <v>10</v>
      </c>
      <c r="D111" s="213">
        <f t="shared" si="11"/>
        <v>44.457971000000001</v>
      </c>
      <c r="E111" s="212">
        <v>43374</v>
      </c>
      <c r="F111" s="182">
        <f t="shared" si="10"/>
        <v>39.34318583333333</v>
      </c>
      <c r="G111" s="127"/>
      <c r="H111" s="127"/>
      <c r="I111" s="125"/>
      <c r="J111" s="125"/>
    </row>
    <row r="112" spans="1:10" x14ac:dyDescent="0.25">
      <c r="A112" s="127"/>
      <c r="B112" s="127">
        <f t="shared" si="12"/>
        <v>2018</v>
      </c>
      <c r="C112" s="127">
        <v>11</v>
      </c>
      <c r="D112" s="213">
        <f t="shared" si="11"/>
        <v>43.789799000000002</v>
      </c>
      <c r="E112" s="212">
        <v>43405</v>
      </c>
      <c r="F112" s="182">
        <f t="shared" si="10"/>
        <v>39.416836666666669</v>
      </c>
      <c r="G112" s="127"/>
      <c r="H112" s="127"/>
      <c r="I112" s="125"/>
      <c r="J112" s="125"/>
    </row>
    <row r="113" spans="1:10" x14ac:dyDescent="0.25">
      <c r="A113" s="127"/>
      <c r="B113" s="127">
        <f t="shared" si="12"/>
        <v>2018</v>
      </c>
      <c r="C113" s="127">
        <v>12</v>
      </c>
      <c r="D113" s="213">
        <f t="shared" si="11"/>
        <v>41.053379</v>
      </c>
      <c r="E113" s="212">
        <v>43435</v>
      </c>
      <c r="F113" s="182">
        <f t="shared" si="10"/>
        <v>39.214444416666673</v>
      </c>
      <c r="G113" s="127"/>
      <c r="H113" s="127"/>
      <c r="I113" s="125"/>
      <c r="J113" s="125"/>
    </row>
    <row r="114" spans="1:10" x14ac:dyDescent="0.25">
      <c r="A114" s="127"/>
      <c r="B114" s="127">
        <v>2019</v>
      </c>
      <c r="C114" s="127">
        <v>1</v>
      </c>
      <c r="D114" s="213">
        <f t="shared" ref="D114:D125" si="13">+H13</f>
        <v>32.051197000000002</v>
      </c>
      <c r="E114" s="212">
        <v>43466</v>
      </c>
      <c r="F114" s="182">
        <f t="shared" si="10"/>
        <v>39.264175083333335</v>
      </c>
      <c r="G114" s="127"/>
      <c r="H114" s="127"/>
      <c r="I114" s="125"/>
      <c r="J114" s="125"/>
    </row>
    <row r="115" spans="1:10" x14ac:dyDescent="0.25">
      <c r="A115" s="127"/>
      <c r="B115" s="127">
        <f t="shared" ref="B115:B125" si="14">+B114</f>
        <v>2019</v>
      </c>
      <c r="C115" s="127">
        <v>2</v>
      </c>
      <c r="D115" s="213">
        <f t="shared" si="13"/>
        <v>36.127547</v>
      </c>
      <c r="E115" s="212">
        <v>43497</v>
      </c>
      <c r="F115" s="182">
        <f t="shared" si="10"/>
        <v>39.772980749999995</v>
      </c>
      <c r="G115" s="127"/>
      <c r="H115" s="127"/>
      <c r="I115" s="125"/>
      <c r="J115" s="125"/>
    </row>
    <row r="116" spans="1:10" x14ac:dyDescent="0.25">
      <c r="A116" s="127"/>
      <c r="B116" s="127">
        <f t="shared" si="14"/>
        <v>2019</v>
      </c>
      <c r="C116" s="127">
        <v>3</v>
      </c>
      <c r="D116" s="213">
        <f t="shared" si="13"/>
        <v>37.086069000000002</v>
      </c>
      <c r="E116" s="212">
        <v>43525</v>
      </c>
      <c r="F116" s="182">
        <f t="shared" si="10"/>
        <v>39.693742250000007</v>
      </c>
      <c r="G116" s="127"/>
      <c r="H116" s="127"/>
      <c r="I116" s="125"/>
      <c r="J116" s="125"/>
    </row>
    <row r="117" spans="1:10" x14ac:dyDescent="0.25">
      <c r="A117" s="127"/>
      <c r="B117" s="127">
        <f t="shared" si="14"/>
        <v>2019</v>
      </c>
      <c r="C117" s="127">
        <v>4</v>
      </c>
      <c r="D117" s="213">
        <f t="shared" si="13"/>
        <v>42.659956000000001</v>
      </c>
      <c r="E117" s="212">
        <v>43556</v>
      </c>
      <c r="F117" s="182">
        <f t="shared" si="10"/>
        <v>39.759327500000005</v>
      </c>
      <c r="G117" s="127"/>
      <c r="H117" s="127"/>
      <c r="I117" s="125"/>
      <c r="J117" s="125"/>
    </row>
    <row r="118" spans="1:10" x14ac:dyDescent="0.25">
      <c r="A118" s="127"/>
      <c r="B118" s="127">
        <f t="shared" si="14"/>
        <v>2019</v>
      </c>
      <c r="C118" s="127">
        <v>5</v>
      </c>
      <c r="D118" s="213">
        <f t="shared" si="13"/>
        <v>43.631706000000001</v>
      </c>
      <c r="E118" s="212">
        <v>43586</v>
      </c>
      <c r="F118" s="182">
        <f>+AVERAGE(D107:D118)</f>
        <v>39.656155833333337</v>
      </c>
      <c r="G118" s="127"/>
      <c r="H118" s="127"/>
      <c r="I118" s="125"/>
      <c r="J118" s="125"/>
    </row>
    <row r="119" spans="1:10" x14ac:dyDescent="0.25">
      <c r="A119" s="127"/>
      <c r="B119" s="127">
        <f t="shared" si="14"/>
        <v>2019</v>
      </c>
      <c r="C119" s="127">
        <v>6</v>
      </c>
      <c r="D119" s="213">
        <f t="shared" si="13"/>
        <v>35.833413</v>
      </c>
      <c r="E119" s="212">
        <v>43617</v>
      </c>
      <c r="F119" s="182">
        <f t="shared" ref="F119" si="15">+AVERAGE(D108:D119)</f>
        <v>39.098300416666667</v>
      </c>
      <c r="G119" s="127"/>
      <c r="H119" s="127"/>
      <c r="I119" s="125"/>
      <c r="J119" s="125"/>
    </row>
    <row r="120" spans="1:10" x14ac:dyDescent="0.25">
      <c r="A120" s="127"/>
      <c r="B120" s="127">
        <f t="shared" si="14"/>
        <v>2019</v>
      </c>
      <c r="C120" s="127">
        <v>7</v>
      </c>
      <c r="D120" s="213">
        <f t="shared" si="13"/>
        <v>38.651946000000002</v>
      </c>
      <c r="E120" s="212">
        <v>43647</v>
      </c>
      <c r="F120" s="182">
        <f>+AVERAGE(D109:D120)</f>
        <v>39.068611583333343</v>
      </c>
      <c r="G120" s="127"/>
      <c r="H120" s="127"/>
      <c r="I120" s="125"/>
      <c r="J120" s="125"/>
    </row>
    <row r="121" spans="1:10" x14ac:dyDescent="0.25">
      <c r="A121" s="127"/>
      <c r="B121" s="127">
        <f t="shared" si="14"/>
        <v>2019</v>
      </c>
      <c r="C121" s="127">
        <v>8</v>
      </c>
      <c r="D121" s="213">
        <f t="shared" si="13"/>
        <v>37.855606000000002</v>
      </c>
      <c r="E121" s="212">
        <v>43678</v>
      </c>
      <c r="F121" s="182">
        <f t="shared" ref="F121" si="16">+AVERAGE(D110:D121)</f>
        <v>39.005021583333338</v>
      </c>
      <c r="G121" s="127"/>
      <c r="H121" s="127"/>
      <c r="I121" s="125"/>
      <c r="J121" s="125"/>
    </row>
    <row r="122" spans="1:10" x14ac:dyDescent="0.25">
      <c r="A122" s="127"/>
      <c r="B122" s="127">
        <f t="shared" si="14"/>
        <v>2019</v>
      </c>
      <c r="C122" s="127">
        <v>9</v>
      </c>
      <c r="D122" s="213">
        <f t="shared" si="13"/>
        <v>39.066777999999999</v>
      </c>
      <c r="E122" s="212">
        <v>43709</v>
      </c>
      <c r="F122" s="182">
        <f>+AVERAGE(D111:D122)</f>
        <v>39.355447250000005</v>
      </c>
      <c r="G122" s="127"/>
      <c r="H122" s="127"/>
      <c r="I122" s="125"/>
      <c r="J122" s="125"/>
    </row>
    <row r="123" spans="1:10" x14ac:dyDescent="0.25">
      <c r="A123" s="127"/>
      <c r="B123" s="127">
        <f t="shared" si="14"/>
        <v>2019</v>
      </c>
      <c r="C123" s="127">
        <v>10</v>
      </c>
      <c r="D123" s="213">
        <f t="shared" si="13"/>
        <v>39.109661000000003</v>
      </c>
      <c r="E123" s="212">
        <v>43739</v>
      </c>
      <c r="F123" s="182">
        <f t="shared" ref="F123" si="17">+AVERAGE(D112:D123)</f>
        <v>38.909754750000005</v>
      </c>
      <c r="G123" s="127"/>
      <c r="H123" s="127"/>
      <c r="I123" s="125"/>
      <c r="J123" s="125"/>
    </row>
    <row r="124" spans="1:10" x14ac:dyDescent="0.25">
      <c r="A124" s="127"/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35.260604833333339</v>
      </c>
      <c r="G124" s="127"/>
      <c r="H124" s="127"/>
      <c r="I124" s="125"/>
      <c r="J124" s="125"/>
    </row>
    <row r="125" spans="1:10" x14ac:dyDescent="0.25">
      <c r="A125" s="127"/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>+AVERAGE(D114:D125)</f>
        <v>31.839489916666668</v>
      </c>
      <c r="G125" s="127"/>
      <c r="H125" s="127"/>
      <c r="I125" s="125"/>
      <c r="J125" s="125"/>
    </row>
    <row r="126" spans="1:10" x14ac:dyDescent="0.25">
      <c r="A126" s="127"/>
      <c r="B126" s="127"/>
      <c r="C126" s="127"/>
      <c r="D126" s="127"/>
      <c r="E126" s="127"/>
      <c r="F126" s="127"/>
      <c r="G126" s="127"/>
      <c r="H126" s="127"/>
      <c r="I126" s="125"/>
      <c r="J126" s="125"/>
    </row>
    <row r="127" spans="1:10" x14ac:dyDescent="0.25">
      <c r="A127" s="127"/>
      <c r="B127" s="127"/>
      <c r="C127" s="127"/>
      <c r="D127" s="127"/>
      <c r="E127" s="127"/>
      <c r="F127" s="127"/>
      <c r="G127" s="127"/>
      <c r="H127" s="127"/>
      <c r="I127" s="125"/>
      <c r="J127" s="125"/>
    </row>
    <row r="128" spans="1:10" x14ac:dyDescent="0.25">
      <c r="A128" s="127"/>
      <c r="B128" s="127"/>
      <c r="C128" s="127"/>
      <c r="D128" s="127"/>
      <c r="E128" s="127"/>
      <c r="F128" s="127"/>
      <c r="G128" s="127"/>
      <c r="H128" s="127"/>
      <c r="I128" s="125"/>
      <c r="J128" s="125"/>
    </row>
    <row r="129" spans="1:10" x14ac:dyDescent="0.25">
      <c r="A129" s="127"/>
      <c r="B129" s="127"/>
      <c r="C129" s="127"/>
      <c r="D129" s="127"/>
      <c r="E129" s="127"/>
      <c r="F129" s="127"/>
      <c r="G129" s="127"/>
      <c r="H129" s="127"/>
      <c r="I129" s="125"/>
      <c r="J129" s="125"/>
    </row>
    <row r="130" spans="1:10" x14ac:dyDescent="0.25">
      <c r="A130" s="127"/>
      <c r="B130" s="127"/>
      <c r="C130" s="127"/>
      <c r="D130" s="127"/>
      <c r="E130" s="127"/>
      <c r="F130" s="127"/>
      <c r="G130" s="127"/>
      <c r="H130" s="127"/>
      <c r="I130" s="125"/>
      <c r="J130" s="125"/>
    </row>
    <row r="131" spans="1:10" x14ac:dyDescent="0.25">
      <c r="A131" s="127"/>
      <c r="B131" s="127"/>
      <c r="C131" s="127"/>
      <c r="D131" s="127"/>
      <c r="E131" s="127"/>
      <c r="F131" s="127"/>
      <c r="G131" s="127"/>
      <c r="H131" s="127"/>
      <c r="I131" s="125"/>
      <c r="J131" s="125"/>
    </row>
    <row r="132" spans="1:10" x14ac:dyDescent="0.25">
      <c r="A132" s="127"/>
      <c r="B132" s="127"/>
      <c r="C132" s="127"/>
      <c r="D132" s="127"/>
      <c r="E132" s="127"/>
      <c r="F132" s="127"/>
      <c r="G132" s="127"/>
      <c r="H132" s="127"/>
      <c r="I132" s="125"/>
      <c r="J132" s="125"/>
    </row>
    <row r="133" spans="1:10" x14ac:dyDescent="0.25">
      <c r="A133" s="127"/>
      <c r="B133" s="127"/>
      <c r="C133" s="127"/>
      <c r="D133" s="127"/>
      <c r="E133" s="127"/>
      <c r="F133" s="127"/>
      <c r="G133" s="127"/>
      <c r="H133" s="127"/>
      <c r="I133" s="125"/>
      <c r="J133" s="125"/>
    </row>
    <row r="134" spans="1:10" x14ac:dyDescent="0.25">
      <c r="A134" s="127"/>
      <c r="B134" s="127"/>
      <c r="C134" s="127"/>
      <c r="D134" s="127"/>
      <c r="E134" s="127"/>
      <c r="F134" s="127"/>
      <c r="G134" s="127"/>
      <c r="H134" s="127"/>
      <c r="I134" s="125"/>
      <c r="J134" s="125"/>
    </row>
    <row r="135" spans="1:10" x14ac:dyDescent="0.25">
      <c r="A135" s="127"/>
      <c r="B135" s="127"/>
      <c r="C135" s="127"/>
      <c r="D135" s="127"/>
      <c r="E135" s="127"/>
      <c r="F135" s="127"/>
      <c r="G135" s="127"/>
      <c r="H135" s="127"/>
      <c r="I135" s="125"/>
      <c r="J135" s="125"/>
    </row>
    <row r="136" spans="1:10" x14ac:dyDescent="0.25">
      <c r="A136" s="127"/>
      <c r="B136" s="127"/>
      <c r="C136" s="127"/>
      <c r="D136" s="127"/>
      <c r="E136" s="127"/>
      <c r="F136" s="127"/>
      <c r="G136" s="127"/>
      <c r="H136" s="127"/>
      <c r="I136" s="125"/>
      <c r="J136" s="125"/>
    </row>
    <row r="137" spans="1:10" x14ac:dyDescent="0.25">
      <c r="A137" s="127"/>
      <c r="B137" s="127"/>
      <c r="C137" s="127"/>
      <c r="D137" s="127"/>
      <c r="E137" s="127"/>
      <c r="F137" s="127"/>
      <c r="G137" s="127"/>
      <c r="H137" s="127"/>
      <c r="I137" s="125"/>
      <c r="J137" s="125"/>
    </row>
    <row r="138" spans="1:10" x14ac:dyDescent="0.25">
      <c r="A138" s="127"/>
      <c r="B138" s="127"/>
      <c r="C138" s="127"/>
      <c r="D138" s="127"/>
      <c r="E138" s="127"/>
      <c r="F138" s="127"/>
      <c r="G138" s="127"/>
      <c r="H138" s="127"/>
      <c r="I138" s="125"/>
      <c r="J138" s="125"/>
    </row>
    <row r="139" spans="1:10" x14ac:dyDescent="0.25">
      <c r="A139" s="127"/>
      <c r="B139" s="127"/>
      <c r="C139" s="127"/>
      <c r="D139" s="127"/>
      <c r="E139" s="127"/>
      <c r="F139" s="127"/>
      <c r="G139" s="127"/>
      <c r="H139" s="127"/>
      <c r="I139" s="125"/>
      <c r="J139" s="125"/>
    </row>
    <row r="140" spans="1:10" x14ac:dyDescent="0.25">
      <c r="A140" s="127"/>
      <c r="B140" s="127"/>
      <c r="C140" s="127"/>
      <c r="D140" s="127"/>
      <c r="E140" s="127"/>
      <c r="F140" s="127"/>
      <c r="G140" s="127"/>
      <c r="H140" s="127"/>
      <c r="I140" s="125"/>
      <c r="J140" s="125"/>
    </row>
    <row r="141" spans="1:10" x14ac:dyDescent="0.25">
      <c r="A141" s="127"/>
      <c r="B141" s="127"/>
      <c r="C141" s="127"/>
      <c r="D141" s="127"/>
      <c r="E141" s="127"/>
      <c r="F141" s="127"/>
      <c r="G141" s="127"/>
      <c r="H141" s="127"/>
      <c r="I141" s="125"/>
      <c r="J141" s="125"/>
    </row>
    <row r="142" spans="1:10" x14ac:dyDescent="0.25">
      <c r="A142" s="127"/>
      <c r="B142" s="127"/>
      <c r="C142" s="127"/>
      <c r="D142" s="127"/>
      <c r="E142" s="127"/>
      <c r="F142" s="127"/>
      <c r="G142" s="127"/>
      <c r="H142" s="127"/>
      <c r="I142" s="125"/>
      <c r="J142" s="125"/>
    </row>
    <row r="143" spans="1:10" x14ac:dyDescent="0.25">
      <c r="A143" s="127"/>
      <c r="B143" s="127"/>
      <c r="C143" s="127"/>
      <c r="D143" s="127"/>
      <c r="E143" s="127"/>
      <c r="F143" s="127"/>
      <c r="G143" s="127"/>
      <c r="H143" s="127"/>
      <c r="I143" s="125"/>
      <c r="J143" s="125"/>
    </row>
    <row r="144" spans="1:10" x14ac:dyDescent="0.25">
      <c r="A144" s="127"/>
      <c r="B144" s="127"/>
      <c r="C144" s="127"/>
      <c r="D144" s="127"/>
      <c r="E144" s="127"/>
      <c r="F144" s="127"/>
      <c r="G144" s="127"/>
      <c r="H144" s="127"/>
      <c r="I144" s="125"/>
      <c r="J144" s="125"/>
    </row>
    <row r="145" spans="1:10" x14ac:dyDescent="0.25">
      <c r="A145" s="127"/>
      <c r="B145" s="127"/>
      <c r="C145" s="127"/>
      <c r="D145" s="127"/>
      <c r="E145" s="127"/>
      <c r="F145" s="127"/>
      <c r="G145" s="127"/>
      <c r="H145" s="127"/>
      <c r="I145" s="125"/>
      <c r="J145" s="125"/>
    </row>
    <row r="146" spans="1:10" x14ac:dyDescent="0.25">
      <c r="A146" s="127"/>
      <c r="B146" s="127"/>
      <c r="C146" s="127"/>
      <c r="D146" s="127"/>
      <c r="E146" s="127"/>
      <c r="F146" s="127"/>
      <c r="G146" s="127"/>
      <c r="H146" s="127"/>
      <c r="I146" s="125"/>
      <c r="J146" s="125"/>
    </row>
    <row r="147" spans="1:10" x14ac:dyDescent="0.25">
      <c r="A147" s="127"/>
      <c r="B147" s="127"/>
      <c r="C147" s="127"/>
      <c r="D147" s="127"/>
      <c r="E147" s="127"/>
      <c r="F147" s="127"/>
      <c r="G147" s="127"/>
      <c r="H147" s="127"/>
      <c r="I147" s="125"/>
      <c r="J147" s="125"/>
    </row>
    <row r="148" spans="1:10" x14ac:dyDescent="0.25">
      <c r="A148" s="127"/>
      <c r="B148" s="127"/>
      <c r="C148" s="127"/>
      <c r="D148" s="127"/>
      <c r="E148" s="127"/>
      <c r="F148" s="127"/>
      <c r="G148" s="127"/>
      <c r="H148" s="127"/>
      <c r="I148" s="125"/>
      <c r="J148" s="125"/>
    </row>
    <row r="149" spans="1:10" x14ac:dyDescent="0.25">
      <c r="A149" s="127"/>
      <c r="B149" s="127"/>
      <c r="C149" s="127"/>
      <c r="D149" s="127"/>
      <c r="E149" s="127"/>
      <c r="F149" s="127"/>
      <c r="G149" s="127"/>
      <c r="H149" s="127"/>
      <c r="I149" s="125"/>
      <c r="J149" s="125"/>
    </row>
    <row r="150" spans="1:10" x14ac:dyDescent="0.25">
      <c r="A150" s="127"/>
      <c r="B150" s="127"/>
      <c r="C150" s="127"/>
      <c r="D150" s="127"/>
      <c r="E150" s="127"/>
      <c r="F150" s="127"/>
      <c r="G150" s="127"/>
      <c r="H150" s="127"/>
      <c r="I150" s="125"/>
      <c r="J150" s="125"/>
    </row>
    <row r="151" spans="1:10" x14ac:dyDescent="0.25">
      <c r="A151" s="127"/>
      <c r="B151" s="127"/>
      <c r="C151" s="127"/>
      <c r="D151" s="127"/>
      <c r="E151" s="127"/>
      <c r="F151" s="127"/>
      <c r="G151" s="127"/>
      <c r="H151" s="127"/>
      <c r="I151" s="125"/>
      <c r="J151" s="125"/>
    </row>
    <row r="152" spans="1:10" x14ac:dyDescent="0.25">
      <c r="A152" s="127"/>
      <c r="B152" s="127"/>
      <c r="C152" s="127"/>
      <c r="D152" s="127"/>
      <c r="E152" s="127"/>
      <c r="F152" s="127"/>
      <c r="G152" s="127"/>
      <c r="H152" s="127"/>
      <c r="I152" s="125"/>
      <c r="J152" s="125"/>
    </row>
    <row r="153" spans="1:10" x14ac:dyDescent="0.25">
      <c r="A153" s="127"/>
      <c r="B153" s="127"/>
      <c r="C153" s="127"/>
      <c r="D153" s="127"/>
      <c r="E153" s="127"/>
      <c r="F153" s="127"/>
      <c r="G153" s="127"/>
      <c r="H153" s="127"/>
      <c r="I153" s="125"/>
      <c r="J153" s="125"/>
    </row>
    <row r="154" spans="1:10" x14ac:dyDescent="0.25">
      <c r="A154" s="127"/>
      <c r="B154" s="127"/>
      <c r="C154" s="127"/>
      <c r="D154" s="127"/>
      <c r="E154" s="127"/>
      <c r="F154" s="127"/>
      <c r="G154" s="127"/>
      <c r="H154" s="127"/>
      <c r="I154" s="125"/>
      <c r="J154" s="125"/>
    </row>
    <row r="155" spans="1:10" x14ac:dyDescent="0.25">
      <c r="A155" s="127"/>
      <c r="B155" s="127"/>
      <c r="C155" s="127"/>
      <c r="D155" s="127"/>
      <c r="E155" s="127"/>
      <c r="F155" s="127"/>
      <c r="G155" s="127"/>
      <c r="H155" s="127"/>
      <c r="I155" s="125"/>
      <c r="J155" s="125"/>
    </row>
    <row r="156" spans="1:10" x14ac:dyDescent="0.25">
      <c r="A156" s="127"/>
      <c r="B156" s="127"/>
      <c r="C156" s="127"/>
      <c r="D156" s="127"/>
      <c r="E156" s="127"/>
      <c r="F156" s="127"/>
      <c r="G156" s="127"/>
      <c r="H156" s="127"/>
      <c r="I156" s="125"/>
      <c r="J156" s="125"/>
    </row>
    <row r="157" spans="1:10" x14ac:dyDescent="0.25">
      <c r="A157" s="127"/>
      <c r="B157" s="127"/>
      <c r="C157" s="127"/>
      <c r="D157" s="127"/>
      <c r="E157" s="127"/>
      <c r="F157" s="127"/>
      <c r="G157" s="127"/>
      <c r="H157" s="127"/>
      <c r="I157" s="125"/>
      <c r="J157" s="125"/>
    </row>
    <row r="158" spans="1:10" x14ac:dyDescent="0.25">
      <c r="A158" s="127"/>
      <c r="B158" s="127"/>
      <c r="C158" s="127"/>
      <c r="D158" s="127"/>
      <c r="E158" s="127"/>
      <c r="F158" s="127"/>
      <c r="G158" s="127"/>
      <c r="H158" s="127"/>
      <c r="I158" s="125"/>
      <c r="J158" s="125"/>
    </row>
    <row r="159" spans="1:10" x14ac:dyDescent="0.25">
      <c r="A159" s="127"/>
      <c r="B159" s="127"/>
      <c r="C159" s="127"/>
      <c r="D159" s="127"/>
      <c r="E159" s="127"/>
      <c r="F159" s="127"/>
      <c r="G159" s="127"/>
      <c r="H159" s="127"/>
      <c r="I159" s="125"/>
      <c r="J159" s="125"/>
    </row>
    <row r="160" spans="1:10" x14ac:dyDescent="0.25">
      <c r="A160" s="127"/>
      <c r="B160" s="127"/>
      <c r="C160" s="127"/>
      <c r="D160" s="127"/>
      <c r="E160" s="127"/>
      <c r="F160" s="127"/>
      <c r="G160" s="127"/>
      <c r="H160" s="127"/>
      <c r="I160" s="125"/>
      <c r="J160" s="125"/>
    </row>
    <row r="161" spans="1:10" x14ac:dyDescent="0.25">
      <c r="A161" s="127"/>
      <c r="B161" s="127"/>
      <c r="C161" s="127"/>
      <c r="D161" s="127"/>
      <c r="E161" s="127"/>
      <c r="F161" s="127"/>
      <c r="G161" s="127"/>
      <c r="H161" s="127"/>
      <c r="I161" s="125"/>
      <c r="J161" s="125"/>
    </row>
    <row r="162" spans="1:10" x14ac:dyDescent="0.25">
      <c r="A162" s="127"/>
      <c r="B162" s="127"/>
      <c r="C162" s="127"/>
      <c r="D162" s="127"/>
      <c r="E162" s="127"/>
      <c r="F162" s="127"/>
      <c r="G162" s="127"/>
      <c r="H162" s="127"/>
      <c r="I162" s="125"/>
      <c r="J162" s="125"/>
    </row>
    <row r="163" spans="1:10" x14ac:dyDescent="0.25">
      <c r="A163" s="127"/>
      <c r="B163" s="127"/>
      <c r="C163" s="127"/>
      <c r="D163" s="127"/>
      <c r="E163" s="127"/>
      <c r="F163" s="127"/>
      <c r="G163" s="127"/>
      <c r="H163" s="127"/>
      <c r="I163" s="125"/>
      <c r="J163" s="125"/>
    </row>
    <row r="164" spans="1:10" x14ac:dyDescent="0.25">
      <c r="A164" s="127"/>
      <c r="B164" s="127"/>
      <c r="C164" s="127"/>
      <c r="D164" s="127"/>
      <c r="E164" s="127"/>
      <c r="F164" s="127"/>
      <c r="G164" s="127"/>
      <c r="H164" s="127"/>
      <c r="I164" s="125"/>
      <c r="J164" s="125"/>
    </row>
    <row r="165" spans="1:10" x14ac:dyDescent="0.25">
      <c r="A165" s="127"/>
      <c r="B165" s="127"/>
      <c r="C165" s="127"/>
      <c r="D165" s="127"/>
      <c r="E165" s="127"/>
      <c r="F165" s="127"/>
      <c r="G165" s="127"/>
      <c r="H165" s="127"/>
      <c r="I165" s="125"/>
      <c r="J165" s="125"/>
    </row>
    <row r="166" spans="1:10" x14ac:dyDescent="0.25">
      <c r="A166" s="127"/>
      <c r="B166" s="127"/>
      <c r="C166" s="127"/>
      <c r="D166" s="127"/>
      <c r="E166" s="127"/>
      <c r="F166" s="127"/>
      <c r="G166" s="127"/>
      <c r="H166" s="127"/>
      <c r="I166" s="125"/>
      <c r="J166" s="125"/>
    </row>
    <row r="167" spans="1:10" x14ac:dyDescent="0.25">
      <c r="A167" s="127"/>
      <c r="B167" s="127"/>
      <c r="C167" s="127"/>
      <c r="D167" s="127"/>
      <c r="E167" s="127"/>
      <c r="F167" s="127"/>
      <c r="G167" s="127"/>
      <c r="H167" s="127"/>
      <c r="I167" s="125"/>
      <c r="J167" s="125"/>
    </row>
    <row r="168" spans="1:10" x14ac:dyDescent="0.25">
      <c r="A168" s="127"/>
      <c r="B168" s="127"/>
      <c r="C168" s="127"/>
      <c r="D168" s="127"/>
      <c r="E168" s="127"/>
      <c r="F168" s="127"/>
      <c r="G168" s="127"/>
      <c r="H168" s="127"/>
      <c r="I168" s="125"/>
      <c r="J168" s="125"/>
    </row>
    <row r="169" spans="1:10" x14ac:dyDescent="0.25">
      <c r="A169" s="127"/>
      <c r="B169" s="127"/>
      <c r="C169" s="127"/>
      <c r="D169" s="127"/>
      <c r="E169" s="127"/>
      <c r="F169" s="127"/>
      <c r="G169" s="127"/>
      <c r="H169" s="127"/>
      <c r="I169" s="125"/>
      <c r="J169" s="125"/>
    </row>
    <row r="170" spans="1:10" x14ac:dyDescent="0.25">
      <c r="A170" s="127"/>
      <c r="B170" s="127"/>
      <c r="C170" s="127"/>
      <c r="D170" s="127"/>
      <c r="E170" s="127"/>
      <c r="F170" s="127"/>
      <c r="G170" s="127"/>
      <c r="H170" s="127"/>
      <c r="I170" s="125"/>
      <c r="J170" s="125"/>
    </row>
    <row r="171" spans="1:10" x14ac:dyDescent="0.25">
      <c r="A171" s="127"/>
      <c r="B171" s="127"/>
      <c r="C171" s="127"/>
      <c r="D171" s="127"/>
      <c r="E171" s="127"/>
      <c r="F171" s="127"/>
      <c r="G171" s="127"/>
      <c r="H171" s="127"/>
      <c r="I171" s="125"/>
      <c r="J171" s="125"/>
    </row>
    <row r="172" spans="1:10" x14ac:dyDescent="0.25">
      <c r="A172" s="127"/>
      <c r="B172" s="127"/>
      <c r="C172" s="127"/>
      <c r="D172" s="127"/>
      <c r="E172" s="127"/>
      <c r="F172" s="127"/>
      <c r="G172" s="127"/>
      <c r="H172" s="127"/>
      <c r="I172" s="125"/>
      <c r="J172" s="125"/>
    </row>
    <row r="173" spans="1:10" x14ac:dyDescent="0.25">
      <c r="A173" s="127"/>
      <c r="B173" s="127"/>
      <c r="C173" s="127"/>
      <c r="D173" s="127"/>
      <c r="E173" s="127"/>
      <c r="F173" s="127"/>
      <c r="G173" s="127"/>
      <c r="H173" s="127"/>
      <c r="I173" s="125"/>
      <c r="J173" s="125"/>
    </row>
    <row r="174" spans="1:10" x14ac:dyDescent="0.25">
      <c r="A174" s="127"/>
      <c r="B174" s="127"/>
      <c r="C174" s="127"/>
      <c r="D174" s="127"/>
      <c r="E174" s="127"/>
      <c r="F174" s="127"/>
      <c r="G174" s="127"/>
      <c r="H174" s="127"/>
      <c r="I174" s="125"/>
      <c r="J174" s="125"/>
    </row>
    <row r="175" spans="1:10" x14ac:dyDescent="0.25">
      <c r="A175" s="127"/>
      <c r="B175" s="127"/>
      <c r="C175" s="127"/>
      <c r="D175" s="127"/>
      <c r="E175" s="127"/>
      <c r="F175" s="127"/>
      <c r="G175" s="127"/>
      <c r="H175" s="127"/>
      <c r="I175" s="125"/>
      <c r="J175" s="125"/>
    </row>
    <row r="176" spans="1:10" x14ac:dyDescent="0.25">
      <c r="A176" s="127"/>
      <c r="B176" s="127"/>
      <c r="C176" s="127"/>
      <c r="D176" s="127"/>
      <c r="E176" s="127"/>
      <c r="F176" s="127"/>
      <c r="G176" s="127"/>
      <c r="H176" s="127"/>
      <c r="I176" s="125"/>
      <c r="J176" s="125"/>
    </row>
    <row r="177" spans="1:10" x14ac:dyDescent="0.25">
      <c r="A177" s="127"/>
      <c r="B177" s="127"/>
      <c r="C177" s="127"/>
      <c r="D177" s="127"/>
      <c r="E177" s="127"/>
      <c r="F177" s="127"/>
      <c r="G177" s="127"/>
      <c r="H177" s="127"/>
      <c r="I177" s="125"/>
      <c r="J177" s="125"/>
    </row>
    <row r="178" spans="1:10" x14ac:dyDescent="0.25">
      <c r="A178" s="127"/>
      <c r="B178" s="127"/>
      <c r="C178" s="127"/>
      <c r="D178" s="127"/>
      <c r="E178" s="127"/>
      <c r="F178" s="127"/>
      <c r="G178" s="127"/>
      <c r="H178" s="127"/>
      <c r="I178" s="125"/>
      <c r="J178" s="125"/>
    </row>
    <row r="179" spans="1:10" x14ac:dyDescent="0.25">
      <c r="A179" s="127"/>
      <c r="B179" s="127"/>
      <c r="C179" s="127"/>
      <c r="D179" s="127"/>
      <c r="E179" s="127"/>
      <c r="F179" s="127"/>
      <c r="G179" s="127"/>
      <c r="H179" s="127"/>
      <c r="I179" s="125"/>
      <c r="J179" s="125"/>
    </row>
    <row r="180" spans="1:10" x14ac:dyDescent="0.25">
      <c r="A180" s="127"/>
      <c r="B180" s="127"/>
      <c r="C180" s="127"/>
      <c r="D180" s="127"/>
      <c r="E180" s="127"/>
      <c r="F180" s="127"/>
      <c r="G180" s="127"/>
      <c r="H180" s="127"/>
      <c r="I180" s="125"/>
      <c r="J180" s="125"/>
    </row>
    <row r="181" spans="1:10" x14ac:dyDescent="0.25">
      <c r="B181" s="125"/>
      <c r="C181" s="125"/>
      <c r="D181" s="125"/>
      <c r="E181" s="125"/>
      <c r="F181" s="125"/>
      <c r="G181" s="125"/>
      <c r="H181" s="125"/>
      <c r="I181" s="125"/>
      <c r="J181" s="125"/>
    </row>
    <row r="182" spans="1:10" x14ac:dyDescent="0.25">
      <c r="B182" s="125"/>
      <c r="C182" s="125"/>
      <c r="D182" s="125"/>
      <c r="E182" s="125"/>
      <c r="F182" s="125"/>
      <c r="G182" s="125"/>
      <c r="H182" s="125"/>
      <c r="I182" s="125"/>
      <c r="J182" s="125"/>
    </row>
    <row r="183" spans="1:10" x14ac:dyDescent="0.25">
      <c r="B183" s="125"/>
      <c r="C183" s="125"/>
      <c r="D183" s="125"/>
      <c r="E183" s="125"/>
      <c r="F183" s="125"/>
      <c r="G183" s="125"/>
      <c r="H183" s="125"/>
      <c r="I183" s="125"/>
      <c r="J183" s="125"/>
    </row>
    <row r="184" spans="1:10" x14ac:dyDescent="0.25">
      <c r="B184" s="125"/>
      <c r="C184" s="125"/>
      <c r="D184" s="125"/>
      <c r="E184" s="125"/>
      <c r="F184" s="125"/>
      <c r="G184" s="125"/>
      <c r="H184" s="125"/>
      <c r="I184" s="125"/>
      <c r="J184" s="125"/>
    </row>
    <row r="185" spans="1:10" x14ac:dyDescent="0.25">
      <c r="B185" s="125"/>
      <c r="C185" s="125"/>
      <c r="D185" s="125"/>
      <c r="E185" s="125"/>
      <c r="F185" s="125"/>
      <c r="G185" s="125"/>
      <c r="H185" s="125"/>
      <c r="I185" s="125"/>
      <c r="J185" s="125"/>
    </row>
    <row r="186" spans="1:10" x14ac:dyDescent="0.25">
      <c r="B186" s="125"/>
      <c r="C186" s="125"/>
      <c r="D186" s="125"/>
      <c r="E186" s="125"/>
      <c r="F186" s="125"/>
      <c r="G186" s="125"/>
      <c r="H186" s="125"/>
      <c r="I186" s="125"/>
      <c r="J186" s="125"/>
    </row>
    <row r="187" spans="1:10" x14ac:dyDescent="0.25">
      <c r="B187" s="125"/>
      <c r="C187" s="125"/>
      <c r="D187" s="125"/>
      <c r="E187" s="125"/>
      <c r="F187" s="125"/>
      <c r="G187" s="125"/>
      <c r="H187" s="125"/>
      <c r="I187" s="125"/>
      <c r="J187" s="125"/>
    </row>
    <row r="188" spans="1:10" x14ac:dyDescent="0.25">
      <c r="B188" s="125"/>
      <c r="C188" s="125"/>
      <c r="D188" s="125"/>
      <c r="E188" s="125"/>
      <c r="F188" s="125"/>
      <c r="G188" s="125"/>
      <c r="H188" s="125"/>
      <c r="I188" s="125"/>
      <c r="J188" s="125"/>
    </row>
    <row r="189" spans="1:10" x14ac:dyDescent="0.25">
      <c r="B189" s="125"/>
      <c r="C189" s="125"/>
      <c r="D189" s="125"/>
      <c r="E189" s="125"/>
      <c r="F189" s="125"/>
      <c r="G189" s="125"/>
      <c r="H189" s="125"/>
      <c r="I189" s="125"/>
      <c r="J189" s="125"/>
    </row>
    <row r="190" spans="1:10" x14ac:dyDescent="0.25">
      <c r="B190" s="125"/>
      <c r="C190" s="125"/>
      <c r="D190" s="125"/>
      <c r="E190" s="125"/>
      <c r="F190" s="125"/>
      <c r="G190" s="125"/>
      <c r="H190" s="125"/>
      <c r="I190" s="125"/>
      <c r="J190" s="125"/>
    </row>
    <row r="191" spans="1:10" x14ac:dyDescent="0.25">
      <c r="B191" s="125"/>
      <c r="C191" s="125"/>
      <c r="D191" s="125"/>
      <c r="E191" s="125"/>
      <c r="F191" s="125"/>
      <c r="G191" s="125"/>
      <c r="H191" s="125"/>
      <c r="I191" s="125"/>
      <c r="J191" s="125"/>
    </row>
    <row r="192" spans="1:10" x14ac:dyDescent="0.25">
      <c r="B192" s="125"/>
      <c r="C192" s="125"/>
      <c r="D192" s="125"/>
      <c r="E192" s="125"/>
      <c r="F192" s="125"/>
      <c r="G192" s="125"/>
      <c r="H192" s="125"/>
      <c r="I192" s="125"/>
      <c r="J192" s="125"/>
    </row>
    <row r="193" spans="2:10" x14ac:dyDescent="0.25">
      <c r="B193" s="125"/>
      <c r="C193" s="125"/>
      <c r="D193" s="125"/>
      <c r="E193" s="125"/>
      <c r="F193" s="125"/>
      <c r="G193" s="125"/>
      <c r="H193" s="125"/>
      <c r="I193" s="125"/>
      <c r="J193" s="125"/>
    </row>
    <row r="194" spans="2:10" x14ac:dyDescent="0.25">
      <c r="B194" s="125"/>
      <c r="C194" s="125"/>
      <c r="D194" s="125"/>
      <c r="E194" s="125"/>
      <c r="F194" s="125"/>
      <c r="G194" s="125"/>
      <c r="H194" s="125"/>
      <c r="I194" s="125"/>
      <c r="J194" s="125"/>
    </row>
    <row r="195" spans="2:10" x14ac:dyDescent="0.25">
      <c r="B195" s="125"/>
      <c r="C195" s="125"/>
      <c r="D195" s="125"/>
      <c r="E195" s="125"/>
      <c r="F195" s="125"/>
      <c r="G195" s="125"/>
      <c r="H195" s="125"/>
      <c r="I195" s="125"/>
      <c r="J195" s="125"/>
    </row>
    <row r="196" spans="2:10" x14ac:dyDescent="0.25">
      <c r="B196" s="125"/>
      <c r="C196" s="125"/>
      <c r="D196" s="125"/>
      <c r="E196" s="125"/>
      <c r="F196" s="125"/>
      <c r="G196" s="125"/>
      <c r="H196" s="125"/>
      <c r="I196" s="125"/>
      <c r="J196" s="125"/>
    </row>
    <row r="197" spans="2:10" x14ac:dyDescent="0.25">
      <c r="B197" s="125"/>
      <c r="C197" s="125"/>
      <c r="D197" s="125"/>
      <c r="E197" s="125"/>
      <c r="F197" s="125"/>
      <c r="G197" s="125"/>
      <c r="H197" s="125"/>
      <c r="I197" s="125"/>
      <c r="J197" s="125"/>
    </row>
    <row r="198" spans="2:10" x14ac:dyDescent="0.25">
      <c r="B198" s="125"/>
      <c r="C198" s="125"/>
      <c r="D198" s="125"/>
      <c r="E198" s="125"/>
      <c r="F198" s="125"/>
      <c r="G198" s="125"/>
      <c r="H198" s="125"/>
      <c r="I198" s="125"/>
      <c r="J198" s="125"/>
    </row>
    <row r="199" spans="2:10" x14ac:dyDescent="0.25">
      <c r="B199" s="125"/>
      <c r="C199" s="125"/>
      <c r="D199" s="125"/>
      <c r="E199" s="125"/>
      <c r="F199" s="125"/>
      <c r="G199" s="125"/>
      <c r="H199" s="125"/>
      <c r="I199" s="125"/>
      <c r="J199" s="125"/>
    </row>
    <row r="200" spans="2:10" x14ac:dyDescent="0.25">
      <c r="B200" s="125"/>
      <c r="C200" s="125"/>
      <c r="D200" s="125"/>
      <c r="E200" s="125"/>
      <c r="F200" s="125"/>
      <c r="G200" s="125"/>
      <c r="H200" s="125"/>
      <c r="I200" s="125"/>
      <c r="J200" s="125"/>
    </row>
    <row r="201" spans="2:10" x14ac:dyDescent="0.25">
      <c r="B201" s="125"/>
      <c r="C201" s="125"/>
      <c r="D201" s="125"/>
      <c r="E201" s="125"/>
      <c r="F201" s="125"/>
      <c r="G201" s="125"/>
      <c r="H201" s="125"/>
      <c r="I201" s="125"/>
      <c r="J201" s="125"/>
    </row>
    <row r="202" spans="2:10" x14ac:dyDescent="0.25">
      <c r="B202" s="125"/>
      <c r="C202" s="125"/>
      <c r="D202" s="125"/>
      <c r="E202" s="125"/>
      <c r="F202" s="125"/>
      <c r="G202" s="125"/>
      <c r="H202" s="125"/>
      <c r="I202" s="125"/>
      <c r="J202" s="125"/>
    </row>
    <row r="203" spans="2:10" x14ac:dyDescent="0.25">
      <c r="B203" s="125"/>
      <c r="C203" s="125"/>
      <c r="D203" s="125"/>
      <c r="E203" s="125"/>
      <c r="F203" s="125"/>
      <c r="G203" s="125"/>
      <c r="H203" s="125"/>
      <c r="I203" s="125"/>
      <c r="J203" s="125"/>
    </row>
    <row r="204" spans="2:10" x14ac:dyDescent="0.25">
      <c r="B204" s="125"/>
      <c r="C204" s="125"/>
      <c r="D204" s="125"/>
      <c r="E204" s="125"/>
      <c r="F204" s="125"/>
      <c r="G204" s="125"/>
      <c r="H204" s="125"/>
      <c r="I204" s="125"/>
      <c r="J204" s="125"/>
    </row>
    <row r="205" spans="2:10" x14ac:dyDescent="0.25">
      <c r="B205" s="125"/>
      <c r="C205" s="125"/>
      <c r="D205" s="125"/>
      <c r="E205" s="125"/>
      <c r="F205" s="125"/>
      <c r="G205" s="125"/>
      <c r="H205" s="125"/>
      <c r="I205" s="125"/>
      <c r="J205" s="125"/>
    </row>
    <row r="206" spans="2:10" x14ac:dyDescent="0.25">
      <c r="B206" s="125"/>
      <c r="C206" s="125"/>
      <c r="D206" s="125"/>
      <c r="E206" s="125"/>
      <c r="F206" s="125"/>
      <c r="G206" s="125"/>
      <c r="H206" s="125"/>
      <c r="I206" s="125"/>
      <c r="J206" s="125"/>
    </row>
    <row r="207" spans="2:10" x14ac:dyDescent="0.25">
      <c r="B207" s="125"/>
      <c r="C207" s="125"/>
      <c r="D207" s="125"/>
      <c r="E207" s="125"/>
      <c r="F207" s="125"/>
      <c r="G207" s="125"/>
      <c r="H207" s="125"/>
      <c r="I207" s="125"/>
      <c r="J207" s="12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ignoredErrors>
    <ignoredError sqref="B66 B78 B90 B102" formula="1"/>
  </ignoredError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36"/>
    <col min="14" max="14" width="2.140625" style="127" customWidth="1"/>
    <col min="15" max="73" width="11.42578125" style="136"/>
    <col min="74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45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O8" s="127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27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O10" s="127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18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27"/>
    </row>
    <row r="13" spans="1:15" x14ac:dyDescent="0.25">
      <c r="A13" s="58"/>
      <c r="B13" s="67" t="s">
        <v>7</v>
      </c>
      <c r="C13" s="68">
        <v>38.812477999999999</v>
      </c>
      <c r="D13" s="68">
        <v>34.352082000000003</v>
      </c>
      <c r="E13" s="68">
        <v>39.527043999999997</v>
      </c>
      <c r="F13" s="68">
        <v>37.549585999999998</v>
      </c>
      <c r="G13" s="68">
        <v>35.933387000000003</v>
      </c>
      <c r="H13" s="68">
        <v>53.349832999999997</v>
      </c>
      <c r="I13" s="68">
        <v>48.468701266596412</v>
      </c>
      <c r="J13" s="68">
        <v>148.46870126659641</v>
      </c>
      <c r="K13" s="68">
        <v>-4.3041726212374121</v>
      </c>
      <c r="L13" s="60"/>
      <c r="N13" s="127">
        <f t="shared" ref="N13:N24" si="0">IF(H13="","",1)</f>
        <v>1</v>
      </c>
      <c r="O13" s="127"/>
    </row>
    <row r="14" spans="1:15" x14ac:dyDescent="0.25">
      <c r="A14" s="58"/>
      <c r="B14" s="67" t="s">
        <v>8</v>
      </c>
      <c r="C14" s="68">
        <v>47.403149999999997</v>
      </c>
      <c r="D14" s="68">
        <v>65.770967999999996</v>
      </c>
      <c r="E14" s="68">
        <v>45.875369999999997</v>
      </c>
      <c r="F14" s="68">
        <v>38.987735000000001</v>
      </c>
      <c r="G14" s="68">
        <v>42.352096000000003</v>
      </c>
      <c r="H14" s="68">
        <v>54.342202</v>
      </c>
      <c r="I14" s="68">
        <v>28.310537452502938</v>
      </c>
      <c r="J14" s="68">
        <v>128.31053745250293</v>
      </c>
      <c r="K14" s="68">
        <v>8.6292804647410293</v>
      </c>
      <c r="L14" s="60"/>
      <c r="N14" s="127">
        <f t="shared" si="0"/>
        <v>1</v>
      </c>
      <c r="O14" s="127"/>
    </row>
    <row r="15" spans="1:15" x14ac:dyDescent="0.25">
      <c r="A15" s="58"/>
      <c r="B15" s="67" t="s">
        <v>9</v>
      </c>
      <c r="C15" s="68">
        <v>43.913372000000003</v>
      </c>
      <c r="D15" s="68">
        <v>61.213403999999997</v>
      </c>
      <c r="E15" s="68">
        <v>41.033777000000001</v>
      </c>
      <c r="F15" s="68">
        <v>43.925333000000002</v>
      </c>
      <c r="G15" s="68">
        <v>48.577238999999999</v>
      </c>
      <c r="H15" s="68">
        <v>39.970295</v>
      </c>
      <c r="I15" s="68">
        <v>-17.718059274632715</v>
      </c>
      <c r="J15" s="68">
        <v>82.281940725367292</v>
      </c>
      <c r="K15" s="68">
        <v>10.590485449478537</v>
      </c>
      <c r="L15" s="60"/>
      <c r="N15" s="127">
        <f t="shared" si="0"/>
        <v>1</v>
      </c>
      <c r="O15" s="127"/>
    </row>
    <row r="16" spans="1:15" x14ac:dyDescent="0.25">
      <c r="A16" s="58"/>
      <c r="B16" s="67" t="s">
        <v>10</v>
      </c>
      <c r="C16" s="68">
        <v>52.211081</v>
      </c>
      <c r="D16" s="68">
        <v>53.68065</v>
      </c>
      <c r="E16" s="68">
        <v>44.959012999999999</v>
      </c>
      <c r="F16" s="68">
        <v>36.560231000000002</v>
      </c>
      <c r="G16" s="68">
        <v>52.579357999999999</v>
      </c>
      <c r="H16" s="68">
        <v>65.572719000000006</v>
      </c>
      <c r="I16" s="68">
        <v>24.711905002719913</v>
      </c>
      <c r="J16" s="68">
        <v>124.71190500271992</v>
      </c>
      <c r="K16" s="68">
        <v>43.815716044026075</v>
      </c>
      <c r="L16" s="60"/>
      <c r="N16" s="127">
        <f t="shared" si="0"/>
        <v>1</v>
      </c>
      <c r="O16" s="127"/>
    </row>
    <row r="17" spans="1:73" x14ac:dyDescent="0.25">
      <c r="A17" s="58"/>
      <c r="B17" s="67" t="s">
        <v>11</v>
      </c>
      <c r="C17" s="68">
        <v>50.210723000000002</v>
      </c>
      <c r="D17" s="68">
        <v>52.985081999999998</v>
      </c>
      <c r="E17" s="68">
        <v>49.042091999999997</v>
      </c>
      <c r="F17" s="68">
        <v>62.475926000000001</v>
      </c>
      <c r="G17" s="68">
        <v>59.423259000000002</v>
      </c>
      <c r="H17" s="68">
        <v>46.584598999999997</v>
      </c>
      <c r="I17" s="68">
        <v>-21.605445773346098</v>
      </c>
      <c r="J17" s="68">
        <v>78.394554226653895</v>
      </c>
      <c r="K17" s="68">
        <v>-4.8861492665190687</v>
      </c>
      <c r="L17" s="60"/>
      <c r="N17" s="127">
        <f t="shared" si="0"/>
        <v>1</v>
      </c>
      <c r="O17" s="127"/>
    </row>
    <row r="18" spans="1:73" x14ac:dyDescent="0.25">
      <c r="A18" s="58"/>
      <c r="B18" s="67" t="s">
        <v>12</v>
      </c>
      <c r="C18" s="68">
        <v>44.651184999999998</v>
      </c>
      <c r="D18" s="68">
        <v>52.060153999999997</v>
      </c>
      <c r="E18" s="68">
        <v>45.749141000000002</v>
      </c>
      <c r="F18" s="68">
        <v>51.720717</v>
      </c>
      <c r="G18" s="68">
        <v>53.969717000000003</v>
      </c>
      <c r="H18" s="68">
        <v>56.243164999999998</v>
      </c>
      <c r="I18" s="68">
        <v>4.2124512159291028</v>
      </c>
      <c r="J18" s="68">
        <v>104.21245121592911</v>
      </c>
      <c r="K18" s="68">
        <v>4.3483542581205903</v>
      </c>
      <c r="L18" s="60"/>
      <c r="N18" s="127">
        <f t="shared" si="0"/>
        <v>1</v>
      </c>
      <c r="O18" s="127"/>
    </row>
    <row r="19" spans="1:73" x14ac:dyDescent="0.25">
      <c r="A19" s="58"/>
      <c r="B19" s="67" t="s">
        <v>13</v>
      </c>
      <c r="C19" s="68">
        <v>65.648931000000005</v>
      </c>
      <c r="D19" s="68">
        <v>48.726027999999999</v>
      </c>
      <c r="E19" s="68">
        <v>37.159348999999999</v>
      </c>
      <c r="F19" s="68">
        <v>44.817874000000003</v>
      </c>
      <c r="G19" s="68">
        <v>47.105853000000003</v>
      </c>
      <c r="H19" s="68">
        <v>52.004002999999997</v>
      </c>
      <c r="I19" s="68">
        <v>10.398177058804126</v>
      </c>
      <c r="J19" s="68">
        <v>110.39817705880412</v>
      </c>
      <c r="K19" s="68">
        <v>5.1050592002646056</v>
      </c>
      <c r="L19" s="60"/>
      <c r="M19" s="127"/>
      <c r="N19" s="127">
        <f t="shared" si="0"/>
        <v>1</v>
      </c>
      <c r="O19" s="127"/>
    </row>
    <row r="20" spans="1:73" x14ac:dyDescent="0.25">
      <c r="A20" s="58"/>
      <c r="B20" s="67" t="s">
        <v>14</v>
      </c>
      <c r="C20" s="68">
        <v>47.787495</v>
      </c>
      <c r="D20" s="68">
        <v>51.123446999999999</v>
      </c>
      <c r="E20" s="68">
        <v>55.042014000000002</v>
      </c>
      <c r="F20" s="68">
        <v>47.540044999999999</v>
      </c>
      <c r="G20" s="68">
        <v>47.523355000000002</v>
      </c>
      <c r="H20" s="68">
        <v>46.867866999999997</v>
      </c>
      <c r="I20" s="68">
        <v>-1.3792965585026629</v>
      </c>
      <c r="J20" s="68">
        <v>98.620703441497341</v>
      </c>
      <c r="K20" s="68">
        <v>-3.5107244850096642E-2</v>
      </c>
      <c r="L20" s="60"/>
      <c r="M20" s="127"/>
      <c r="N20" s="127">
        <f t="shared" si="0"/>
        <v>1</v>
      </c>
      <c r="O20" s="127"/>
    </row>
    <row r="21" spans="1:73" x14ac:dyDescent="0.25">
      <c r="A21" s="58"/>
      <c r="B21" s="67" t="s">
        <v>15</v>
      </c>
      <c r="C21" s="68">
        <v>51.100991</v>
      </c>
      <c r="D21" s="68">
        <v>53.434947000000001</v>
      </c>
      <c r="E21" s="68">
        <v>45.345365999999999</v>
      </c>
      <c r="F21" s="68">
        <v>56.774574000000001</v>
      </c>
      <c r="G21" s="68">
        <v>63.247512</v>
      </c>
      <c r="H21" s="68">
        <v>60.558221000000003</v>
      </c>
      <c r="I21" s="68">
        <v>-4.25201073522069</v>
      </c>
      <c r="J21" s="68">
        <v>95.747989264779306</v>
      </c>
      <c r="K21" s="68">
        <v>11.401121213168409</v>
      </c>
      <c r="L21" s="60"/>
      <c r="M21" s="127"/>
      <c r="N21" s="127">
        <f t="shared" si="0"/>
        <v>1</v>
      </c>
      <c r="O21" s="127"/>
    </row>
    <row r="22" spans="1:73" x14ac:dyDescent="0.25">
      <c r="A22" s="58"/>
      <c r="B22" s="67" t="s">
        <v>16</v>
      </c>
      <c r="C22" s="68">
        <v>58.039285</v>
      </c>
      <c r="D22" s="68">
        <v>49.617420000000003</v>
      </c>
      <c r="E22" s="68">
        <v>51.562451000000003</v>
      </c>
      <c r="F22" s="68">
        <v>48.23903</v>
      </c>
      <c r="G22" s="68">
        <v>65.738611000000006</v>
      </c>
      <c r="H22" s="30">
        <v>62.401941000000001</v>
      </c>
      <c r="I22" s="30">
        <v>-5.0756624596160149</v>
      </c>
      <c r="J22" s="30">
        <v>94.924337540383988</v>
      </c>
      <c r="K22" s="30">
        <v>36.276809463208551</v>
      </c>
      <c r="L22" s="60"/>
      <c r="M22" s="127"/>
      <c r="N22" s="127">
        <f t="shared" si="0"/>
        <v>1</v>
      </c>
      <c r="O22" s="127"/>
    </row>
    <row r="23" spans="1:73" x14ac:dyDescent="0.25">
      <c r="A23" s="58"/>
      <c r="B23" s="67" t="s">
        <v>17</v>
      </c>
      <c r="C23" s="68">
        <v>58.679251999999998</v>
      </c>
      <c r="D23" s="68">
        <v>42.703766000000002</v>
      </c>
      <c r="E23" s="68">
        <v>57.361651999999999</v>
      </c>
      <c r="F23" s="68">
        <v>49.468187</v>
      </c>
      <c r="G23" s="68">
        <v>58.300040000000003</v>
      </c>
      <c r="H23" s="68"/>
      <c r="I23" s="68" t="s">
        <v>97</v>
      </c>
      <c r="J23" s="68" t="s">
        <v>97</v>
      </c>
      <c r="K23" s="68" t="s">
        <v>97</v>
      </c>
      <c r="L23" s="60"/>
      <c r="M23" s="127"/>
      <c r="N23" s="127" t="str">
        <f t="shared" si="0"/>
        <v/>
      </c>
      <c r="O23" s="127"/>
    </row>
    <row r="24" spans="1:73" x14ac:dyDescent="0.25">
      <c r="A24" s="58"/>
      <c r="B24" s="67" t="s">
        <v>18</v>
      </c>
      <c r="C24" s="68">
        <v>66.006923999999998</v>
      </c>
      <c r="D24" s="68">
        <v>51.071165999999998</v>
      </c>
      <c r="E24" s="68">
        <v>47.745286</v>
      </c>
      <c r="F24" s="68">
        <v>50.575614000000002</v>
      </c>
      <c r="G24" s="68">
        <v>40.172083000000001</v>
      </c>
      <c r="H24" s="68"/>
      <c r="I24" s="68" t="s">
        <v>97</v>
      </c>
      <c r="J24" s="68" t="s">
        <v>97</v>
      </c>
      <c r="K24" s="68" t="s">
        <v>97</v>
      </c>
      <c r="L24" s="60"/>
      <c r="M24" s="127"/>
      <c r="N24" s="127" t="str">
        <f t="shared" si="0"/>
        <v/>
      </c>
      <c r="O24" s="127"/>
    </row>
    <row r="25" spans="1:73" x14ac:dyDescent="0.25">
      <c r="A25" s="58"/>
      <c r="B25" s="69" t="s">
        <v>33</v>
      </c>
      <c r="C25" s="70">
        <v>624.46486700000003</v>
      </c>
      <c r="D25" s="70">
        <v>616.73911399999997</v>
      </c>
      <c r="E25" s="70">
        <v>560.40255500000001</v>
      </c>
      <c r="F25" s="70">
        <v>568.63485200000002</v>
      </c>
      <c r="G25" s="70">
        <v>614.92250999999999</v>
      </c>
      <c r="H25" s="82">
        <v>537.89484500000003</v>
      </c>
      <c r="I25" s="65"/>
      <c r="J25" s="48"/>
      <c r="K25" s="48"/>
      <c r="L25" s="60"/>
      <c r="M25" s="127"/>
      <c r="O25" s="127"/>
    </row>
    <row r="26" spans="1:73" ht="18.75" customHeight="1" x14ac:dyDescent="0.25">
      <c r="A26" s="58"/>
      <c r="B26" s="69" t="s">
        <v>19</v>
      </c>
      <c r="C26" s="70"/>
      <c r="D26" s="70">
        <v>-1.2371797691542619</v>
      </c>
      <c r="E26" s="70">
        <v>-9.1345850654122707</v>
      </c>
      <c r="F26" s="70">
        <v>1.4689970498082516</v>
      </c>
      <c r="G26" s="70">
        <v>8.1401373547888021</v>
      </c>
      <c r="H26" s="48"/>
      <c r="I26" s="48"/>
      <c r="J26" s="48"/>
      <c r="K26" s="48"/>
      <c r="L26" s="60"/>
      <c r="M26" s="127"/>
      <c r="O26" s="127"/>
    </row>
    <row r="27" spans="1:73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127"/>
      <c r="O27" s="127"/>
    </row>
    <row r="28" spans="1:73" ht="18.75" customHeight="1" x14ac:dyDescent="0.25">
      <c r="A28" s="58"/>
      <c r="B28" s="69" t="s">
        <v>20</v>
      </c>
      <c r="C28" s="70">
        <v>499.77869100000004</v>
      </c>
      <c r="D28" s="70">
        <v>522.96418200000005</v>
      </c>
      <c r="E28" s="70">
        <v>455.29561699999999</v>
      </c>
      <c r="F28" s="70">
        <v>468.59105100000005</v>
      </c>
      <c r="G28" s="70">
        <v>516.45038699999998</v>
      </c>
      <c r="H28" s="30">
        <v>537.89484500000003</v>
      </c>
      <c r="I28" s="66">
        <v>4.1522784259236278</v>
      </c>
      <c r="J28" s="30">
        <v>104.15227842592363</v>
      </c>
      <c r="K28" s="30">
        <v>10.213454972702829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4.6391515719904852</v>
      </c>
      <c r="E29" s="70">
        <v>-12.939426318110648</v>
      </c>
      <c r="F29" s="70">
        <v>2.9201761456886688</v>
      </c>
      <c r="G29" s="70">
        <v>10.213454972702829</v>
      </c>
      <c r="H29" s="30">
        <v>4.1522784259236278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34" customFormat="1" ht="14.25" customHeight="1" x14ac:dyDescent="0.25">
      <c r="A31" s="58"/>
      <c r="B31" s="46"/>
      <c r="C31" s="225" t="s">
        <v>137</v>
      </c>
      <c r="D31" s="225"/>
      <c r="E31" s="225"/>
      <c r="F31" s="225"/>
      <c r="G31" s="225"/>
      <c r="H31" s="225"/>
      <c r="I31" s="225"/>
      <c r="J31" s="225"/>
      <c r="K31" s="225"/>
      <c r="L31" s="60"/>
      <c r="M31" s="136"/>
      <c r="N31" s="127"/>
      <c r="O31" s="136"/>
      <c r="P31" s="136"/>
      <c r="Q31" s="136"/>
      <c r="R31" s="136"/>
      <c r="S31" s="136"/>
      <c r="T31" s="136"/>
      <c r="U31" s="136"/>
      <c r="V31" s="136"/>
      <c r="W31" s="136"/>
      <c r="X31" s="136"/>
      <c r="Y31" s="136"/>
      <c r="Z31" s="136"/>
      <c r="AA31" s="136"/>
      <c r="AB31" s="136"/>
      <c r="AC31" s="136"/>
      <c r="AD31" s="136"/>
      <c r="AE31" s="136"/>
      <c r="AF31" s="136"/>
      <c r="AG31" s="136"/>
      <c r="AH31" s="136"/>
      <c r="AI31" s="136"/>
      <c r="AJ31" s="136"/>
      <c r="AK31" s="136"/>
      <c r="AL31" s="136"/>
      <c r="AM31" s="136"/>
      <c r="AN31" s="136"/>
      <c r="AO31" s="136"/>
      <c r="AP31" s="136"/>
      <c r="AQ31" s="136"/>
      <c r="AR31" s="136"/>
      <c r="AS31" s="136"/>
      <c r="AT31" s="136"/>
      <c r="AU31" s="136"/>
      <c r="AV31" s="136"/>
      <c r="AW31" s="136"/>
      <c r="AX31" s="136"/>
      <c r="AY31" s="136"/>
      <c r="AZ31" s="136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136"/>
      <c r="BM31" s="136"/>
      <c r="BN31" s="136"/>
      <c r="BO31" s="136"/>
      <c r="BP31" s="136"/>
      <c r="BQ31" s="136"/>
      <c r="BR31" s="136"/>
      <c r="BS31" s="136"/>
      <c r="BT31" s="136"/>
      <c r="BU31" s="136"/>
    </row>
    <row r="32" spans="1:73" s="134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136"/>
      <c r="N32" s="127" t="str">
        <f>IF(H32="","",1)</f>
        <v/>
      </c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  <c r="BP32" s="136"/>
      <c r="BQ32" s="136"/>
      <c r="BR32" s="136"/>
      <c r="BS32" s="136"/>
      <c r="BT32" s="136"/>
      <c r="BU32" s="136"/>
    </row>
    <row r="33" spans="1:73" s="13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36"/>
      <c r="N33" s="127" t="str">
        <f>IF(H33="","",1)</f>
        <v/>
      </c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  <c r="AL33" s="136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  <c r="BM33" s="136"/>
      <c r="BN33" s="136"/>
      <c r="BO33" s="136"/>
      <c r="BP33" s="136"/>
      <c r="BQ33" s="136"/>
      <c r="BR33" s="136"/>
      <c r="BS33" s="136"/>
      <c r="BT33" s="136"/>
      <c r="BU33" s="136"/>
    </row>
    <row r="34" spans="1:73" s="13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36"/>
      <c r="N34" s="127" t="str">
        <f>IF(H34="","",1)</f>
        <v/>
      </c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136"/>
      <c r="AU34" s="136"/>
      <c r="AV34" s="136"/>
      <c r="AW34" s="136"/>
      <c r="AX34" s="136"/>
      <c r="AY34" s="136"/>
      <c r="AZ34" s="136"/>
      <c r="BA34" s="136"/>
      <c r="BB34" s="136"/>
      <c r="BC34" s="136"/>
      <c r="BD34" s="136"/>
      <c r="BE34" s="136"/>
      <c r="BF34" s="136"/>
      <c r="BG34" s="136"/>
      <c r="BH34" s="136"/>
      <c r="BI34" s="136"/>
      <c r="BJ34" s="136"/>
      <c r="BK34" s="136"/>
      <c r="BL34" s="136"/>
      <c r="BM34" s="136"/>
      <c r="BN34" s="136"/>
      <c r="BO34" s="136"/>
      <c r="BP34" s="136"/>
      <c r="BQ34" s="136"/>
      <c r="BR34" s="136"/>
      <c r="BS34" s="136"/>
      <c r="BT34" s="136"/>
      <c r="BU34" s="136"/>
    </row>
    <row r="35" spans="1:73" s="13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36"/>
      <c r="N35" s="127" t="str">
        <f>IF(H35="","",1)</f>
        <v/>
      </c>
      <c r="O35" s="136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  <c r="AP35" s="136"/>
      <c r="AQ35" s="136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6"/>
      <c r="BD35" s="136"/>
      <c r="BE35" s="136"/>
      <c r="BF35" s="136"/>
      <c r="BG35" s="136"/>
      <c r="BH35" s="136"/>
      <c r="BI35" s="136"/>
      <c r="BJ35" s="136"/>
      <c r="BK35" s="136"/>
      <c r="BL35" s="136"/>
      <c r="BM35" s="136"/>
      <c r="BN35" s="136"/>
      <c r="BO35" s="136"/>
      <c r="BP35" s="136"/>
      <c r="BQ35" s="136"/>
      <c r="BR35" s="136"/>
      <c r="BS35" s="136"/>
      <c r="BT35" s="136"/>
      <c r="BU35" s="136"/>
    </row>
    <row r="36" spans="1:73" s="13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36"/>
      <c r="N36" s="127" t="str">
        <f>IF(H36="","",1)</f>
        <v/>
      </c>
      <c r="O36" s="136"/>
      <c r="P36" s="136"/>
      <c r="Q36" s="136"/>
      <c r="R36" s="136"/>
      <c r="S36" s="136"/>
      <c r="T36" s="136"/>
      <c r="U36" s="136"/>
      <c r="V36" s="136"/>
      <c r="W36" s="136"/>
      <c r="X36" s="136"/>
      <c r="Y36" s="136"/>
      <c r="Z36" s="136"/>
      <c r="AA36" s="136"/>
      <c r="AB36" s="136"/>
      <c r="AC36" s="136"/>
      <c r="AD36" s="136"/>
      <c r="AE36" s="136"/>
      <c r="AF36" s="136"/>
      <c r="AG36" s="136"/>
      <c r="AH36" s="136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136"/>
      <c r="AU36" s="136"/>
      <c r="AV36" s="136"/>
      <c r="AW36" s="136"/>
      <c r="AX36" s="136"/>
      <c r="AY36" s="136"/>
      <c r="AZ36" s="136"/>
      <c r="BA36" s="136"/>
      <c r="BB36" s="136"/>
      <c r="BC36" s="136"/>
      <c r="BD36" s="136"/>
      <c r="BE36" s="136"/>
      <c r="BF36" s="136"/>
      <c r="BG36" s="136"/>
      <c r="BH36" s="136"/>
      <c r="BI36" s="136"/>
      <c r="BJ36" s="136"/>
      <c r="BK36" s="136"/>
      <c r="BL36" s="136"/>
      <c r="BM36" s="136"/>
      <c r="BN36" s="136"/>
      <c r="BO36" s="136"/>
      <c r="BP36" s="136"/>
      <c r="BQ36" s="136"/>
      <c r="BR36" s="136"/>
      <c r="BS36" s="136"/>
      <c r="BT36" s="136"/>
      <c r="BU36" s="136"/>
    </row>
    <row r="37" spans="1:73" s="13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36"/>
      <c r="N37" s="127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6"/>
      <c r="AP37" s="136"/>
      <c r="AQ37" s="136"/>
      <c r="AR37" s="136"/>
      <c r="AS37" s="136"/>
      <c r="AT37" s="136"/>
      <c r="AU37" s="136"/>
      <c r="AV37" s="136"/>
      <c r="AW37" s="136"/>
      <c r="AX37" s="136"/>
      <c r="AY37" s="136"/>
      <c r="AZ37" s="136"/>
      <c r="BA37" s="136"/>
      <c r="BB37" s="136"/>
      <c r="BC37" s="136"/>
      <c r="BD37" s="136"/>
      <c r="BE37" s="136"/>
      <c r="BF37" s="136"/>
      <c r="BG37" s="136"/>
      <c r="BH37" s="136"/>
      <c r="BI37" s="136"/>
      <c r="BJ37" s="136"/>
      <c r="BK37" s="136"/>
      <c r="BL37" s="136"/>
      <c r="BM37" s="136"/>
      <c r="BN37" s="136"/>
      <c r="BO37" s="136"/>
      <c r="BP37" s="136"/>
      <c r="BQ37" s="136"/>
      <c r="BR37" s="136"/>
      <c r="BS37" s="136"/>
      <c r="BT37" s="136"/>
      <c r="BU37" s="136"/>
    </row>
    <row r="38" spans="1:73" s="13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36"/>
      <c r="N38" s="127" t="str">
        <f>IF(H38="","",1)</f>
        <v/>
      </c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6"/>
      <c r="AL38" s="136"/>
      <c r="AM38" s="136"/>
      <c r="AN38" s="136"/>
      <c r="AO38" s="136"/>
      <c r="AP38" s="136"/>
      <c r="AQ38" s="136"/>
      <c r="AR38" s="136"/>
      <c r="AS38" s="136"/>
      <c r="AT38" s="136"/>
      <c r="AU38" s="136"/>
      <c r="AV38" s="136"/>
      <c r="AW38" s="136"/>
      <c r="AX38" s="136"/>
      <c r="AY38" s="136"/>
      <c r="AZ38" s="136"/>
      <c r="BA38" s="136"/>
      <c r="BB38" s="136"/>
      <c r="BC38" s="136"/>
      <c r="BD38" s="136"/>
      <c r="BE38" s="136"/>
      <c r="BF38" s="136"/>
      <c r="BG38" s="136"/>
      <c r="BH38" s="136"/>
      <c r="BI38" s="136"/>
      <c r="BJ38" s="136"/>
      <c r="BK38" s="136"/>
      <c r="BL38" s="136"/>
      <c r="BM38" s="136"/>
      <c r="BN38" s="136"/>
      <c r="BO38" s="136"/>
      <c r="BP38" s="136"/>
      <c r="BQ38" s="136"/>
      <c r="BR38" s="136"/>
      <c r="BS38" s="136"/>
      <c r="BT38" s="136"/>
      <c r="BU38" s="136"/>
    </row>
    <row r="39" spans="1:73" s="13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36"/>
      <c r="N39" s="127" t="str">
        <f>IF(H39="","",1)</f>
        <v/>
      </c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6"/>
      <c r="AH39" s="136"/>
      <c r="AI39" s="136"/>
      <c r="AJ39" s="136"/>
      <c r="AK39" s="136"/>
      <c r="AL39" s="136"/>
      <c r="AM39" s="136"/>
      <c r="AN39" s="136"/>
      <c r="AO39" s="136"/>
      <c r="AP39" s="136"/>
      <c r="AQ39" s="136"/>
      <c r="AR39" s="136"/>
      <c r="AS39" s="136"/>
      <c r="AT39" s="136"/>
      <c r="AU39" s="136"/>
      <c r="AV39" s="136"/>
      <c r="AW39" s="136"/>
      <c r="AX39" s="136"/>
      <c r="AY39" s="136"/>
      <c r="AZ39" s="136"/>
      <c r="BA39" s="136"/>
      <c r="BB39" s="136"/>
      <c r="BC39" s="136"/>
      <c r="BD39" s="136"/>
      <c r="BE39" s="136"/>
      <c r="BF39" s="136"/>
      <c r="BG39" s="136"/>
      <c r="BH39" s="136"/>
      <c r="BI39" s="136"/>
      <c r="BJ39" s="136"/>
      <c r="BK39" s="136"/>
      <c r="BL39" s="136"/>
      <c r="BM39" s="136"/>
      <c r="BN39" s="136"/>
      <c r="BO39" s="136"/>
      <c r="BP39" s="136"/>
      <c r="BQ39" s="136"/>
      <c r="BR39" s="136"/>
      <c r="BS39" s="136"/>
      <c r="BT39" s="136"/>
      <c r="BU39" s="136"/>
    </row>
    <row r="40" spans="1:73" s="13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36"/>
      <c r="N40" s="127" t="str">
        <f>IF(H40="","",1)</f>
        <v/>
      </c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136"/>
      <c r="BM40" s="136"/>
      <c r="BN40" s="136"/>
      <c r="BO40" s="136"/>
      <c r="BP40" s="136"/>
      <c r="BQ40" s="136"/>
      <c r="BR40" s="136"/>
      <c r="BS40" s="136"/>
      <c r="BT40" s="136"/>
      <c r="BU40" s="136"/>
    </row>
    <row r="41" spans="1:73" s="13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36"/>
      <c r="N41" s="127" t="str">
        <f>IF(H41="","",1)</f>
        <v/>
      </c>
      <c r="O41" s="136"/>
      <c r="P41" s="136"/>
      <c r="Q41" s="136"/>
      <c r="R41" s="136"/>
      <c r="S41" s="136"/>
      <c r="T41" s="136"/>
      <c r="U41" s="136"/>
      <c r="V41" s="136"/>
      <c r="W41" s="136"/>
      <c r="X41" s="136"/>
      <c r="Y41" s="136"/>
      <c r="Z41" s="136"/>
      <c r="AA41" s="136"/>
      <c r="AB41" s="136"/>
      <c r="AC41" s="136"/>
      <c r="AD41" s="136"/>
      <c r="AE41" s="136"/>
      <c r="AF41" s="136"/>
      <c r="AG41" s="136"/>
      <c r="AH41" s="136"/>
      <c r="AI41" s="136"/>
      <c r="AJ41" s="136"/>
      <c r="AK41" s="136"/>
      <c r="AL41" s="136"/>
      <c r="AM41" s="136"/>
      <c r="AN41" s="136"/>
      <c r="AO41" s="136"/>
      <c r="AP41" s="136"/>
      <c r="AQ41" s="136"/>
      <c r="AR41" s="136"/>
      <c r="AS41" s="136"/>
      <c r="AT41" s="136"/>
      <c r="AU41" s="136"/>
      <c r="AV41" s="136"/>
      <c r="AW41" s="136"/>
      <c r="AX41" s="136"/>
      <c r="AY41" s="136"/>
      <c r="AZ41" s="136"/>
      <c r="BA41" s="136"/>
      <c r="BB41" s="136"/>
      <c r="BC41" s="136"/>
      <c r="BD41" s="136"/>
      <c r="BE41" s="136"/>
      <c r="BF41" s="136"/>
      <c r="BG41" s="136"/>
      <c r="BH41" s="136"/>
      <c r="BI41" s="136"/>
      <c r="BJ41" s="136"/>
      <c r="BK41" s="136"/>
      <c r="BL41" s="136"/>
      <c r="BM41" s="136"/>
      <c r="BN41" s="136"/>
      <c r="BO41" s="136"/>
      <c r="BP41" s="136"/>
      <c r="BQ41" s="136"/>
      <c r="BR41" s="136"/>
      <c r="BS41" s="136"/>
      <c r="BT41" s="136"/>
      <c r="BU41" s="136"/>
    </row>
    <row r="42" spans="1:73" s="13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36"/>
      <c r="N42" s="127"/>
      <c r="O42" s="136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  <c r="AF42" s="136"/>
      <c r="AG42" s="136"/>
      <c r="AH42" s="136"/>
      <c r="AI42" s="136"/>
      <c r="AJ42" s="136"/>
      <c r="AK42" s="136"/>
      <c r="AL42" s="136"/>
      <c r="AM42" s="136"/>
      <c r="AN42" s="136"/>
      <c r="AO42" s="136"/>
      <c r="AP42" s="136"/>
      <c r="AQ42" s="136"/>
      <c r="AR42" s="136"/>
      <c r="AS42" s="136"/>
      <c r="AT42" s="136"/>
      <c r="AU42" s="136"/>
      <c r="AV42" s="136"/>
      <c r="AW42" s="136"/>
      <c r="AX42" s="136"/>
      <c r="AY42" s="136"/>
      <c r="AZ42" s="136"/>
      <c r="BA42" s="136"/>
      <c r="BB42" s="136"/>
      <c r="BC42" s="136"/>
      <c r="BD42" s="136"/>
      <c r="BE42" s="136"/>
      <c r="BF42" s="136"/>
      <c r="BG42" s="136"/>
      <c r="BH42" s="136"/>
      <c r="BI42" s="136"/>
      <c r="BJ42" s="136"/>
      <c r="BK42" s="136"/>
      <c r="BL42" s="136"/>
      <c r="BM42" s="136"/>
      <c r="BN42" s="136"/>
      <c r="BO42" s="136"/>
      <c r="BP42" s="136"/>
      <c r="BQ42" s="136"/>
      <c r="BR42" s="136"/>
      <c r="BS42" s="136"/>
      <c r="BT42" s="136"/>
      <c r="BU42" s="136"/>
    </row>
    <row r="43" spans="1:73" s="13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36"/>
      <c r="N43" s="127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  <c r="AM43" s="136"/>
      <c r="AN43" s="136"/>
      <c r="AO43" s="136"/>
      <c r="AP43" s="136"/>
      <c r="AQ43" s="136"/>
      <c r="AR43" s="136"/>
      <c r="AS43" s="136"/>
      <c r="AT43" s="136"/>
      <c r="AU43" s="136"/>
      <c r="AV43" s="136"/>
      <c r="AW43" s="136"/>
      <c r="AX43" s="136"/>
      <c r="AY43" s="136"/>
      <c r="AZ43" s="136"/>
      <c r="BA43" s="136"/>
      <c r="BB43" s="136"/>
      <c r="BC43" s="136"/>
      <c r="BD43" s="136"/>
      <c r="BE43" s="136"/>
      <c r="BF43" s="136"/>
      <c r="BG43" s="136"/>
      <c r="BH43" s="136"/>
      <c r="BI43" s="136"/>
      <c r="BJ43" s="136"/>
      <c r="BK43" s="136"/>
      <c r="BL43" s="136"/>
      <c r="BM43" s="136"/>
      <c r="BN43" s="136"/>
      <c r="BO43" s="136"/>
      <c r="BP43" s="136"/>
      <c r="BQ43" s="136"/>
      <c r="BR43" s="136"/>
      <c r="BS43" s="136"/>
      <c r="BT43" s="136"/>
      <c r="BU43" s="136"/>
    </row>
    <row r="44" spans="1:73" s="13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36"/>
      <c r="N44" s="127"/>
      <c r="O44" s="136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136"/>
      <c r="AU44" s="136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36"/>
      <c r="BL44" s="136"/>
      <c r="BM44" s="136"/>
      <c r="BN44" s="136"/>
      <c r="BO44" s="136"/>
      <c r="BP44" s="136"/>
      <c r="BQ44" s="136"/>
      <c r="BR44" s="136"/>
      <c r="BS44" s="136"/>
      <c r="BT44" s="136"/>
      <c r="BU44" s="136"/>
    </row>
    <row r="45" spans="1:73" s="134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36"/>
      <c r="N45" s="127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6"/>
      <c r="BI45" s="136"/>
      <c r="BJ45" s="136"/>
      <c r="BK45" s="136"/>
      <c r="BL45" s="136"/>
      <c r="BM45" s="136"/>
      <c r="BN45" s="136"/>
      <c r="BO45" s="136"/>
      <c r="BP45" s="136"/>
      <c r="BQ45" s="136"/>
      <c r="BR45" s="136"/>
      <c r="BS45" s="136"/>
      <c r="BT45" s="136"/>
      <c r="BU45" s="136"/>
    </row>
    <row r="46" spans="1:73" s="136" customFormat="1" x14ac:dyDescent="0.25">
      <c r="B46" s="125"/>
      <c r="C46" s="125"/>
      <c r="D46" s="125"/>
      <c r="E46" s="125"/>
      <c r="F46" s="125"/>
      <c r="G46" s="125"/>
      <c r="H46" s="125"/>
      <c r="I46" s="125"/>
      <c r="N46" s="127"/>
    </row>
    <row r="47" spans="1:73" s="136" customFormat="1" x14ac:dyDescent="0.25">
      <c r="B47" s="125"/>
      <c r="C47" s="125"/>
      <c r="D47" s="125"/>
      <c r="E47" s="125"/>
      <c r="F47" s="125"/>
      <c r="G47" s="125"/>
      <c r="H47" s="125"/>
      <c r="I47" s="125"/>
      <c r="N47" s="127"/>
    </row>
    <row r="48" spans="1:73" s="136" customFormat="1" x14ac:dyDescent="0.25">
      <c r="B48" s="125"/>
      <c r="C48" s="125"/>
      <c r="D48" s="125"/>
      <c r="E48" s="125"/>
      <c r="F48" s="125"/>
      <c r="G48" s="125"/>
      <c r="H48" s="125"/>
      <c r="I48" s="125"/>
      <c r="N48" s="127"/>
    </row>
    <row r="49" spans="1:14" s="136" customFormat="1" x14ac:dyDescent="0.25">
      <c r="B49" s="125"/>
      <c r="C49" s="125"/>
      <c r="D49" s="125"/>
      <c r="E49" s="125"/>
      <c r="F49" s="125"/>
      <c r="G49" s="125"/>
      <c r="H49" s="125"/>
      <c r="I49" s="125"/>
      <c r="N49" s="127"/>
    </row>
    <row r="50" spans="1:14" s="136" customFormat="1" x14ac:dyDescent="0.25">
      <c r="B50" s="125"/>
      <c r="C50" s="125"/>
      <c r="D50" s="125"/>
      <c r="E50" s="125"/>
      <c r="F50" s="125"/>
      <c r="G50" s="125"/>
      <c r="H50" s="125"/>
      <c r="I50" s="125"/>
      <c r="N50" s="127"/>
    </row>
    <row r="51" spans="1:14" s="136" customFormat="1" x14ac:dyDescent="0.25">
      <c r="B51" s="127"/>
      <c r="C51" s="127"/>
      <c r="D51" s="127"/>
      <c r="E51" s="127"/>
      <c r="F51" s="127"/>
      <c r="G51" s="127"/>
      <c r="H51" s="125"/>
      <c r="I51" s="125"/>
      <c r="N51" s="127"/>
    </row>
    <row r="52" spans="1:14" s="136" customFormat="1" x14ac:dyDescent="0.25">
      <c r="B52" s="127"/>
      <c r="C52" s="127"/>
      <c r="D52" s="127"/>
      <c r="E52" s="127"/>
      <c r="F52" s="127"/>
      <c r="G52" s="127"/>
      <c r="H52" s="125"/>
      <c r="I52" s="125"/>
      <c r="N52" s="127"/>
    </row>
    <row r="53" spans="1:14" s="136" customFormat="1" x14ac:dyDescent="0.25">
      <c r="B53" s="127" t="s">
        <v>1</v>
      </c>
      <c r="C53" s="127" t="s">
        <v>161</v>
      </c>
      <c r="D53" s="127" t="s">
        <v>170</v>
      </c>
      <c r="E53" s="127" t="s">
        <v>162</v>
      </c>
      <c r="F53" s="127" t="s">
        <v>163</v>
      </c>
      <c r="G53" s="127"/>
      <c r="H53" s="125"/>
      <c r="I53" s="125"/>
      <c r="N53" s="127"/>
    </row>
    <row r="54" spans="1:14" s="136" customFormat="1" x14ac:dyDescent="0.25">
      <c r="B54" s="127">
        <f>+C11</f>
        <v>2014</v>
      </c>
      <c r="C54" s="127">
        <v>1</v>
      </c>
      <c r="D54" s="213">
        <f t="shared" ref="D54:D65" si="1">+C13</f>
        <v>38.812477999999999</v>
      </c>
      <c r="E54" s="212">
        <v>41640</v>
      </c>
      <c r="F54" s="127"/>
      <c r="G54" s="127"/>
      <c r="H54" s="125"/>
      <c r="I54" s="189"/>
      <c r="N54" s="127"/>
    </row>
    <row r="55" spans="1:14" s="136" customFormat="1" x14ac:dyDescent="0.25">
      <c r="B55" s="127">
        <f t="shared" ref="B55:B65" si="2">+B54</f>
        <v>2014</v>
      </c>
      <c r="C55" s="127">
        <v>2</v>
      </c>
      <c r="D55" s="213">
        <f t="shared" si="1"/>
        <v>47.403149999999997</v>
      </c>
      <c r="E55" s="212">
        <v>41671</v>
      </c>
      <c r="F55" s="127"/>
      <c r="G55" s="127"/>
      <c r="H55" s="125"/>
      <c r="I55" s="189"/>
      <c r="N55" s="127"/>
    </row>
    <row r="56" spans="1:14" s="136" customFormat="1" x14ac:dyDescent="0.25">
      <c r="B56" s="127">
        <f t="shared" si="2"/>
        <v>2014</v>
      </c>
      <c r="C56" s="127">
        <v>3</v>
      </c>
      <c r="D56" s="213">
        <f t="shared" si="1"/>
        <v>43.913372000000003</v>
      </c>
      <c r="E56" s="212">
        <v>41699</v>
      </c>
      <c r="F56" s="127"/>
      <c r="G56" s="127"/>
      <c r="H56" s="125"/>
      <c r="I56" s="189"/>
      <c r="N56" s="127"/>
    </row>
    <row r="57" spans="1:14" s="136" customFormat="1" x14ac:dyDescent="0.25">
      <c r="B57" s="127">
        <f t="shared" si="2"/>
        <v>2014</v>
      </c>
      <c r="C57" s="127">
        <v>4</v>
      </c>
      <c r="D57" s="213">
        <f t="shared" si="1"/>
        <v>52.211081</v>
      </c>
      <c r="E57" s="212">
        <v>41730</v>
      </c>
      <c r="F57" s="182">
        <f>+AVERAGE(D54:D61)</f>
        <v>48.829801875000001</v>
      </c>
      <c r="G57" s="127"/>
      <c r="H57" s="125"/>
      <c r="I57" s="189"/>
      <c r="N57" s="127"/>
    </row>
    <row r="58" spans="1:14" x14ac:dyDescent="0.25">
      <c r="A58" s="134"/>
      <c r="B58" s="127">
        <f t="shared" si="2"/>
        <v>2014</v>
      </c>
      <c r="C58" s="127">
        <v>5</v>
      </c>
      <c r="D58" s="213">
        <f t="shared" si="1"/>
        <v>50.210723000000002</v>
      </c>
      <c r="E58" s="212">
        <v>41760</v>
      </c>
      <c r="F58" s="182">
        <f>+AVERAGE(D54:D61)</f>
        <v>48.829801875000001</v>
      </c>
      <c r="G58" s="214"/>
      <c r="H58" s="125"/>
      <c r="I58" s="189"/>
      <c r="J58" s="134"/>
      <c r="K58" s="134"/>
      <c r="L58" s="134"/>
    </row>
    <row r="59" spans="1:14" x14ac:dyDescent="0.25">
      <c r="B59" s="127">
        <f t="shared" si="2"/>
        <v>2014</v>
      </c>
      <c r="C59" s="127">
        <v>6</v>
      </c>
      <c r="D59" s="213">
        <f t="shared" si="1"/>
        <v>44.651184999999998</v>
      </c>
      <c r="E59" s="212">
        <v>41791</v>
      </c>
      <c r="F59" s="182">
        <f>+AVERAGE(D54:D61)</f>
        <v>48.829801875000001</v>
      </c>
      <c r="G59" s="41"/>
      <c r="H59" s="125"/>
      <c r="I59" s="189"/>
    </row>
    <row r="60" spans="1:14" x14ac:dyDescent="0.25">
      <c r="B60" s="127">
        <f t="shared" si="2"/>
        <v>2014</v>
      </c>
      <c r="C60" s="127">
        <v>7</v>
      </c>
      <c r="D60" s="213">
        <f t="shared" si="1"/>
        <v>65.648931000000005</v>
      </c>
      <c r="E60" s="212">
        <v>41821</v>
      </c>
      <c r="F60" s="182">
        <f>+AVERAGE(D54:D61)</f>
        <v>48.829801875000001</v>
      </c>
      <c r="G60" s="41"/>
      <c r="H60" s="125"/>
      <c r="I60" s="189"/>
    </row>
    <row r="61" spans="1:14" x14ac:dyDescent="0.25">
      <c r="B61" s="127">
        <f t="shared" si="2"/>
        <v>2014</v>
      </c>
      <c r="C61" s="127">
        <v>8</v>
      </c>
      <c r="D61" s="213">
        <f t="shared" si="1"/>
        <v>47.787495</v>
      </c>
      <c r="E61" s="212">
        <v>41852</v>
      </c>
      <c r="F61" s="182">
        <f>+AVERAGE(D54:D61)</f>
        <v>48.829801875000001</v>
      </c>
      <c r="G61" s="41"/>
      <c r="H61" s="125"/>
      <c r="I61" s="189"/>
    </row>
    <row r="62" spans="1:14" x14ac:dyDescent="0.25">
      <c r="B62" s="127">
        <f t="shared" si="2"/>
        <v>2014</v>
      </c>
      <c r="C62" s="127">
        <v>9</v>
      </c>
      <c r="D62" s="213">
        <f t="shared" si="1"/>
        <v>51.100991</v>
      </c>
      <c r="E62" s="212">
        <v>41883</v>
      </c>
      <c r="F62" s="182">
        <f>+AVERAGE(D54:D62)</f>
        <v>49.082156222222224</v>
      </c>
      <c r="G62" s="41"/>
      <c r="H62" s="125"/>
      <c r="I62" s="144"/>
    </row>
    <row r="63" spans="1:14" x14ac:dyDescent="0.25">
      <c r="B63" s="127">
        <f t="shared" si="2"/>
        <v>2014</v>
      </c>
      <c r="C63" s="127">
        <v>10</v>
      </c>
      <c r="D63" s="213">
        <f t="shared" si="1"/>
        <v>58.039285</v>
      </c>
      <c r="E63" s="212">
        <v>41913</v>
      </c>
      <c r="F63" s="182">
        <f>+AVERAGE(D54:D63)</f>
        <v>49.977869100000007</v>
      </c>
      <c r="G63" s="41"/>
      <c r="H63" s="125"/>
      <c r="I63" s="144"/>
    </row>
    <row r="64" spans="1:14" x14ac:dyDescent="0.25">
      <c r="B64" s="127">
        <f t="shared" si="2"/>
        <v>2014</v>
      </c>
      <c r="C64" s="127">
        <v>11</v>
      </c>
      <c r="D64" s="213">
        <f t="shared" si="1"/>
        <v>58.679251999999998</v>
      </c>
      <c r="E64" s="212">
        <v>41944</v>
      </c>
      <c r="F64" s="182">
        <f>+AVERAGE(D54:D64)</f>
        <v>50.768903909090909</v>
      </c>
      <c r="G64" s="41"/>
      <c r="H64" s="144"/>
      <c r="I64" s="144"/>
    </row>
    <row r="65" spans="2:9" x14ac:dyDescent="0.25">
      <c r="B65" s="127">
        <f t="shared" si="2"/>
        <v>2014</v>
      </c>
      <c r="C65" s="127">
        <v>12</v>
      </c>
      <c r="D65" s="213">
        <f t="shared" si="1"/>
        <v>66.006923999999998</v>
      </c>
      <c r="E65" s="212">
        <v>41974</v>
      </c>
      <c r="F65" s="182">
        <f t="shared" ref="F65:F96" si="3">+AVERAGE(D54:D65)</f>
        <v>52.038738916666667</v>
      </c>
      <c r="G65" s="41"/>
      <c r="H65" s="144"/>
      <c r="I65" s="144"/>
    </row>
    <row r="66" spans="2:9" x14ac:dyDescent="0.25">
      <c r="B66" s="127">
        <f>+D11</f>
        <v>2015</v>
      </c>
      <c r="C66" s="127">
        <v>1</v>
      </c>
      <c r="D66" s="213">
        <f t="shared" ref="D66:D77" si="4">+D13</f>
        <v>34.352082000000003</v>
      </c>
      <c r="E66" s="212">
        <v>42005</v>
      </c>
      <c r="F66" s="182">
        <f t="shared" si="3"/>
        <v>51.667039250000009</v>
      </c>
      <c r="G66" s="41"/>
      <c r="H66" s="144"/>
      <c r="I66" s="144"/>
    </row>
    <row r="67" spans="2:9" x14ac:dyDescent="0.25">
      <c r="B67" s="127">
        <f t="shared" ref="B67:B77" si="5">+B66</f>
        <v>2015</v>
      </c>
      <c r="C67" s="127">
        <v>2</v>
      </c>
      <c r="D67" s="213">
        <f t="shared" si="4"/>
        <v>65.770967999999996</v>
      </c>
      <c r="E67" s="212">
        <v>42036</v>
      </c>
      <c r="F67" s="182">
        <f t="shared" si="3"/>
        <v>53.19769075</v>
      </c>
      <c r="G67" s="41"/>
      <c r="H67" s="144"/>
      <c r="I67" s="144"/>
    </row>
    <row r="68" spans="2:9" x14ac:dyDescent="0.25">
      <c r="B68" s="127">
        <f t="shared" si="5"/>
        <v>2015</v>
      </c>
      <c r="C68" s="127">
        <v>3</v>
      </c>
      <c r="D68" s="213">
        <f t="shared" si="4"/>
        <v>61.213403999999997</v>
      </c>
      <c r="E68" s="212">
        <v>42064</v>
      </c>
      <c r="F68" s="182">
        <f t="shared" si="3"/>
        <v>54.639360083333337</v>
      </c>
      <c r="G68" s="41"/>
      <c r="H68" s="144"/>
      <c r="I68" s="144"/>
    </row>
    <row r="69" spans="2:9" x14ac:dyDescent="0.25">
      <c r="B69" s="127">
        <f t="shared" si="5"/>
        <v>2015</v>
      </c>
      <c r="C69" s="127">
        <v>4</v>
      </c>
      <c r="D69" s="213">
        <f t="shared" si="4"/>
        <v>53.68065</v>
      </c>
      <c r="E69" s="212">
        <v>42095</v>
      </c>
      <c r="F69" s="182">
        <f t="shared" si="3"/>
        <v>54.761824166666678</v>
      </c>
      <c r="G69" s="41"/>
      <c r="H69" s="144"/>
      <c r="I69" s="144"/>
    </row>
    <row r="70" spans="2:9" x14ac:dyDescent="0.25">
      <c r="B70" s="127">
        <f t="shared" si="5"/>
        <v>2015</v>
      </c>
      <c r="C70" s="127">
        <v>5</v>
      </c>
      <c r="D70" s="213">
        <f t="shared" si="4"/>
        <v>52.985081999999998</v>
      </c>
      <c r="E70" s="212">
        <v>42125</v>
      </c>
      <c r="F70" s="182">
        <f t="shared" si="3"/>
        <v>54.993020750000007</v>
      </c>
      <c r="G70" s="41"/>
      <c r="H70" s="144"/>
      <c r="I70" s="144"/>
    </row>
    <row r="71" spans="2:9" x14ac:dyDescent="0.25">
      <c r="B71" s="127">
        <f t="shared" si="5"/>
        <v>2015</v>
      </c>
      <c r="C71" s="127">
        <v>6</v>
      </c>
      <c r="D71" s="213">
        <f t="shared" si="4"/>
        <v>52.060153999999997</v>
      </c>
      <c r="E71" s="212">
        <v>42156</v>
      </c>
      <c r="F71" s="182">
        <f t="shared" si="3"/>
        <v>55.610434833333336</v>
      </c>
      <c r="G71" s="41"/>
      <c r="H71" s="144"/>
      <c r="I71" s="144"/>
    </row>
    <row r="72" spans="2:9" x14ac:dyDescent="0.25">
      <c r="B72" s="127">
        <f t="shared" si="5"/>
        <v>2015</v>
      </c>
      <c r="C72" s="127">
        <v>7</v>
      </c>
      <c r="D72" s="213">
        <f t="shared" si="4"/>
        <v>48.726027999999999</v>
      </c>
      <c r="E72" s="212">
        <v>42186</v>
      </c>
      <c r="F72" s="182">
        <f t="shared" si="3"/>
        <v>54.200192916666673</v>
      </c>
      <c r="G72" s="41"/>
      <c r="H72" s="144"/>
      <c r="I72" s="144"/>
    </row>
    <row r="73" spans="2:9" x14ac:dyDescent="0.25">
      <c r="B73" s="127">
        <f t="shared" si="5"/>
        <v>2015</v>
      </c>
      <c r="C73" s="127">
        <v>8</v>
      </c>
      <c r="D73" s="213">
        <f t="shared" si="4"/>
        <v>51.123446999999999</v>
      </c>
      <c r="E73" s="212">
        <v>42217</v>
      </c>
      <c r="F73" s="182">
        <f t="shared" si="3"/>
        <v>54.47818891666666</v>
      </c>
      <c r="G73" s="41"/>
      <c r="H73" s="144"/>
      <c r="I73" s="144"/>
    </row>
    <row r="74" spans="2:9" x14ac:dyDescent="0.25">
      <c r="B74" s="127">
        <f t="shared" si="5"/>
        <v>2015</v>
      </c>
      <c r="C74" s="127">
        <v>9</v>
      </c>
      <c r="D74" s="213">
        <f t="shared" si="4"/>
        <v>53.434947000000001</v>
      </c>
      <c r="E74" s="212">
        <v>42248</v>
      </c>
      <c r="F74" s="182">
        <f t="shared" si="3"/>
        <v>54.672685249999994</v>
      </c>
      <c r="G74" s="41"/>
      <c r="H74" s="144"/>
      <c r="I74" s="144"/>
    </row>
    <row r="75" spans="2:9" x14ac:dyDescent="0.25">
      <c r="B75" s="127">
        <f t="shared" si="5"/>
        <v>2015</v>
      </c>
      <c r="C75" s="127">
        <v>10</v>
      </c>
      <c r="D75" s="213">
        <f t="shared" si="4"/>
        <v>49.617420000000003</v>
      </c>
      <c r="E75" s="212">
        <v>42278</v>
      </c>
      <c r="F75" s="182">
        <f t="shared" si="3"/>
        <v>53.970863166666653</v>
      </c>
      <c r="G75" s="41"/>
      <c r="H75" s="144"/>
      <c r="I75" s="144"/>
    </row>
    <row r="76" spans="2:9" x14ac:dyDescent="0.25">
      <c r="B76" s="127">
        <f t="shared" si="5"/>
        <v>2015</v>
      </c>
      <c r="C76" s="127">
        <v>11</v>
      </c>
      <c r="D76" s="213">
        <f t="shared" si="4"/>
        <v>42.703766000000002</v>
      </c>
      <c r="E76" s="212">
        <v>42309</v>
      </c>
      <c r="F76" s="182">
        <f t="shared" si="3"/>
        <v>52.639572666666659</v>
      </c>
      <c r="G76" s="41"/>
      <c r="H76" s="144"/>
      <c r="I76" s="144"/>
    </row>
    <row r="77" spans="2:9" x14ac:dyDescent="0.25">
      <c r="B77" s="127">
        <f t="shared" si="5"/>
        <v>2015</v>
      </c>
      <c r="C77" s="127">
        <v>12</v>
      </c>
      <c r="D77" s="213">
        <f t="shared" si="4"/>
        <v>51.071165999999998</v>
      </c>
      <c r="E77" s="212">
        <v>42339</v>
      </c>
      <c r="F77" s="182">
        <f t="shared" si="3"/>
        <v>51.394926166666664</v>
      </c>
      <c r="G77" s="41"/>
      <c r="H77" s="144"/>
      <c r="I77" s="144"/>
    </row>
    <row r="78" spans="2:9" x14ac:dyDescent="0.25">
      <c r="B78" s="127">
        <f>+E11</f>
        <v>2016</v>
      </c>
      <c r="C78" s="127">
        <v>1</v>
      </c>
      <c r="D78" s="213">
        <f t="shared" ref="D78:D89" si="6">+E13</f>
        <v>39.527043999999997</v>
      </c>
      <c r="E78" s="212">
        <v>42370</v>
      </c>
      <c r="F78" s="182">
        <f t="shared" si="3"/>
        <v>51.826173000000004</v>
      </c>
      <c r="G78" s="41"/>
      <c r="H78" s="144"/>
      <c r="I78" s="144"/>
    </row>
    <row r="79" spans="2:9" x14ac:dyDescent="0.25">
      <c r="B79" s="127">
        <f t="shared" ref="B79:B89" si="7">+B78</f>
        <v>2016</v>
      </c>
      <c r="C79" s="127">
        <v>2</v>
      </c>
      <c r="D79" s="213">
        <f t="shared" si="6"/>
        <v>45.875369999999997</v>
      </c>
      <c r="E79" s="212">
        <v>42401</v>
      </c>
      <c r="F79" s="182">
        <f t="shared" si="3"/>
        <v>50.168206499999997</v>
      </c>
      <c r="G79" s="41"/>
      <c r="H79" s="144"/>
      <c r="I79" s="144"/>
    </row>
    <row r="80" spans="2:9" x14ac:dyDescent="0.25">
      <c r="B80" s="127">
        <f t="shared" si="7"/>
        <v>2016</v>
      </c>
      <c r="C80" s="127">
        <v>3</v>
      </c>
      <c r="D80" s="213">
        <f t="shared" si="6"/>
        <v>41.033777000000001</v>
      </c>
      <c r="E80" s="212">
        <v>42430</v>
      </c>
      <c r="F80" s="182">
        <f t="shared" si="3"/>
        <v>48.486570916666665</v>
      </c>
      <c r="G80" s="41"/>
      <c r="H80" s="144"/>
      <c r="I80" s="144"/>
    </row>
    <row r="81" spans="2:9" x14ac:dyDescent="0.25">
      <c r="B81" s="127">
        <f t="shared" si="7"/>
        <v>2016</v>
      </c>
      <c r="C81" s="127">
        <v>4</v>
      </c>
      <c r="D81" s="213">
        <f t="shared" si="6"/>
        <v>44.959012999999999</v>
      </c>
      <c r="E81" s="212">
        <v>42461</v>
      </c>
      <c r="F81" s="182">
        <f t="shared" si="3"/>
        <v>47.759767833333335</v>
      </c>
      <c r="G81" s="41"/>
      <c r="H81" s="144"/>
      <c r="I81" s="144"/>
    </row>
    <row r="82" spans="2:9" x14ac:dyDescent="0.25">
      <c r="B82" s="127">
        <f t="shared" si="7"/>
        <v>2016</v>
      </c>
      <c r="C82" s="127">
        <v>5</v>
      </c>
      <c r="D82" s="213">
        <f t="shared" si="6"/>
        <v>49.042091999999997</v>
      </c>
      <c r="E82" s="212">
        <v>42491</v>
      </c>
      <c r="F82" s="182">
        <f t="shared" si="3"/>
        <v>47.431185333333332</v>
      </c>
      <c r="G82" s="41"/>
      <c r="H82" s="144"/>
      <c r="I82" s="144"/>
    </row>
    <row r="83" spans="2:9" x14ac:dyDescent="0.25">
      <c r="B83" s="127">
        <f t="shared" si="7"/>
        <v>2016</v>
      </c>
      <c r="C83" s="127">
        <v>6</v>
      </c>
      <c r="D83" s="213">
        <f t="shared" si="6"/>
        <v>45.749141000000002</v>
      </c>
      <c r="E83" s="212">
        <v>42522</v>
      </c>
      <c r="F83" s="182">
        <f t="shared" si="3"/>
        <v>46.905267583333334</v>
      </c>
      <c r="G83" s="41"/>
      <c r="H83" s="144"/>
      <c r="I83" s="144"/>
    </row>
    <row r="84" spans="2:9" x14ac:dyDescent="0.25">
      <c r="B84" s="127">
        <f t="shared" si="7"/>
        <v>2016</v>
      </c>
      <c r="C84" s="127">
        <v>7</v>
      </c>
      <c r="D84" s="213">
        <f t="shared" si="6"/>
        <v>37.159348999999999</v>
      </c>
      <c r="E84" s="212">
        <v>42552</v>
      </c>
      <c r="F84" s="182">
        <f t="shared" si="3"/>
        <v>45.941377666666675</v>
      </c>
      <c r="G84" s="41"/>
      <c r="H84" s="144"/>
      <c r="I84" s="144"/>
    </row>
    <row r="85" spans="2:9" x14ac:dyDescent="0.25">
      <c r="B85" s="127">
        <f t="shared" si="7"/>
        <v>2016</v>
      </c>
      <c r="C85" s="127">
        <v>8</v>
      </c>
      <c r="D85" s="213">
        <f t="shared" si="6"/>
        <v>55.042014000000002</v>
      </c>
      <c r="E85" s="212">
        <v>42583</v>
      </c>
      <c r="F85" s="182">
        <f t="shared" si="3"/>
        <v>46.267924916666665</v>
      </c>
      <c r="G85" s="41"/>
      <c r="H85" s="144"/>
      <c r="I85" s="144"/>
    </row>
    <row r="86" spans="2:9" x14ac:dyDescent="0.25">
      <c r="B86" s="127">
        <f t="shared" si="7"/>
        <v>2016</v>
      </c>
      <c r="C86" s="127">
        <v>9</v>
      </c>
      <c r="D86" s="213">
        <f t="shared" si="6"/>
        <v>45.345365999999999</v>
      </c>
      <c r="E86" s="212">
        <v>42614</v>
      </c>
      <c r="F86" s="182">
        <f t="shared" si="3"/>
        <v>45.593793166666671</v>
      </c>
      <c r="G86" s="41"/>
      <c r="H86" s="144"/>
      <c r="I86" s="144"/>
    </row>
    <row r="87" spans="2:9" x14ac:dyDescent="0.25">
      <c r="B87" s="127">
        <f t="shared" si="7"/>
        <v>2016</v>
      </c>
      <c r="C87" s="127">
        <v>10</v>
      </c>
      <c r="D87" s="213">
        <f t="shared" si="6"/>
        <v>51.562451000000003</v>
      </c>
      <c r="E87" s="212">
        <v>42644</v>
      </c>
      <c r="F87" s="182">
        <f t="shared" si="3"/>
        <v>45.755879083333333</v>
      </c>
      <c r="G87" s="41"/>
      <c r="H87" s="144"/>
      <c r="I87" s="144"/>
    </row>
    <row r="88" spans="2:9" x14ac:dyDescent="0.25">
      <c r="B88" s="127">
        <f t="shared" si="7"/>
        <v>2016</v>
      </c>
      <c r="C88" s="127">
        <v>11</v>
      </c>
      <c r="D88" s="213">
        <f t="shared" si="6"/>
        <v>57.361651999999999</v>
      </c>
      <c r="E88" s="212">
        <v>42675</v>
      </c>
      <c r="F88" s="182">
        <f t="shared" si="3"/>
        <v>46.977369583333342</v>
      </c>
      <c r="G88" s="41"/>
      <c r="H88" s="144"/>
      <c r="I88" s="144"/>
    </row>
    <row r="89" spans="2:9" x14ac:dyDescent="0.25">
      <c r="B89" s="127">
        <f t="shared" si="7"/>
        <v>2016</v>
      </c>
      <c r="C89" s="127">
        <v>12</v>
      </c>
      <c r="D89" s="213">
        <f t="shared" si="6"/>
        <v>47.745286</v>
      </c>
      <c r="E89" s="212">
        <v>42705</v>
      </c>
      <c r="F89" s="182">
        <f t="shared" si="3"/>
        <v>46.700212916666665</v>
      </c>
      <c r="G89" s="41"/>
      <c r="H89" s="144"/>
      <c r="I89" s="144"/>
    </row>
    <row r="90" spans="2:9" x14ac:dyDescent="0.25">
      <c r="B90" s="127">
        <f>+F11</f>
        <v>2017</v>
      </c>
      <c r="C90" s="127">
        <v>1</v>
      </c>
      <c r="D90" s="213">
        <f t="shared" ref="D90:D101" si="8">+F13</f>
        <v>37.549585999999998</v>
      </c>
      <c r="E90" s="212">
        <v>42736</v>
      </c>
      <c r="F90" s="182">
        <f t="shared" si="3"/>
        <v>46.535424749999997</v>
      </c>
      <c r="G90" s="41"/>
      <c r="H90" s="144"/>
      <c r="I90" s="144"/>
    </row>
    <row r="91" spans="2:9" x14ac:dyDescent="0.25">
      <c r="B91" s="127">
        <f t="shared" ref="B91:B101" si="9">+B90</f>
        <v>2017</v>
      </c>
      <c r="C91" s="127">
        <v>2</v>
      </c>
      <c r="D91" s="213">
        <f t="shared" si="8"/>
        <v>38.987735000000001</v>
      </c>
      <c r="E91" s="212">
        <v>42767</v>
      </c>
      <c r="F91" s="182">
        <f t="shared" si="3"/>
        <v>45.961455166666674</v>
      </c>
      <c r="G91" s="41"/>
      <c r="H91" s="144"/>
      <c r="I91" s="144"/>
    </row>
    <row r="92" spans="2:9" x14ac:dyDescent="0.25">
      <c r="B92" s="127">
        <f t="shared" si="9"/>
        <v>2017</v>
      </c>
      <c r="C92" s="127">
        <v>3</v>
      </c>
      <c r="D92" s="213">
        <f t="shared" si="8"/>
        <v>43.925333000000002</v>
      </c>
      <c r="E92" s="212">
        <v>42795</v>
      </c>
      <c r="F92" s="182">
        <f t="shared" si="3"/>
        <v>46.202418166666661</v>
      </c>
      <c r="G92" s="41"/>
      <c r="H92" s="144"/>
      <c r="I92" s="144"/>
    </row>
    <row r="93" spans="2:9" x14ac:dyDescent="0.25">
      <c r="B93" s="127">
        <f t="shared" si="9"/>
        <v>2017</v>
      </c>
      <c r="C93" s="127">
        <v>4</v>
      </c>
      <c r="D93" s="213">
        <f t="shared" si="8"/>
        <v>36.560231000000002</v>
      </c>
      <c r="E93" s="212">
        <v>42826</v>
      </c>
      <c r="F93" s="182">
        <f t="shared" si="3"/>
        <v>45.502519666666672</v>
      </c>
      <c r="G93" s="41"/>
      <c r="H93" s="144"/>
      <c r="I93" s="144"/>
    </row>
    <row r="94" spans="2:9" x14ac:dyDescent="0.25">
      <c r="B94" s="127">
        <f t="shared" si="9"/>
        <v>2017</v>
      </c>
      <c r="C94" s="127">
        <v>5</v>
      </c>
      <c r="D94" s="213">
        <f t="shared" si="8"/>
        <v>62.475926000000001</v>
      </c>
      <c r="E94" s="212">
        <v>42856</v>
      </c>
      <c r="F94" s="182">
        <f t="shared" si="3"/>
        <v>46.622005833333333</v>
      </c>
      <c r="G94" s="41"/>
      <c r="H94" s="144"/>
      <c r="I94" s="144"/>
    </row>
    <row r="95" spans="2:9" x14ac:dyDescent="0.25">
      <c r="B95" s="127">
        <f t="shared" si="9"/>
        <v>2017</v>
      </c>
      <c r="C95" s="127">
        <v>6</v>
      </c>
      <c r="D95" s="213">
        <f t="shared" si="8"/>
        <v>51.720717</v>
      </c>
      <c r="E95" s="212">
        <v>42887</v>
      </c>
      <c r="F95" s="182">
        <f t="shared" si="3"/>
        <v>47.119637166666671</v>
      </c>
      <c r="G95" s="41"/>
      <c r="H95" s="144"/>
      <c r="I95" s="144"/>
    </row>
    <row r="96" spans="2:9" x14ac:dyDescent="0.25">
      <c r="B96" s="127">
        <f t="shared" si="9"/>
        <v>2017</v>
      </c>
      <c r="C96" s="127">
        <v>7</v>
      </c>
      <c r="D96" s="213">
        <f t="shared" si="8"/>
        <v>44.817874000000003</v>
      </c>
      <c r="E96" s="212">
        <v>42917</v>
      </c>
      <c r="F96" s="182">
        <f t="shared" si="3"/>
        <v>47.75784758333333</v>
      </c>
      <c r="G96" s="41"/>
      <c r="H96" s="144"/>
      <c r="I96" s="144"/>
    </row>
    <row r="97" spans="2:9" x14ac:dyDescent="0.25">
      <c r="B97" s="127">
        <f t="shared" si="9"/>
        <v>2017</v>
      </c>
      <c r="C97" s="127">
        <v>8</v>
      </c>
      <c r="D97" s="213">
        <f t="shared" si="8"/>
        <v>47.540044999999999</v>
      </c>
      <c r="E97" s="212">
        <v>42948</v>
      </c>
      <c r="F97" s="182">
        <f t="shared" ref="F97:F117" si="10">+AVERAGE(D86:D97)</f>
        <v>47.132683499999992</v>
      </c>
      <c r="G97" s="41"/>
      <c r="H97" s="144"/>
      <c r="I97" s="144"/>
    </row>
    <row r="98" spans="2:9" x14ac:dyDescent="0.25">
      <c r="B98" s="127">
        <f t="shared" si="9"/>
        <v>2017</v>
      </c>
      <c r="C98" s="127">
        <v>9</v>
      </c>
      <c r="D98" s="213">
        <f t="shared" si="8"/>
        <v>56.774574000000001</v>
      </c>
      <c r="E98" s="212">
        <v>42979</v>
      </c>
      <c r="F98" s="182">
        <f t="shared" si="10"/>
        <v>48.085117500000003</v>
      </c>
      <c r="G98" s="41"/>
      <c r="H98" s="144"/>
      <c r="I98" s="144"/>
    </row>
    <row r="99" spans="2:9" x14ac:dyDescent="0.25">
      <c r="B99" s="127">
        <f t="shared" si="9"/>
        <v>2017</v>
      </c>
      <c r="C99" s="127">
        <v>10</v>
      </c>
      <c r="D99" s="213">
        <f t="shared" si="8"/>
        <v>48.23903</v>
      </c>
      <c r="E99" s="212">
        <v>43009</v>
      </c>
      <c r="F99" s="182">
        <f t="shared" si="10"/>
        <v>47.808165750000001</v>
      </c>
      <c r="G99" s="41"/>
      <c r="H99" s="144"/>
      <c r="I99" s="144"/>
    </row>
    <row r="100" spans="2:9" x14ac:dyDescent="0.25">
      <c r="B100" s="127">
        <f t="shared" si="9"/>
        <v>2017</v>
      </c>
      <c r="C100" s="127">
        <v>11</v>
      </c>
      <c r="D100" s="213">
        <f t="shared" si="8"/>
        <v>49.468187</v>
      </c>
      <c r="E100" s="212">
        <v>43040</v>
      </c>
      <c r="F100" s="182">
        <f t="shared" si="10"/>
        <v>47.150376999999992</v>
      </c>
      <c r="G100" s="41"/>
      <c r="H100" s="144"/>
      <c r="I100" s="144"/>
    </row>
    <row r="101" spans="2:9" x14ac:dyDescent="0.25">
      <c r="B101" s="127">
        <f t="shared" si="9"/>
        <v>2017</v>
      </c>
      <c r="C101" s="127">
        <v>12</v>
      </c>
      <c r="D101" s="213">
        <f t="shared" si="8"/>
        <v>50.575614000000002</v>
      </c>
      <c r="E101" s="212">
        <v>43070</v>
      </c>
      <c r="F101" s="182">
        <f t="shared" si="10"/>
        <v>47.386237666666666</v>
      </c>
      <c r="G101" s="41"/>
      <c r="H101" s="144"/>
      <c r="I101" s="144"/>
    </row>
    <row r="102" spans="2:9" x14ac:dyDescent="0.25">
      <c r="B102" s="127">
        <f>+G11</f>
        <v>2018</v>
      </c>
      <c r="C102" s="127">
        <v>1</v>
      </c>
      <c r="D102" s="213">
        <f t="shared" ref="D102:D113" si="11">+G13</f>
        <v>35.933387000000003</v>
      </c>
      <c r="E102" s="212">
        <v>43101</v>
      </c>
      <c r="F102" s="182">
        <f t="shared" si="10"/>
        <v>47.251554416666671</v>
      </c>
      <c r="G102" s="41"/>
      <c r="H102" s="144"/>
      <c r="I102" s="144"/>
    </row>
    <row r="103" spans="2:9" x14ac:dyDescent="0.25">
      <c r="B103" s="127">
        <f t="shared" ref="B103:B113" si="12">+B102</f>
        <v>2018</v>
      </c>
      <c r="C103" s="127">
        <v>2</v>
      </c>
      <c r="D103" s="213">
        <f t="shared" si="11"/>
        <v>42.352096000000003</v>
      </c>
      <c r="E103" s="212">
        <v>43132</v>
      </c>
      <c r="F103" s="182">
        <f t="shared" si="10"/>
        <v>47.531917833333331</v>
      </c>
      <c r="G103" s="41"/>
      <c r="H103" s="144"/>
      <c r="I103" s="144"/>
    </row>
    <row r="104" spans="2:9" x14ac:dyDescent="0.25">
      <c r="B104" s="127">
        <f t="shared" si="12"/>
        <v>2018</v>
      </c>
      <c r="C104" s="127">
        <v>3</v>
      </c>
      <c r="D104" s="213">
        <f t="shared" si="11"/>
        <v>48.577238999999999</v>
      </c>
      <c r="E104" s="212">
        <v>43160</v>
      </c>
      <c r="F104" s="182">
        <f t="shared" si="10"/>
        <v>47.919576666666664</v>
      </c>
      <c r="G104" s="41"/>
      <c r="H104" s="144"/>
      <c r="I104" s="144"/>
    </row>
    <row r="105" spans="2:9" x14ac:dyDescent="0.25">
      <c r="B105" s="127">
        <f t="shared" si="12"/>
        <v>2018</v>
      </c>
      <c r="C105" s="127">
        <v>4</v>
      </c>
      <c r="D105" s="213">
        <f t="shared" si="11"/>
        <v>52.579357999999999</v>
      </c>
      <c r="E105" s="212">
        <v>43191</v>
      </c>
      <c r="F105" s="182">
        <f t="shared" si="10"/>
        <v>49.254503916666664</v>
      </c>
      <c r="G105" s="41"/>
      <c r="H105" s="144"/>
      <c r="I105" s="144"/>
    </row>
    <row r="106" spans="2:9" x14ac:dyDescent="0.25">
      <c r="B106" s="127">
        <f t="shared" si="12"/>
        <v>2018</v>
      </c>
      <c r="C106" s="127">
        <v>5</v>
      </c>
      <c r="D106" s="213">
        <f t="shared" si="11"/>
        <v>59.423259000000002</v>
      </c>
      <c r="E106" s="212">
        <v>43221</v>
      </c>
      <c r="F106" s="182">
        <f t="shared" si="10"/>
        <v>49.000115000000001</v>
      </c>
      <c r="G106" s="41"/>
      <c r="H106" s="144"/>
      <c r="I106" s="144"/>
    </row>
    <row r="107" spans="2:9" x14ac:dyDescent="0.25">
      <c r="B107" s="127">
        <f t="shared" si="12"/>
        <v>2018</v>
      </c>
      <c r="C107" s="127">
        <v>6</v>
      </c>
      <c r="D107" s="213">
        <f t="shared" si="11"/>
        <v>53.969717000000003</v>
      </c>
      <c r="E107" s="212">
        <v>43252</v>
      </c>
      <c r="F107" s="182">
        <f t="shared" si="10"/>
        <v>49.187531666666679</v>
      </c>
      <c r="G107" s="41"/>
      <c r="H107" s="144"/>
      <c r="I107" s="144"/>
    </row>
    <row r="108" spans="2:9" x14ac:dyDescent="0.25">
      <c r="B108" s="127">
        <f t="shared" si="12"/>
        <v>2018</v>
      </c>
      <c r="C108" s="127">
        <v>7</v>
      </c>
      <c r="D108" s="213">
        <f t="shared" si="11"/>
        <v>47.105853000000003</v>
      </c>
      <c r="E108" s="212">
        <v>43282</v>
      </c>
      <c r="F108" s="182">
        <f t="shared" si="10"/>
        <v>49.378196583333342</v>
      </c>
      <c r="G108" s="41"/>
      <c r="H108" s="144"/>
      <c r="I108" s="144"/>
    </row>
    <row r="109" spans="2:9" x14ac:dyDescent="0.25">
      <c r="B109" s="127">
        <f t="shared" si="12"/>
        <v>2018</v>
      </c>
      <c r="C109" s="127">
        <v>8</v>
      </c>
      <c r="D109" s="213">
        <f t="shared" si="11"/>
        <v>47.523355000000002</v>
      </c>
      <c r="E109" s="212">
        <v>43313</v>
      </c>
      <c r="F109" s="182">
        <f t="shared" si="10"/>
        <v>49.37680575000001</v>
      </c>
      <c r="G109" s="41"/>
      <c r="H109" s="144"/>
      <c r="I109" s="144"/>
    </row>
    <row r="110" spans="2:9" x14ac:dyDescent="0.25">
      <c r="B110" s="127">
        <f t="shared" si="12"/>
        <v>2018</v>
      </c>
      <c r="C110" s="127">
        <v>9</v>
      </c>
      <c r="D110" s="213">
        <f t="shared" si="11"/>
        <v>63.247512</v>
      </c>
      <c r="E110" s="212">
        <v>43344</v>
      </c>
      <c r="F110" s="182">
        <f t="shared" si="10"/>
        <v>49.91621725000001</v>
      </c>
      <c r="G110" s="41"/>
      <c r="H110" s="144"/>
      <c r="I110" s="144"/>
    </row>
    <row r="111" spans="2:9" x14ac:dyDescent="0.25">
      <c r="B111" s="127">
        <f t="shared" si="12"/>
        <v>2018</v>
      </c>
      <c r="C111" s="127">
        <v>10</v>
      </c>
      <c r="D111" s="213">
        <f t="shared" si="11"/>
        <v>65.738611000000006</v>
      </c>
      <c r="E111" s="212">
        <v>43374</v>
      </c>
      <c r="F111" s="182">
        <f t="shared" si="10"/>
        <v>51.374515666666667</v>
      </c>
      <c r="G111" s="41"/>
      <c r="H111" s="144"/>
      <c r="I111" s="144"/>
    </row>
    <row r="112" spans="2:9" x14ac:dyDescent="0.25">
      <c r="B112" s="127">
        <f t="shared" si="12"/>
        <v>2018</v>
      </c>
      <c r="C112" s="127">
        <v>11</v>
      </c>
      <c r="D112" s="213">
        <f t="shared" si="11"/>
        <v>58.300040000000003</v>
      </c>
      <c r="E112" s="212">
        <v>43405</v>
      </c>
      <c r="F112" s="182">
        <f t="shared" si="10"/>
        <v>52.110503416666667</v>
      </c>
      <c r="G112" s="41"/>
      <c r="H112" s="144"/>
      <c r="I112" s="144"/>
    </row>
    <row r="113" spans="2:9" x14ac:dyDescent="0.25">
      <c r="B113" s="127">
        <f t="shared" si="12"/>
        <v>2018</v>
      </c>
      <c r="C113" s="127">
        <v>12</v>
      </c>
      <c r="D113" s="213">
        <f t="shared" si="11"/>
        <v>40.172083000000001</v>
      </c>
      <c r="E113" s="212">
        <v>43435</v>
      </c>
      <c r="F113" s="182">
        <f t="shared" si="10"/>
        <v>51.243542499999997</v>
      </c>
      <c r="G113" s="41"/>
      <c r="H113" s="144"/>
      <c r="I113" s="144"/>
    </row>
    <row r="114" spans="2:9" x14ac:dyDescent="0.25">
      <c r="B114" s="127">
        <v>2019</v>
      </c>
      <c r="C114" s="127">
        <v>1</v>
      </c>
      <c r="D114" s="213">
        <f t="shared" ref="D114:D125" si="13">+H13</f>
        <v>53.349832999999997</v>
      </c>
      <c r="E114" s="212">
        <v>43466</v>
      </c>
      <c r="F114" s="182">
        <f t="shared" si="10"/>
        <v>52.694912999999993</v>
      </c>
      <c r="G114" s="41"/>
      <c r="H114" s="144"/>
      <c r="I114" s="144"/>
    </row>
    <row r="115" spans="2:9" x14ac:dyDescent="0.25">
      <c r="B115" s="127">
        <f t="shared" ref="B115:B125" si="14">+B114</f>
        <v>2019</v>
      </c>
      <c r="C115" s="127">
        <v>2</v>
      </c>
      <c r="D115" s="213">
        <f t="shared" si="13"/>
        <v>54.342202</v>
      </c>
      <c r="E115" s="212">
        <v>43497</v>
      </c>
      <c r="F115" s="182">
        <f t="shared" si="10"/>
        <v>53.694088499999999</v>
      </c>
      <c r="G115" s="41"/>
      <c r="H115" s="144"/>
      <c r="I115" s="144"/>
    </row>
    <row r="116" spans="2:9" x14ac:dyDescent="0.25">
      <c r="B116" s="127">
        <f t="shared" si="14"/>
        <v>2019</v>
      </c>
      <c r="C116" s="127">
        <v>3</v>
      </c>
      <c r="D116" s="213">
        <f t="shared" si="13"/>
        <v>39.970295</v>
      </c>
      <c r="E116" s="212">
        <v>43525</v>
      </c>
      <c r="F116" s="182">
        <f t="shared" si="10"/>
        <v>52.976843166666669</v>
      </c>
      <c r="G116" s="41"/>
      <c r="H116" s="144"/>
      <c r="I116" s="144"/>
    </row>
    <row r="117" spans="2:9" x14ac:dyDescent="0.25">
      <c r="B117" s="127">
        <f t="shared" si="14"/>
        <v>2019</v>
      </c>
      <c r="C117" s="127">
        <v>4</v>
      </c>
      <c r="D117" s="213">
        <f t="shared" si="13"/>
        <v>65.572719000000006</v>
      </c>
      <c r="E117" s="212">
        <v>43556</v>
      </c>
      <c r="F117" s="182">
        <f t="shared" si="10"/>
        <v>54.059623249999994</v>
      </c>
      <c r="G117" s="41"/>
      <c r="H117" s="144"/>
      <c r="I117" s="144"/>
    </row>
    <row r="118" spans="2:9" x14ac:dyDescent="0.25">
      <c r="B118" s="127">
        <f t="shared" si="14"/>
        <v>2019</v>
      </c>
      <c r="C118" s="127">
        <v>5</v>
      </c>
      <c r="D118" s="213">
        <f t="shared" si="13"/>
        <v>46.584598999999997</v>
      </c>
      <c r="E118" s="212">
        <v>43586</v>
      </c>
      <c r="F118" s="182">
        <f>+AVERAGE(D107:D118)</f>
        <v>52.98973491666667</v>
      </c>
      <c r="G118" s="41"/>
      <c r="H118" s="144"/>
      <c r="I118" s="144"/>
    </row>
    <row r="119" spans="2:9" x14ac:dyDescent="0.25">
      <c r="B119" s="127">
        <f t="shared" si="14"/>
        <v>2019</v>
      </c>
      <c r="C119" s="127">
        <v>6</v>
      </c>
      <c r="D119" s="213">
        <f t="shared" si="13"/>
        <v>56.243164999999998</v>
      </c>
      <c r="E119" s="212">
        <v>43617</v>
      </c>
      <c r="F119" s="182">
        <f>+AVERAGE(D108:D119)</f>
        <v>53.179188916666675</v>
      </c>
      <c r="G119" s="41"/>
      <c r="H119" s="144"/>
      <c r="I119" s="144"/>
    </row>
    <row r="120" spans="2:9" x14ac:dyDescent="0.25">
      <c r="B120" s="127">
        <f t="shared" si="14"/>
        <v>2019</v>
      </c>
      <c r="C120" s="127">
        <v>7</v>
      </c>
      <c r="D120" s="213">
        <f>+H19</f>
        <v>52.004002999999997</v>
      </c>
      <c r="E120" s="212">
        <v>43647</v>
      </c>
      <c r="F120" s="182">
        <f>+AVERAGE(D109:D120)</f>
        <v>53.587368083333331</v>
      </c>
      <c r="G120" s="41"/>
      <c r="H120" s="144"/>
      <c r="I120" s="144"/>
    </row>
    <row r="121" spans="2:9" x14ac:dyDescent="0.25">
      <c r="B121" s="127">
        <f t="shared" si="14"/>
        <v>2019</v>
      </c>
      <c r="C121" s="127">
        <v>8</v>
      </c>
      <c r="D121" s="213">
        <f t="shared" si="13"/>
        <v>46.867866999999997</v>
      </c>
      <c r="E121" s="212">
        <v>43678</v>
      </c>
      <c r="F121" s="182">
        <f t="shared" ref="F121" si="15">+AVERAGE(D110:D121)</f>
        <v>53.532744083333341</v>
      </c>
      <c r="G121" s="41"/>
      <c r="H121" s="144"/>
      <c r="I121" s="144"/>
    </row>
    <row r="122" spans="2:9" x14ac:dyDescent="0.25">
      <c r="B122" s="127">
        <f t="shared" si="14"/>
        <v>2019</v>
      </c>
      <c r="C122" s="127">
        <v>9</v>
      </c>
      <c r="D122" s="213">
        <f t="shared" si="13"/>
        <v>60.558221000000003</v>
      </c>
      <c r="E122" s="212">
        <v>43709</v>
      </c>
      <c r="F122" s="182">
        <f>+AVERAGE(D111:D122)</f>
        <v>53.308636500000006</v>
      </c>
      <c r="G122" s="41"/>
      <c r="H122" s="144"/>
      <c r="I122" s="144"/>
    </row>
    <row r="123" spans="2:9" x14ac:dyDescent="0.25">
      <c r="B123" s="127">
        <f t="shared" si="14"/>
        <v>2019</v>
      </c>
      <c r="C123" s="127">
        <v>10</v>
      </c>
      <c r="D123" s="213">
        <f t="shared" si="13"/>
        <v>62.401941000000001</v>
      </c>
      <c r="E123" s="212">
        <v>43739</v>
      </c>
      <c r="F123" s="182">
        <f t="shared" ref="F123" si="16">+AVERAGE(D112:D123)</f>
        <v>53.030580666666673</v>
      </c>
      <c r="G123" s="41"/>
      <c r="H123" s="144"/>
      <c r="I123" s="144"/>
    </row>
    <row r="124" spans="2:9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48.172243999999999</v>
      </c>
      <c r="G124" s="41"/>
      <c r="H124" s="144"/>
      <c r="I124" s="144"/>
    </row>
    <row r="125" spans="2:9" x14ac:dyDescent="0.25"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7">+AVERAGE(D114:D125)</f>
        <v>44.824570416666667</v>
      </c>
      <c r="G125" s="41"/>
      <c r="H125" s="144"/>
      <c r="I125" s="144"/>
    </row>
    <row r="126" spans="2:9" x14ac:dyDescent="0.25">
      <c r="B126" s="41"/>
      <c r="C126" s="41"/>
      <c r="D126" s="41"/>
      <c r="E126" s="41"/>
      <c r="F126" s="41"/>
      <c r="G126" s="41"/>
      <c r="H126" s="144"/>
      <c r="I126" s="144"/>
    </row>
    <row r="127" spans="2:9" x14ac:dyDescent="0.25">
      <c r="B127" s="144"/>
      <c r="C127" s="144"/>
      <c r="D127" s="144"/>
      <c r="E127" s="144"/>
      <c r="F127" s="144"/>
      <c r="G127" s="144"/>
      <c r="H127" s="144"/>
      <c r="I127" s="144"/>
    </row>
    <row r="128" spans="2:9" x14ac:dyDescent="0.25">
      <c r="B128" s="144"/>
      <c r="C128" s="144"/>
      <c r="D128" s="144"/>
      <c r="E128" s="144"/>
      <c r="F128" s="144"/>
      <c r="G128" s="144"/>
      <c r="H128" s="144"/>
      <c r="I128" s="144"/>
    </row>
    <row r="129" spans="2:9" x14ac:dyDescent="0.25">
      <c r="B129" s="144"/>
      <c r="C129" s="144"/>
      <c r="D129" s="144"/>
      <c r="E129" s="144"/>
      <c r="F129" s="144"/>
      <c r="G129" s="144"/>
      <c r="H129" s="144"/>
      <c r="I129" s="144"/>
    </row>
    <row r="130" spans="2:9" x14ac:dyDescent="0.25">
      <c r="B130" s="144"/>
      <c r="C130" s="144"/>
      <c r="D130" s="144"/>
      <c r="E130" s="144"/>
      <c r="F130" s="144"/>
      <c r="G130" s="144"/>
      <c r="H130" s="144"/>
      <c r="I130" s="144"/>
    </row>
    <row r="131" spans="2:9" x14ac:dyDescent="0.25">
      <c r="B131" s="144"/>
      <c r="C131" s="144"/>
      <c r="D131" s="144"/>
      <c r="E131" s="144"/>
      <c r="F131" s="144"/>
      <c r="G131" s="144"/>
      <c r="H131" s="144"/>
      <c r="I131" s="144"/>
    </row>
    <row r="132" spans="2:9" x14ac:dyDescent="0.25">
      <c r="B132" s="144"/>
      <c r="C132" s="144"/>
      <c r="D132" s="144"/>
      <c r="E132" s="144"/>
      <c r="F132" s="144"/>
      <c r="G132" s="144"/>
      <c r="H132" s="144"/>
      <c r="I132" s="144"/>
    </row>
    <row r="133" spans="2:9" x14ac:dyDescent="0.25">
      <c r="B133" s="144"/>
      <c r="C133" s="144"/>
      <c r="D133" s="144"/>
      <c r="E133" s="144"/>
      <c r="F133" s="144"/>
      <c r="G133" s="144"/>
      <c r="H133" s="144"/>
      <c r="I133" s="144"/>
    </row>
    <row r="134" spans="2:9" x14ac:dyDescent="0.25">
      <c r="B134" s="144"/>
      <c r="C134" s="144"/>
      <c r="D134" s="144"/>
      <c r="E134" s="144"/>
      <c r="F134" s="144"/>
      <c r="G134" s="144"/>
      <c r="H134" s="144"/>
      <c r="I134" s="144"/>
    </row>
    <row r="135" spans="2:9" x14ac:dyDescent="0.25">
      <c r="B135" s="144"/>
      <c r="C135" s="144"/>
      <c r="D135" s="144"/>
      <c r="E135" s="144"/>
      <c r="F135" s="144"/>
      <c r="G135" s="144"/>
      <c r="H135" s="144"/>
      <c r="I135" s="144"/>
    </row>
    <row r="136" spans="2:9" x14ac:dyDescent="0.25">
      <c r="B136" s="144"/>
      <c r="C136" s="144"/>
      <c r="D136" s="144"/>
      <c r="E136" s="144"/>
      <c r="F136" s="144"/>
      <c r="G136" s="144"/>
      <c r="H136" s="144"/>
      <c r="I136" s="144"/>
    </row>
    <row r="137" spans="2:9" x14ac:dyDescent="0.25">
      <c r="B137" s="144"/>
      <c r="C137" s="144"/>
      <c r="D137" s="144"/>
      <c r="E137" s="144"/>
      <c r="F137" s="144"/>
      <c r="G137" s="144"/>
      <c r="H137" s="144"/>
      <c r="I137" s="144"/>
    </row>
    <row r="138" spans="2:9" x14ac:dyDescent="0.25">
      <c r="B138" s="144"/>
      <c r="C138" s="144"/>
      <c r="D138" s="144"/>
      <c r="E138" s="144"/>
      <c r="F138" s="144"/>
      <c r="G138" s="144"/>
      <c r="H138" s="144"/>
      <c r="I138" s="144"/>
    </row>
    <row r="139" spans="2:9" x14ac:dyDescent="0.25">
      <c r="B139" s="144"/>
      <c r="C139" s="144"/>
      <c r="D139" s="144"/>
      <c r="E139" s="144"/>
      <c r="F139" s="144"/>
      <c r="G139" s="144"/>
      <c r="H139" s="144"/>
      <c r="I139" s="144"/>
    </row>
    <row r="140" spans="2:9" x14ac:dyDescent="0.25">
      <c r="B140" s="144"/>
      <c r="C140" s="144"/>
      <c r="D140" s="144"/>
      <c r="E140" s="144"/>
      <c r="F140" s="144"/>
      <c r="G140" s="144"/>
      <c r="H140" s="144"/>
      <c r="I140" s="144"/>
    </row>
    <row r="141" spans="2:9" x14ac:dyDescent="0.25">
      <c r="B141" s="144"/>
      <c r="C141" s="144"/>
      <c r="D141" s="144"/>
      <c r="E141" s="144"/>
      <c r="F141" s="144"/>
      <c r="G141" s="144"/>
      <c r="H141" s="144"/>
      <c r="I141" s="144"/>
    </row>
    <row r="142" spans="2:9" x14ac:dyDescent="0.25">
      <c r="B142" s="144"/>
      <c r="C142" s="144"/>
      <c r="D142" s="144"/>
      <c r="E142" s="144"/>
      <c r="F142" s="144"/>
      <c r="G142" s="144"/>
      <c r="H142" s="144"/>
      <c r="I142" s="144"/>
    </row>
    <row r="143" spans="2:9" x14ac:dyDescent="0.25">
      <c r="B143" s="144"/>
      <c r="C143" s="144"/>
      <c r="D143" s="144"/>
      <c r="E143" s="144"/>
      <c r="F143" s="144"/>
      <c r="G143" s="144"/>
      <c r="H143" s="144"/>
      <c r="I143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ignoredErrors>
    <ignoredError sqref="B66 B78 B90 B102" formula="1"/>
  </ignoredError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6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37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25.178864999999998</v>
      </c>
      <c r="D13" s="68">
        <v>27.082348</v>
      </c>
      <c r="E13" s="68">
        <v>30.720089999999999</v>
      </c>
      <c r="F13" s="68">
        <v>29.156898999999999</v>
      </c>
      <c r="G13" s="68">
        <v>27.078246</v>
      </c>
      <c r="H13" s="68">
        <v>24.191435999999999</v>
      </c>
      <c r="I13" s="68">
        <v>-10.660993330217917</v>
      </c>
      <c r="J13" s="68">
        <v>89.33900666978208</v>
      </c>
      <c r="K13" s="68">
        <v>-7.1291977929477284</v>
      </c>
      <c r="L13" s="60"/>
      <c r="N13" s="40">
        <f t="shared" ref="N13:N24" si="0">IF(H13="","",1)</f>
        <v>1</v>
      </c>
    </row>
    <row r="14" spans="1:15" x14ac:dyDescent="0.25">
      <c r="A14" s="58"/>
      <c r="B14" s="67" t="s">
        <v>8</v>
      </c>
      <c r="C14" s="68">
        <v>25.681273000000001</v>
      </c>
      <c r="D14" s="68">
        <v>35.932355000000001</v>
      </c>
      <c r="E14" s="68">
        <v>30.916184000000001</v>
      </c>
      <c r="F14" s="68">
        <v>23.038278999999999</v>
      </c>
      <c r="G14" s="68">
        <v>29.322873999999999</v>
      </c>
      <c r="H14" s="68">
        <v>31.380500000000001</v>
      </c>
      <c r="I14" s="68">
        <v>7.0171361783978092</v>
      </c>
      <c r="J14" s="68">
        <v>107.01713617839781</v>
      </c>
      <c r="K14" s="68">
        <v>27.27892565238923</v>
      </c>
      <c r="L14" s="60"/>
      <c r="N14" s="40">
        <f t="shared" si="0"/>
        <v>1</v>
      </c>
    </row>
    <row r="15" spans="1:15" x14ac:dyDescent="0.25">
      <c r="A15" s="58"/>
      <c r="B15" s="67" t="s">
        <v>9</v>
      </c>
      <c r="C15" s="68">
        <v>30.674868</v>
      </c>
      <c r="D15" s="68">
        <v>36.677548000000002</v>
      </c>
      <c r="E15" s="68">
        <v>25.064927999999998</v>
      </c>
      <c r="F15" s="68">
        <v>25.604955</v>
      </c>
      <c r="G15" s="68">
        <v>22.576056999999999</v>
      </c>
      <c r="H15" s="68">
        <v>21.828101</v>
      </c>
      <c r="I15" s="68">
        <v>-3.3130497500072686</v>
      </c>
      <c r="J15" s="68">
        <v>96.686950249992734</v>
      </c>
      <c r="K15" s="68">
        <v>-11.829343187675988</v>
      </c>
      <c r="L15" s="60"/>
      <c r="N15" s="40">
        <f t="shared" si="0"/>
        <v>1</v>
      </c>
    </row>
    <row r="16" spans="1:15" x14ac:dyDescent="0.25">
      <c r="A16" s="58"/>
      <c r="B16" s="67" t="s">
        <v>10</v>
      </c>
      <c r="C16" s="68">
        <v>28.192720000000001</v>
      </c>
      <c r="D16" s="68">
        <v>31.438324000000001</v>
      </c>
      <c r="E16" s="68">
        <v>25.994524999999999</v>
      </c>
      <c r="F16" s="68">
        <v>21.196467999999999</v>
      </c>
      <c r="G16" s="68">
        <v>22.414148000000001</v>
      </c>
      <c r="H16" s="68">
        <v>22.118075000000001</v>
      </c>
      <c r="I16" s="68">
        <v>-1.3209201616764532</v>
      </c>
      <c r="J16" s="68">
        <v>98.679079838323545</v>
      </c>
      <c r="K16" s="68">
        <v>5.744730678714971</v>
      </c>
      <c r="L16" s="60"/>
      <c r="N16" s="40">
        <f t="shared" si="0"/>
        <v>1</v>
      </c>
    </row>
    <row r="17" spans="1:15" x14ac:dyDescent="0.25">
      <c r="A17" s="58"/>
      <c r="B17" s="67" t="s">
        <v>11</v>
      </c>
      <c r="C17" s="68">
        <v>28.255783999999998</v>
      </c>
      <c r="D17" s="68">
        <v>34.931148</v>
      </c>
      <c r="E17" s="68">
        <v>32.353211999999999</v>
      </c>
      <c r="F17" s="68">
        <v>29.459868</v>
      </c>
      <c r="G17" s="68">
        <v>26.660883999999999</v>
      </c>
      <c r="H17" s="68">
        <v>26.008994000000001</v>
      </c>
      <c r="I17" s="68">
        <v>-2.4451177237783894</v>
      </c>
      <c r="J17" s="68">
        <v>97.554882276221605</v>
      </c>
      <c r="K17" s="68">
        <v>-9.5010065897104479</v>
      </c>
      <c r="L17" s="60"/>
      <c r="N17" s="40">
        <f t="shared" si="0"/>
        <v>1</v>
      </c>
    </row>
    <row r="18" spans="1:15" x14ac:dyDescent="0.25">
      <c r="A18" s="58"/>
      <c r="B18" s="67" t="s">
        <v>12</v>
      </c>
      <c r="C18" s="68">
        <v>31.070544999999999</v>
      </c>
      <c r="D18" s="68">
        <v>26.620688999999999</v>
      </c>
      <c r="E18" s="68">
        <v>30.194431999999999</v>
      </c>
      <c r="F18" s="68">
        <v>31.161987</v>
      </c>
      <c r="G18" s="68">
        <v>23.709439</v>
      </c>
      <c r="H18" s="68">
        <v>24.909927</v>
      </c>
      <c r="I18" s="68">
        <v>5.0633336368692605</v>
      </c>
      <c r="J18" s="68">
        <v>105.06333363686926</v>
      </c>
      <c r="K18" s="68">
        <v>-23.915509623953056</v>
      </c>
      <c r="L18" s="60"/>
      <c r="N18" s="40">
        <f t="shared" si="0"/>
        <v>1</v>
      </c>
    </row>
    <row r="19" spans="1:15" x14ac:dyDescent="0.25">
      <c r="A19" s="58"/>
      <c r="B19" s="67" t="s">
        <v>13</v>
      </c>
      <c r="C19" s="68">
        <v>40.195058000000003</v>
      </c>
      <c r="D19" s="68">
        <v>28.608633999999999</v>
      </c>
      <c r="E19" s="68">
        <v>23.917197999999999</v>
      </c>
      <c r="F19" s="68">
        <v>38.793626000000003</v>
      </c>
      <c r="G19" s="68">
        <v>29.473814999999998</v>
      </c>
      <c r="H19" s="68">
        <v>61.515087000000001</v>
      </c>
      <c r="I19" s="68">
        <v>108.71097616647182</v>
      </c>
      <c r="J19" s="68">
        <v>208.71097616647182</v>
      </c>
      <c r="K19" s="68">
        <v>-24.024078079218491</v>
      </c>
      <c r="L19" s="60"/>
      <c r="N19" s="40">
        <f t="shared" si="0"/>
        <v>1</v>
      </c>
    </row>
    <row r="20" spans="1:15" x14ac:dyDescent="0.25">
      <c r="A20" s="58"/>
      <c r="B20" s="67" t="s">
        <v>14</v>
      </c>
      <c r="C20" s="68">
        <v>36.194918999999999</v>
      </c>
      <c r="D20" s="68">
        <v>31.673427</v>
      </c>
      <c r="E20" s="68">
        <v>36.274411000000001</v>
      </c>
      <c r="F20" s="68">
        <v>26.638473000000001</v>
      </c>
      <c r="G20" s="68">
        <v>44.324384000000002</v>
      </c>
      <c r="H20" s="68">
        <v>26.837924999999998</v>
      </c>
      <c r="I20" s="68">
        <v>-39.451104385342397</v>
      </c>
      <c r="J20" s="68">
        <v>60.548895614657603</v>
      </c>
      <c r="K20" s="68">
        <v>66.392360402940525</v>
      </c>
      <c r="L20" s="60"/>
      <c r="N20" s="40">
        <f t="shared" si="0"/>
        <v>1</v>
      </c>
    </row>
    <row r="21" spans="1:15" x14ac:dyDescent="0.25">
      <c r="A21" s="58"/>
      <c r="B21" s="67" t="s">
        <v>15</v>
      </c>
      <c r="C21" s="68">
        <v>39.921886999999998</v>
      </c>
      <c r="D21" s="68">
        <v>34.499530999999998</v>
      </c>
      <c r="E21" s="68">
        <v>27.291664000000001</v>
      </c>
      <c r="F21" s="68">
        <v>32.058877000000003</v>
      </c>
      <c r="G21" s="68">
        <v>30.568729000000001</v>
      </c>
      <c r="H21" s="68">
        <v>28.716135999999999</v>
      </c>
      <c r="I21" s="68">
        <v>-6.0604188024958479</v>
      </c>
      <c r="J21" s="68">
        <v>93.939581197504154</v>
      </c>
      <c r="K21" s="68">
        <v>-4.6481603207748083</v>
      </c>
      <c r="L21" s="60"/>
      <c r="N21" s="40">
        <f t="shared" si="0"/>
        <v>1</v>
      </c>
    </row>
    <row r="22" spans="1:15" x14ac:dyDescent="0.25">
      <c r="A22" s="58"/>
      <c r="B22" s="67" t="s">
        <v>16</v>
      </c>
      <c r="C22" s="68">
        <v>34.63138</v>
      </c>
      <c r="D22" s="68">
        <v>31.408795000000001</v>
      </c>
      <c r="E22" s="68">
        <v>24.450852999999999</v>
      </c>
      <c r="F22" s="68">
        <v>31.474861000000001</v>
      </c>
      <c r="G22" s="68">
        <v>30.495132999999999</v>
      </c>
      <c r="H22" s="30">
        <v>30.408888999999999</v>
      </c>
      <c r="I22" s="30">
        <v>-0.28281234254660115</v>
      </c>
      <c r="J22" s="30">
        <v>99.717187657453394</v>
      </c>
      <c r="K22" s="30">
        <v>-3.1127317766391438</v>
      </c>
      <c r="L22" s="60"/>
      <c r="N22" s="40">
        <f t="shared" si="0"/>
        <v>1</v>
      </c>
    </row>
    <row r="23" spans="1:15" x14ac:dyDescent="0.25">
      <c r="A23" s="58"/>
      <c r="B23" s="67" t="s">
        <v>17</v>
      </c>
      <c r="C23" s="68">
        <v>33.866624000000002</v>
      </c>
      <c r="D23" s="68">
        <v>32.55498</v>
      </c>
      <c r="E23" s="68">
        <v>24.66282</v>
      </c>
      <c r="F23" s="68">
        <v>20.580929999999999</v>
      </c>
      <c r="G23" s="68">
        <v>25.890606999999999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25">
      <c r="A24" s="58"/>
      <c r="B24" s="67" t="s">
        <v>18</v>
      </c>
      <c r="C24" s="68">
        <v>31.070561000000001</v>
      </c>
      <c r="D24" s="68">
        <v>56.354225</v>
      </c>
      <c r="E24" s="68">
        <v>25.903865</v>
      </c>
      <c r="F24" s="68">
        <v>26.981535000000001</v>
      </c>
      <c r="G24" s="68">
        <v>23.293018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25">
      <c r="A25" s="58"/>
      <c r="B25" s="69" t="s">
        <v>33</v>
      </c>
      <c r="C25" s="70">
        <v>384.934484</v>
      </c>
      <c r="D25" s="70">
        <v>407.78200399999997</v>
      </c>
      <c r="E25" s="70">
        <v>337.74418200000002</v>
      </c>
      <c r="F25" s="70">
        <v>336.14675800000003</v>
      </c>
      <c r="G25" s="70">
        <v>335.80733400000003</v>
      </c>
      <c r="H25" s="82">
        <v>297.91507000000001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5.9354308199625949</v>
      </c>
      <c r="E26" s="70">
        <v>-17.175309678452599</v>
      </c>
      <c r="F26" s="70">
        <v>-0.47296862096649628</v>
      </c>
      <c r="G26" s="70">
        <v>-0.10097494380713057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319.997299</v>
      </c>
      <c r="D28" s="70">
        <v>318.87279899999999</v>
      </c>
      <c r="E28" s="70">
        <v>287.17749700000002</v>
      </c>
      <c r="F28" s="70">
        <v>288.584293</v>
      </c>
      <c r="G28" s="70">
        <v>286.62370900000002</v>
      </c>
      <c r="H28" s="30">
        <v>297.91507000000001</v>
      </c>
      <c r="I28" s="66">
        <v>3.9394371942901518</v>
      </c>
      <c r="J28" s="30">
        <v>103.93943719429015</v>
      </c>
      <c r="K28" s="30">
        <v>-0.67938001047063157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-0.35140921611341858</v>
      </c>
      <c r="E29" s="70">
        <v>-9.9397948333623702</v>
      </c>
      <c r="F29" s="70">
        <v>0.48986985912757852</v>
      </c>
      <c r="G29" s="70">
        <v>-0.67938001047063157</v>
      </c>
      <c r="H29" s="30">
        <v>3.9394371942901518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138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25">
      <c r="B46" s="125"/>
      <c r="C46" s="125"/>
      <c r="D46" s="125"/>
      <c r="E46" s="125"/>
      <c r="F46" s="125"/>
      <c r="G46" s="125"/>
      <c r="H46" s="125"/>
      <c r="I46" s="125"/>
      <c r="N46" s="127"/>
    </row>
    <row r="47" spans="1:15" s="136" customFormat="1" x14ac:dyDescent="0.25">
      <c r="B47" s="125"/>
      <c r="C47" s="125"/>
      <c r="D47" s="125"/>
      <c r="E47" s="125"/>
      <c r="F47" s="125"/>
      <c r="G47" s="125"/>
      <c r="H47" s="125"/>
      <c r="I47" s="125"/>
      <c r="N47" s="127"/>
    </row>
    <row r="48" spans="1:15" s="136" customFormat="1" x14ac:dyDescent="0.25">
      <c r="B48" s="125"/>
      <c r="C48" s="125"/>
      <c r="D48" s="125"/>
      <c r="E48" s="125"/>
      <c r="F48" s="125"/>
      <c r="G48" s="125"/>
      <c r="H48" s="125"/>
      <c r="I48" s="125"/>
      <c r="N48" s="127"/>
    </row>
    <row r="49" spans="1:15" x14ac:dyDescent="0.25">
      <c r="A49" s="136"/>
      <c r="B49" s="125"/>
      <c r="C49" s="125"/>
      <c r="D49" s="125"/>
      <c r="E49" s="125"/>
      <c r="F49" s="125"/>
      <c r="G49" s="125"/>
      <c r="H49" s="125"/>
      <c r="I49" s="125"/>
      <c r="J49" s="136"/>
      <c r="K49" s="136"/>
      <c r="L49" s="136"/>
      <c r="M49" s="136"/>
      <c r="N49" s="127"/>
      <c r="O49" s="136"/>
    </row>
    <row r="50" spans="1:15" x14ac:dyDescent="0.25">
      <c r="A50" s="136"/>
      <c r="B50" s="125"/>
      <c r="C50" s="125"/>
      <c r="D50" s="125"/>
      <c r="E50" s="125"/>
      <c r="F50" s="125"/>
      <c r="G50" s="125"/>
      <c r="H50" s="125"/>
      <c r="I50" s="125"/>
      <c r="J50" s="136"/>
      <c r="K50" s="136"/>
      <c r="L50" s="136"/>
      <c r="M50" s="136"/>
      <c r="N50" s="127"/>
      <c r="O50" s="136"/>
    </row>
    <row r="51" spans="1:15" x14ac:dyDescent="0.25">
      <c r="A51" s="127"/>
      <c r="B51" s="125"/>
      <c r="C51" s="125"/>
      <c r="D51" s="125"/>
      <c r="E51" s="125"/>
      <c r="F51" s="125"/>
      <c r="G51" s="125"/>
      <c r="H51" s="125"/>
      <c r="I51" s="125"/>
      <c r="J51" s="127"/>
      <c r="K51" s="136"/>
      <c r="L51" s="136"/>
      <c r="M51" s="136"/>
      <c r="N51" s="127"/>
      <c r="O51" s="136"/>
    </row>
    <row r="52" spans="1:15" x14ac:dyDescent="0.25">
      <c r="A52" s="127"/>
      <c r="B52" s="127"/>
      <c r="C52" s="127"/>
      <c r="D52" s="127"/>
      <c r="E52" s="127"/>
      <c r="F52" s="127"/>
      <c r="G52" s="127"/>
      <c r="H52" s="125"/>
      <c r="I52" s="125"/>
      <c r="J52" s="127"/>
      <c r="K52" s="136"/>
      <c r="L52" s="136"/>
      <c r="M52" s="136"/>
      <c r="N52" s="127"/>
      <c r="O52" s="136"/>
    </row>
    <row r="53" spans="1:15" x14ac:dyDescent="0.25">
      <c r="A53" s="127"/>
      <c r="B53" s="127" t="s">
        <v>1</v>
      </c>
      <c r="C53" s="127" t="s">
        <v>161</v>
      </c>
      <c r="D53" s="127" t="s">
        <v>171</v>
      </c>
      <c r="E53" s="127" t="s">
        <v>162</v>
      </c>
      <c r="F53" s="127" t="s">
        <v>163</v>
      </c>
      <c r="G53" s="127"/>
      <c r="H53" s="125"/>
      <c r="I53" s="125"/>
      <c r="J53" s="127"/>
      <c r="K53" s="136"/>
      <c r="L53" s="136"/>
      <c r="M53" s="136"/>
      <c r="N53" s="127"/>
      <c r="O53" s="136"/>
    </row>
    <row r="54" spans="1:15" x14ac:dyDescent="0.25">
      <c r="A54" s="127"/>
      <c r="B54" s="127">
        <f>+C11</f>
        <v>2014</v>
      </c>
      <c r="C54" s="127">
        <v>1</v>
      </c>
      <c r="D54" s="213">
        <f t="shared" ref="D54:D65" si="1">+C13</f>
        <v>25.178864999999998</v>
      </c>
      <c r="E54" s="212">
        <v>41640</v>
      </c>
      <c r="F54" s="127"/>
      <c r="G54" s="127"/>
      <c r="H54" s="125"/>
      <c r="I54" s="125"/>
      <c r="J54" s="127"/>
      <c r="K54" s="136"/>
      <c r="L54" s="136"/>
      <c r="M54" s="136"/>
      <c r="N54" s="127"/>
      <c r="O54" s="136"/>
    </row>
    <row r="55" spans="1:15" x14ac:dyDescent="0.25">
      <c r="A55" s="127"/>
      <c r="B55" s="127">
        <f t="shared" ref="B55:B65" si="2">+B54</f>
        <v>2014</v>
      </c>
      <c r="C55" s="127">
        <v>2</v>
      </c>
      <c r="D55" s="213">
        <f t="shared" si="1"/>
        <v>25.681273000000001</v>
      </c>
      <c r="E55" s="212">
        <v>41671</v>
      </c>
      <c r="F55" s="127"/>
      <c r="G55" s="127"/>
      <c r="H55" s="125"/>
      <c r="I55" s="125"/>
      <c r="J55" s="127"/>
      <c r="K55" s="136"/>
      <c r="L55" s="136"/>
      <c r="M55" s="136"/>
      <c r="N55" s="127"/>
      <c r="O55" s="136"/>
    </row>
    <row r="56" spans="1:15" x14ac:dyDescent="0.25">
      <c r="A56" s="127"/>
      <c r="B56" s="127">
        <f t="shared" si="2"/>
        <v>2014</v>
      </c>
      <c r="C56" s="127">
        <v>3</v>
      </c>
      <c r="D56" s="213">
        <f t="shared" si="1"/>
        <v>30.674868</v>
      </c>
      <c r="E56" s="212">
        <v>41699</v>
      </c>
      <c r="F56" s="127"/>
      <c r="G56" s="127"/>
      <c r="H56" s="125"/>
      <c r="I56" s="125"/>
      <c r="J56" s="127"/>
      <c r="K56" s="136"/>
      <c r="L56" s="136"/>
      <c r="M56" s="136"/>
      <c r="N56" s="127"/>
      <c r="O56" s="136"/>
    </row>
    <row r="57" spans="1:15" x14ac:dyDescent="0.25">
      <c r="A57" s="127"/>
      <c r="B57" s="127">
        <f t="shared" si="2"/>
        <v>2014</v>
      </c>
      <c r="C57" s="127">
        <v>4</v>
      </c>
      <c r="D57" s="213">
        <f t="shared" si="1"/>
        <v>28.192720000000001</v>
      </c>
      <c r="E57" s="212">
        <v>41730</v>
      </c>
      <c r="F57" s="182">
        <f>+AVERAGE(D54:D61)</f>
        <v>30.680504000000003</v>
      </c>
      <c r="G57" s="127"/>
      <c r="H57" s="125"/>
      <c r="I57" s="125"/>
      <c r="J57" s="127"/>
      <c r="K57" s="136"/>
      <c r="L57" s="136"/>
      <c r="M57" s="136"/>
      <c r="N57" s="127"/>
      <c r="O57" s="136"/>
    </row>
    <row r="58" spans="1:15" x14ac:dyDescent="0.25">
      <c r="A58" s="127"/>
      <c r="B58" s="127">
        <f t="shared" si="2"/>
        <v>2014</v>
      </c>
      <c r="C58" s="127">
        <v>5</v>
      </c>
      <c r="D58" s="213">
        <f t="shared" si="1"/>
        <v>28.255783999999998</v>
      </c>
      <c r="E58" s="212">
        <v>41760</v>
      </c>
      <c r="F58" s="182">
        <f>+AVERAGE(D54:D61)</f>
        <v>30.680504000000003</v>
      </c>
      <c r="G58" s="127"/>
      <c r="H58" s="125"/>
      <c r="I58" s="125"/>
      <c r="J58" s="127"/>
      <c r="K58" s="136"/>
      <c r="L58" s="136"/>
      <c r="M58" s="136"/>
      <c r="N58" s="127"/>
      <c r="O58" s="136"/>
    </row>
    <row r="59" spans="1:15" x14ac:dyDescent="0.25">
      <c r="A59" s="127"/>
      <c r="B59" s="127">
        <f t="shared" si="2"/>
        <v>2014</v>
      </c>
      <c r="C59" s="127">
        <v>6</v>
      </c>
      <c r="D59" s="213">
        <f t="shared" si="1"/>
        <v>31.070544999999999</v>
      </c>
      <c r="E59" s="212">
        <v>41791</v>
      </c>
      <c r="F59" s="182">
        <f>+AVERAGE(D54:D61)</f>
        <v>30.680504000000003</v>
      </c>
      <c r="G59" s="127"/>
      <c r="H59" s="125"/>
      <c r="I59" s="125"/>
      <c r="J59" s="127"/>
      <c r="K59" s="136"/>
      <c r="L59" s="136"/>
      <c r="M59" s="136"/>
      <c r="N59" s="127"/>
      <c r="O59" s="136"/>
    </row>
    <row r="60" spans="1:15" x14ac:dyDescent="0.25">
      <c r="A60" s="127"/>
      <c r="B60" s="127">
        <f t="shared" si="2"/>
        <v>2014</v>
      </c>
      <c r="C60" s="127">
        <v>7</v>
      </c>
      <c r="D60" s="213">
        <f t="shared" si="1"/>
        <v>40.195058000000003</v>
      </c>
      <c r="E60" s="212">
        <v>41821</v>
      </c>
      <c r="F60" s="182">
        <f>+AVERAGE(D54:D61)</f>
        <v>30.680504000000003</v>
      </c>
      <c r="G60" s="127"/>
      <c r="H60" s="125"/>
      <c r="I60" s="125"/>
      <c r="J60" s="127"/>
      <c r="K60" s="136"/>
      <c r="L60" s="136"/>
      <c r="M60" s="136"/>
      <c r="N60" s="127"/>
      <c r="O60" s="136"/>
    </row>
    <row r="61" spans="1:15" x14ac:dyDescent="0.25">
      <c r="A61" s="127"/>
      <c r="B61" s="127">
        <f t="shared" si="2"/>
        <v>2014</v>
      </c>
      <c r="C61" s="127">
        <v>8</v>
      </c>
      <c r="D61" s="213">
        <f t="shared" si="1"/>
        <v>36.194918999999999</v>
      </c>
      <c r="E61" s="212">
        <v>41852</v>
      </c>
      <c r="F61" s="182">
        <f>+AVERAGE(D54:D61)</f>
        <v>30.680504000000003</v>
      </c>
      <c r="G61" s="127"/>
      <c r="H61" s="125"/>
      <c r="I61" s="125"/>
      <c r="J61" s="127"/>
      <c r="K61" s="136"/>
      <c r="L61" s="136"/>
      <c r="M61" s="136"/>
      <c r="N61" s="127"/>
      <c r="O61" s="136"/>
    </row>
    <row r="62" spans="1:15" x14ac:dyDescent="0.25">
      <c r="A62" s="127"/>
      <c r="B62" s="127">
        <f t="shared" si="2"/>
        <v>2014</v>
      </c>
      <c r="C62" s="127">
        <v>9</v>
      </c>
      <c r="D62" s="213">
        <f t="shared" si="1"/>
        <v>39.921886999999998</v>
      </c>
      <c r="E62" s="212">
        <v>41883</v>
      </c>
      <c r="F62" s="182">
        <f>+AVERAGE(D54:D62)</f>
        <v>31.707324333333336</v>
      </c>
      <c r="G62" s="127"/>
      <c r="H62" s="125"/>
      <c r="I62" s="125"/>
      <c r="J62" s="127"/>
      <c r="K62" s="136"/>
      <c r="L62" s="136"/>
      <c r="M62" s="136"/>
      <c r="N62" s="127"/>
      <c r="O62" s="136"/>
    </row>
    <row r="63" spans="1:15" x14ac:dyDescent="0.25">
      <c r="A63" s="41"/>
      <c r="B63" s="127">
        <f t="shared" si="2"/>
        <v>2014</v>
      </c>
      <c r="C63" s="127">
        <v>10</v>
      </c>
      <c r="D63" s="213">
        <f t="shared" si="1"/>
        <v>34.63138</v>
      </c>
      <c r="E63" s="212">
        <v>41913</v>
      </c>
      <c r="F63" s="182">
        <f>+AVERAGE(D54:D63)</f>
        <v>31.999729899999998</v>
      </c>
      <c r="G63" s="41"/>
      <c r="H63" s="144"/>
      <c r="I63" s="144"/>
      <c r="J63" s="41"/>
    </row>
    <row r="64" spans="1:15" x14ac:dyDescent="0.25">
      <c r="A64" s="41"/>
      <c r="B64" s="127">
        <f t="shared" si="2"/>
        <v>2014</v>
      </c>
      <c r="C64" s="127">
        <v>11</v>
      </c>
      <c r="D64" s="213">
        <f t="shared" si="1"/>
        <v>33.866624000000002</v>
      </c>
      <c r="E64" s="212">
        <v>41944</v>
      </c>
      <c r="F64" s="182">
        <f>+AVERAGE(D54:D64)</f>
        <v>32.169447545454545</v>
      </c>
      <c r="G64" s="41"/>
      <c r="H64" s="144"/>
      <c r="I64" s="144"/>
      <c r="J64" s="41"/>
    </row>
    <row r="65" spans="1:10" x14ac:dyDescent="0.25">
      <c r="A65" s="41"/>
      <c r="B65" s="127">
        <f t="shared" si="2"/>
        <v>2014</v>
      </c>
      <c r="C65" s="127">
        <v>12</v>
      </c>
      <c r="D65" s="213">
        <f t="shared" si="1"/>
        <v>31.070561000000001</v>
      </c>
      <c r="E65" s="212">
        <v>41974</v>
      </c>
      <c r="F65" s="182">
        <f t="shared" ref="F65:F96" si="3">+AVERAGE(D54:D65)</f>
        <v>32.077873666666669</v>
      </c>
      <c r="G65" s="41"/>
      <c r="H65" s="144"/>
      <c r="I65" s="144"/>
      <c r="J65" s="41"/>
    </row>
    <row r="66" spans="1:10" x14ac:dyDescent="0.25">
      <c r="A66" s="41"/>
      <c r="B66" s="127">
        <f>+D11</f>
        <v>2015</v>
      </c>
      <c r="C66" s="127">
        <v>1</v>
      </c>
      <c r="D66" s="213">
        <f t="shared" ref="D66:D77" si="4">+D13</f>
        <v>27.082348</v>
      </c>
      <c r="E66" s="212">
        <v>42005</v>
      </c>
      <c r="F66" s="182">
        <f t="shared" si="3"/>
        <v>32.236497249999999</v>
      </c>
      <c r="G66" s="41"/>
      <c r="H66" s="144"/>
      <c r="I66" s="144"/>
      <c r="J66" s="41"/>
    </row>
    <row r="67" spans="1:10" x14ac:dyDescent="0.25">
      <c r="A67" s="41"/>
      <c r="B67" s="127">
        <f t="shared" ref="B67:B77" si="5">+B66</f>
        <v>2015</v>
      </c>
      <c r="C67" s="127">
        <v>2</v>
      </c>
      <c r="D67" s="213">
        <f t="shared" si="4"/>
        <v>35.932355000000001</v>
      </c>
      <c r="E67" s="212">
        <v>42036</v>
      </c>
      <c r="F67" s="182">
        <f t="shared" si="3"/>
        <v>33.090754083333337</v>
      </c>
      <c r="G67" s="41"/>
      <c r="H67" s="144"/>
      <c r="I67" s="144"/>
      <c r="J67" s="41"/>
    </row>
    <row r="68" spans="1:10" x14ac:dyDescent="0.25">
      <c r="A68" s="41"/>
      <c r="B68" s="127">
        <f t="shared" si="5"/>
        <v>2015</v>
      </c>
      <c r="C68" s="127">
        <v>3</v>
      </c>
      <c r="D68" s="213">
        <f t="shared" si="4"/>
        <v>36.677548000000002</v>
      </c>
      <c r="E68" s="212">
        <v>42064</v>
      </c>
      <c r="F68" s="182">
        <f t="shared" si="3"/>
        <v>33.590977416666668</v>
      </c>
      <c r="G68" s="41"/>
      <c r="H68" s="144"/>
      <c r="I68" s="144"/>
      <c r="J68" s="41"/>
    </row>
    <row r="69" spans="1:10" x14ac:dyDescent="0.25">
      <c r="A69" s="41"/>
      <c r="B69" s="127">
        <f t="shared" si="5"/>
        <v>2015</v>
      </c>
      <c r="C69" s="127">
        <v>4</v>
      </c>
      <c r="D69" s="213">
        <f t="shared" si="4"/>
        <v>31.438324000000001</v>
      </c>
      <c r="E69" s="212">
        <v>42095</v>
      </c>
      <c r="F69" s="182">
        <f t="shared" si="3"/>
        <v>33.861444416666679</v>
      </c>
      <c r="G69" s="41"/>
      <c r="H69" s="144"/>
      <c r="I69" s="144"/>
      <c r="J69" s="41"/>
    </row>
    <row r="70" spans="1:10" x14ac:dyDescent="0.25">
      <c r="A70" s="41"/>
      <c r="B70" s="127">
        <f t="shared" si="5"/>
        <v>2015</v>
      </c>
      <c r="C70" s="127">
        <v>5</v>
      </c>
      <c r="D70" s="213">
        <f t="shared" si="4"/>
        <v>34.931148</v>
      </c>
      <c r="E70" s="212">
        <v>42125</v>
      </c>
      <c r="F70" s="182">
        <f t="shared" si="3"/>
        <v>34.417724750000005</v>
      </c>
      <c r="G70" s="41"/>
      <c r="H70" s="144"/>
      <c r="I70" s="144"/>
      <c r="J70" s="41"/>
    </row>
    <row r="71" spans="1:10" x14ac:dyDescent="0.25">
      <c r="A71" s="41"/>
      <c r="B71" s="127">
        <f t="shared" si="5"/>
        <v>2015</v>
      </c>
      <c r="C71" s="127">
        <v>6</v>
      </c>
      <c r="D71" s="213">
        <f t="shared" si="4"/>
        <v>26.620688999999999</v>
      </c>
      <c r="E71" s="212">
        <v>42156</v>
      </c>
      <c r="F71" s="182">
        <f t="shared" si="3"/>
        <v>34.046903416666673</v>
      </c>
      <c r="G71" s="41"/>
      <c r="H71" s="144"/>
      <c r="I71" s="144"/>
      <c r="J71" s="41"/>
    </row>
    <row r="72" spans="1:10" x14ac:dyDescent="0.25">
      <c r="A72" s="41"/>
      <c r="B72" s="127">
        <f t="shared" si="5"/>
        <v>2015</v>
      </c>
      <c r="C72" s="127">
        <v>7</v>
      </c>
      <c r="D72" s="213">
        <f t="shared" si="4"/>
        <v>28.608633999999999</v>
      </c>
      <c r="E72" s="212">
        <v>42186</v>
      </c>
      <c r="F72" s="182">
        <f t="shared" si="3"/>
        <v>33.081368083333338</v>
      </c>
      <c r="G72" s="41"/>
      <c r="H72" s="144"/>
      <c r="I72" s="144"/>
      <c r="J72" s="41"/>
    </row>
    <row r="73" spans="1:10" x14ac:dyDescent="0.25">
      <c r="A73" s="41"/>
      <c r="B73" s="127">
        <f t="shared" si="5"/>
        <v>2015</v>
      </c>
      <c r="C73" s="127">
        <v>8</v>
      </c>
      <c r="D73" s="213">
        <f t="shared" si="4"/>
        <v>31.673427</v>
      </c>
      <c r="E73" s="212">
        <v>42217</v>
      </c>
      <c r="F73" s="182">
        <f t="shared" si="3"/>
        <v>32.704577083333334</v>
      </c>
      <c r="G73" s="41"/>
      <c r="H73" s="144"/>
      <c r="I73" s="144"/>
      <c r="J73" s="41"/>
    </row>
    <row r="74" spans="1:10" x14ac:dyDescent="0.25">
      <c r="A74" s="41"/>
      <c r="B74" s="127">
        <f t="shared" si="5"/>
        <v>2015</v>
      </c>
      <c r="C74" s="127">
        <v>9</v>
      </c>
      <c r="D74" s="213">
        <f t="shared" si="4"/>
        <v>34.499530999999998</v>
      </c>
      <c r="E74" s="212">
        <v>42248</v>
      </c>
      <c r="F74" s="182">
        <f t="shared" si="3"/>
        <v>32.252714083333338</v>
      </c>
      <c r="G74" s="41"/>
      <c r="H74" s="144"/>
      <c r="I74" s="144"/>
      <c r="J74" s="41"/>
    </row>
    <row r="75" spans="1:10" x14ac:dyDescent="0.25">
      <c r="A75" s="41"/>
      <c r="B75" s="127">
        <f t="shared" si="5"/>
        <v>2015</v>
      </c>
      <c r="C75" s="127">
        <v>10</v>
      </c>
      <c r="D75" s="213">
        <f t="shared" si="4"/>
        <v>31.408795000000001</v>
      </c>
      <c r="E75" s="212">
        <v>42278</v>
      </c>
      <c r="F75" s="182">
        <f t="shared" si="3"/>
        <v>31.984165333333333</v>
      </c>
      <c r="G75" s="41"/>
      <c r="H75" s="144"/>
      <c r="I75" s="144"/>
      <c r="J75" s="41"/>
    </row>
    <row r="76" spans="1:10" x14ac:dyDescent="0.25">
      <c r="A76" s="41"/>
      <c r="B76" s="127">
        <f t="shared" si="5"/>
        <v>2015</v>
      </c>
      <c r="C76" s="127">
        <v>11</v>
      </c>
      <c r="D76" s="213">
        <f t="shared" si="4"/>
        <v>32.55498</v>
      </c>
      <c r="E76" s="212">
        <v>42309</v>
      </c>
      <c r="F76" s="182">
        <f t="shared" si="3"/>
        <v>31.874861666666664</v>
      </c>
      <c r="G76" s="41"/>
      <c r="H76" s="144"/>
      <c r="I76" s="144"/>
      <c r="J76" s="41"/>
    </row>
    <row r="77" spans="1:10" x14ac:dyDescent="0.25">
      <c r="A77" s="41"/>
      <c r="B77" s="127">
        <f t="shared" si="5"/>
        <v>2015</v>
      </c>
      <c r="C77" s="127">
        <v>12</v>
      </c>
      <c r="D77" s="213">
        <f t="shared" si="4"/>
        <v>56.354225</v>
      </c>
      <c r="E77" s="212">
        <v>42339</v>
      </c>
      <c r="F77" s="182">
        <f t="shared" si="3"/>
        <v>33.981833666666667</v>
      </c>
      <c r="G77" s="41"/>
      <c r="H77" s="144"/>
      <c r="I77" s="144"/>
      <c r="J77" s="41"/>
    </row>
    <row r="78" spans="1:10" x14ac:dyDescent="0.25">
      <c r="A78" s="41"/>
      <c r="B78" s="127">
        <f>+E11</f>
        <v>2016</v>
      </c>
      <c r="C78" s="127">
        <v>1</v>
      </c>
      <c r="D78" s="213">
        <f t="shared" ref="D78:D89" si="6">+E13</f>
        <v>30.720089999999999</v>
      </c>
      <c r="E78" s="212">
        <v>42370</v>
      </c>
      <c r="F78" s="182">
        <f t="shared" si="3"/>
        <v>34.284978833333334</v>
      </c>
      <c r="G78" s="41"/>
      <c r="H78" s="144"/>
      <c r="I78" s="144"/>
      <c r="J78" s="41"/>
    </row>
    <row r="79" spans="1:10" x14ac:dyDescent="0.25">
      <c r="A79" s="41"/>
      <c r="B79" s="127">
        <f t="shared" ref="B79:B89" si="7">+B78</f>
        <v>2016</v>
      </c>
      <c r="C79" s="127">
        <v>2</v>
      </c>
      <c r="D79" s="213">
        <f t="shared" si="6"/>
        <v>30.916184000000001</v>
      </c>
      <c r="E79" s="212">
        <v>42401</v>
      </c>
      <c r="F79" s="182">
        <f t="shared" si="3"/>
        <v>33.866964583333335</v>
      </c>
      <c r="G79" s="41"/>
      <c r="H79" s="144"/>
      <c r="I79" s="144"/>
      <c r="J79" s="41"/>
    </row>
    <row r="80" spans="1:10" x14ac:dyDescent="0.25">
      <c r="A80" s="41"/>
      <c r="B80" s="127">
        <f t="shared" si="7"/>
        <v>2016</v>
      </c>
      <c r="C80" s="127">
        <v>3</v>
      </c>
      <c r="D80" s="213">
        <f t="shared" si="6"/>
        <v>25.064927999999998</v>
      </c>
      <c r="E80" s="212">
        <v>42430</v>
      </c>
      <c r="F80" s="182">
        <f t="shared" si="3"/>
        <v>32.899246249999997</v>
      </c>
      <c r="G80" s="41"/>
      <c r="H80" s="144"/>
      <c r="I80" s="144"/>
      <c r="J80" s="41"/>
    </row>
    <row r="81" spans="1:10" x14ac:dyDescent="0.25">
      <c r="A81" s="41"/>
      <c r="B81" s="127">
        <f t="shared" si="7"/>
        <v>2016</v>
      </c>
      <c r="C81" s="127">
        <v>4</v>
      </c>
      <c r="D81" s="213">
        <f t="shared" si="6"/>
        <v>25.994524999999999</v>
      </c>
      <c r="E81" s="212">
        <v>42461</v>
      </c>
      <c r="F81" s="182">
        <f t="shared" si="3"/>
        <v>32.445596333333334</v>
      </c>
      <c r="G81" s="41"/>
      <c r="H81" s="144"/>
      <c r="I81" s="144"/>
      <c r="J81" s="41"/>
    </row>
    <row r="82" spans="1:10" x14ac:dyDescent="0.25">
      <c r="A82" s="41"/>
      <c r="B82" s="127">
        <f t="shared" si="7"/>
        <v>2016</v>
      </c>
      <c r="C82" s="127">
        <v>5</v>
      </c>
      <c r="D82" s="213">
        <f t="shared" si="6"/>
        <v>32.353211999999999</v>
      </c>
      <c r="E82" s="212">
        <v>42491</v>
      </c>
      <c r="F82" s="182">
        <f t="shared" si="3"/>
        <v>32.230768333333337</v>
      </c>
      <c r="G82" s="41"/>
      <c r="H82" s="144"/>
      <c r="I82" s="144"/>
      <c r="J82" s="41"/>
    </row>
    <row r="83" spans="1:10" x14ac:dyDescent="0.25">
      <c r="A83" s="41"/>
      <c r="B83" s="127">
        <f t="shared" si="7"/>
        <v>2016</v>
      </c>
      <c r="C83" s="127">
        <v>6</v>
      </c>
      <c r="D83" s="213">
        <f t="shared" si="6"/>
        <v>30.194431999999999</v>
      </c>
      <c r="E83" s="212">
        <v>42522</v>
      </c>
      <c r="F83" s="182">
        <f t="shared" si="3"/>
        <v>32.528580249999997</v>
      </c>
      <c r="G83" s="41"/>
      <c r="H83" s="144"/>
      <c r="I83" s="144"/>
      <c r="J83" s="41"/>
    </row>
    <row r="84" spans="1:10" x14ac:dyDescent="0.25">
      <c r="A84" s="41"/>
      <c r="B84" s="127">
        <f t="shared" si="7"/>
        <v>2016</v>
      </c>
      <c r="C84" s="127">
        <v>7</v>
      </c>
      <c r="D84" s="213">
        <f t="shared" si="6"/>
        <v>23.917197999999999</v>
      </c>
      <c r="E84" s="212">
        <v>42552</v>
      </c>
      <c r="F84" s="182">
        <f t="shared" si="3"/>
        <v>32.137627250000001</v>
      </c>
      <c r="G84" s="41"/>
      <c r="H84" s="144"/>
      <c r="I84" s="144"/>
      <c r="J84" s="41"/>
    </row>
    <row r="85" spans="1:10" x14ac:dyDescent="0.25">
      <c r="A85" s="41"/>
      <c r="B85" s="127">
        <f t="shared" si="7"/>
        <v>2016</v>
      </c>
      <c r="C85" s="127">
        <v>8</v>
      </c>
      <c r="D85" s="213">
        <f t="shared" si="6"/>
        <v>36.274411000000001</v>
      </c>
      <c r="E85" s="212">
        <v>42583</v>
      </c>
      <c r="F85" s="182">
        <f t="shared" si="3"/>
        <v>32.521042583333333</v>
      </c>
      <c r="G85" s="41"/>
      <c r="H85" s="144"/>
      <c r="I85" s="144"/>
      <c r="J85" s="41"/>
    </row>
    <row r="86" spans="1:10" x14ac:dyDescent="0.25">
      <c r="A86" s="41"/>
      <c r="B86" s="127">
        <f t="shared" si="7"/>
        <v>2016</v>
      </c>
      <c r="C86" s="127">
        <v>9</v>
      </c>
      <c r="D86" s="213">
        <f t="shared" si="6"/>
        <v>27.291664000000001</v>
      </c>
      <c r="E86" s="212">
        <v>42614</v>
      </c>
      <c r="F86" s="182">
        <f t="shared" si="3"/>
        <v>31.920387000000002</v>
      </c>
      <c r="G86" s="41"/>
      <c r="H86" s="144"/>
      <c r="I86" s="144"/>
      <c r="J86" s="41"/>
    </row>
    <row r="87" spans="1:10" x14ac:dyDescent="0.25">
      <c r="A87" s="41"/>
      <c r="B87" s="127">
        <f t="shared" si="7"/>
        <v>2016</v>
      </c>
      <c r="C87" s="127">
        <v>10</v>
      </c>
      <c r="D87" s="213">
        <f t="shared" si="6"/>
        <v>24.450852999999999</v>
      </c>
      <c r="E87" s="212">
        <v>42644</v>
      </c>
      <c r="F87" s="182">
        <f t="shared" si="3"/>
        <v>31.3405585</v>
      </c>
      <c r="G87" s="41"/>
      <c r="H87" s="144"/>
      <c r="I87" s="144"/>
      <c r="J87" s="41"/>
    </row>
    <row r="88" spans="1:10" x14ac:dyDescent="0.25">
      <c r="A88" s="41"/>
      <c r="B88" s="127">
        <f t="shared" si="7"/>
        <v>2016</v>
      </c>
      <c r="C88" s="127">
        <v>11</v>
      </c>
      <c r="D88" s="213">
        <f t="shared" si="6"/>
        <v>24.66282</v>
      </c>
      <c r="E88" s="212">
        <v>42675</v>
      </c>
      <c r="F88" s="182">
        <f t="shared" si="3"/>
        <v>30.682878500000001</v>
      </c>
      <c r="G88" s="41"/>
      <c r="H88" s="144"/>
      <c r="I88" s="144"/>
      <c r="J88" s="41"/>
    </row>
    <row r="89" spans="1:10" x14ac:dyDescent="0.25">
      <c r="A89" s="41"/>
      <c r="B89" s="127">
        <f t="shared" si="7"/>
        <v>2016</v>
      </c>
      <c r="C89" s="127">
        <v>12</v>
      </c>
      <c r="D89" s="213">
        <f t="shared" si="6"/>
        <v>25.903865</v>
      </c>
      <c r="E89" s="212">
        <v>42705</v>
      </c>
      <c r="F89" s="182">
        <f t="shared" si="3"/>
        <v>28.145348500000001</v>
      </c>
      <c r="G89" s="41"/>
      <c r="H89" s="144"/>
      <c r="I89" s="144"/>
      <c r="J89" s="41"/>
    </row>
    <row r="90" spans="1:10" x14ac:dyDescent="0.25">
      <c r="A90" s="41"/>
      <c r="B90" s="127">
        <f>+F11</f>
        <v>2017</v>
      </c>
      <c r="C90" s="127">
        <v>1</v>
      </c>
      <c r="D90" s="213">
        <f t="shared" ref="D90:D101" si="8">+F13</f>
        <v>29.156898999999999</v>
      </c>
      <c r="E90" s="212">
        <v>42736</v>
      </c>
      <c r="F90" s="182">
        <f t="shared" si="3"/>
        <v>28.015082583333335</v>
      </c>
      <c r="G90" s="41"/>
      <c r="H90" s="144"/>
      <c r="I90" s="144"/>
      <c r="J90" s="41"/>
    </row>
    <row r="91" spans="1:10" x14ac:dyDescent="0.25">
      <c r="A91" s="41"/>
      <c r="B91" s="127">
        <f t="shared" ref="B91:B101" si="9">+B90</f>
        <v>2017</v>
      </c>
      <c r="C91" s="127">
        <v>2</v>
      </c>
      <c r="D91" s="213">
        <f t="shared" si="8"/>
        <v>23.038278999999999</v>
      </c>
      <c r="E91" s="212">
        <v>42767</v>
      </c>
      <c r="F91" s="182">
        <f t="shared" si="3"/>
        <v>27.358590500000002</v>
      </c>
      <c r="G91" s="41"/>
      <c r="H91" s="144"/>
      <c r="I91" s="144"/>
      <c r="J91" s="41"/>
    </row>
    <row r="92" spans="1:10" x14ac:dyDescent="0.25">
      <c r="A92" s="41"/>
      <c r="B92" s="127">
        <f t="shared" si="9"/>
        <v>2017</v>
      </c>
      <c r="C92" s="127">
        <v>3</v>
      </c>
      <c r="D92" s="213">
        <f t="shared" si="8"/>
        <v>25.604955</v>
      </c>
      <c r="E92" s="212">
        <v>42795</v>
      </c>
      <c r="F92" s="182">
        <f t="shared" si="3"/>
        <v>27.403592750000001</v>
      </c>
      <c r="G92" s="41"/>
      <c r="H92" s="144"/>
      <c r="I92" s="144"/>
      <c r="J92" s="41"/>
    </row>
    <row r="93" spans="1:10" x14ac:dyDescent="0.25">
      <c r="A93" s="41"/>
      <c r="B93" s="127">
        <f t="shared" si="9"/>
        <v>2017</v>
      </c>
      <c r="C93" s="127">
        <v>4</v>
      </c>
      <c r="D93" s="213">
        <f t="shared" si="8"/>
        <v>21.196467999999999</v>
      </c>
      <c r="E93" s="212">
        <v>42826</v>
      </c>
      <c r="F93" s="182">
        <f t="shared" si="3"/>
        <v>27.003754666666669</v>
      </c>
      <c r="G93" s="41"/>
      <c r="H93" s="144"/>
      <c r="I93" s="144"/>
      <c r="J93" s="41"/>
    </row>
    <row r="94" spans="1:10" x14ac:dyDescent="0.25">
      <c r="A94" s="41"/>
      <c r="B94" s="127">
        <f t="shared" si="9"/>
        <v>2017</v>
      </c>
      <c r="C94" s="127">
        <v>5</v>
      </c>
      <c r="D94" s="213">
        <f t="shared" si="8"/>
        <v>29.459868</v>
      </c>
      <c r="E94" s="212">
        <v>42856</v>
      </c>
      <c r="F94" s="182">
        <f t="shared" si="3"/>
        <v>26.762642666666665</v>
      </c>
      <c r="G94" s="41"/>
      <c r="H94" s="144"/>
      <c r="I94" s="144"/>
      <c r="J94" s="41"/>
    </row>
    <row r="95" spans="1:10" x14ac:dyDescent="0.25">
      <c r="A95" s="41"/>
      <c r="B95" s="127">
        <f t="shared" si="9"/>
        <v>2017</v>
      </c>
      <c r="C95" s="127">
        <v>6</v>
      </c>
      <c r="D95" s="213">
        <f t="shared" si="8"/>
        <v>31.161987</v>
      </c>
      <c r="E95" s="212">
        <v>42887</v>
      </c>
      <c r="F95" s="182">
        <f t="shared" si="3"/>
        <v>26.843272249999998</v>
      </c>
      <c r="G95" s="41"/>
      <c r="H95" s="144"/>
      <c r="I95" s="144"/>
      <c r="J95" s="41"/>
    </row>
    <row r="96" spans="1:10" x14ac:dyDescent="0.25">
      <c r="A96" s="41"/>
      <c r="B96" s="127">
        <f t="shared" si="9"/>
        <v>2017</v>
      </c>
      <c r="C96" s="127">
        <v>7</v>
      </c>
      <c r="D96" s="213">
        <f t="shared" si="8"/>
        <v>38.793626000000003</v>
      </c>
      <c r="E96" s="212">
        <v>42917</v>
      </c>
      <c r="F96" s="182">
        <f t="shared" si="3"/>
        <v>28.082974583333336</v>
      </c>
      <c r="G96" s="41"/>
      <c r="H96" s="144"/>
      <c r="I96" s="144"/>
      <c r="J96" s="41"/>
    </row>
    <row r="97" spans="1:10" x14ac:dyDescent="0.25">
      <c r="A97" s="41"/>
      <c r="B97" s="127">
        <f t="shared" si="9"/>
        <v>2017</v>
      </c>
      <c r="C97" s="127">
        <v>8</v>
      </c>
      <c r="D97" s="213">
        <f t="shared" si="8"/>
        <v>26.638473000000001</v>
      </c>
      <c r="E97" s="212">
        <v>42948</v>
      </c>
      <c r="F97" s="182">
        <f t="shared" ref="F97:F117" si="10">+AVERAGE(D86:D97)</f>
        <v>27.279979749999999</v>
      </c>
      <c r="G97" s="41"/>
      <c r="H97" s="144"/>
      <c r="I97" s="144"/>
      <c r="J97" s="41"/>
    </row>
    <row r="98" spans="1:10" x14ac:dyDescent="0.25">
      <c r="A98" s="41"/>
      <c r="B98" s="127">
        <f t="shared" si="9"/>
        <v>2017</v>
      </c>
      <c r="C98" s="127">
        <v>9</v>
      </c>
      <c r="D98" s="213">
        <f t="shared" si="8"/>
        <v>32.058877000000003</v>
      </c>
      <c r="E98" s="212">
        <v>42979</v>
      </c>
      <c r="F98" s="182">
        <f t="shared" si="10"/>
        <v>27.677247499999996</v>
      </c>
      <c r="G98" s="41"/>
      <c r="H98" s="144"/>
      <c r="I98" s="144"/>
      <c r="J98" s="41"/>
    </row>
    <row r="99" spans="1:10" x14ac:dyDescent="0.25">
      <c r="A99" s="41"/>
      <c r="B99" s="127">
        <f t="shared" si="9"/>
        <v>2017</v>
      </c>
      <c r="C99" s="127">
        <v>10</v>
      </c>
      <c r="D99" s="213">
        <f t="shared" si="8"/>
        <v>31.474861000000001</v>
      </c>
      <c r="E99" s="212">
        <v>43009</v>
      </c>
      <c r="F99" s="182">
        <f t="shared" si="10"/>
        <v>28.262581499999996</v>
      </c>
      <c r="G99" s="41"/>
      <c r="H99" s="144"/>
      <c r="I99" s="144"/>
      <c r="J99" s="41"/>
    </row>
    <row r="100" spans="1:10" x14ac:dyDescent="0.25">
      <c r="A100" s="41"/>
      <c r="B100" s="127">
        <f t="shared" si="9"/>
        <v>2017</v>
      </c>
      <c r="C100" s="127">
        <v>11</v>
      </c>
      <c r="D100" s="213">
        <f t="shared" si="8"/>
        <v>20.580929999999999</v>
      </c>
      <c r="E100" s="212">
        <v>43040</v>
      </c>
      <c r="F100" s="182">
        <f t="shared" si="10"/>
        <v>27.922424000000003</v>
      </c>
      <c r="G100" s="41"/>
      <c r="H100" s="144"/>
      <c r="I100" s="144"/>
      <c r="J100" s="41"/>
    </row>
    <row r="101" spans="1:10" x14ac:dyDescent="0.25">
      <c r="A101" s="41"/>
      <c r="B101" s="127">
        <f t="shared" si="9"/>
        <v>2017</v>
      </c>
      <c r="C101" s="127">
        <v>12</v>
      </c>
      <c r="D101" s="213">
        <f t="shared" si="8"/>
        <v>26.981535000000001</v>
      </c>
      <c r="E101" s="212">
        <v>43070</v>
      </c>
      <c r="F101" s="182">
        <f t="shared" si="10"/>
        <v>28.012229833333336</v>
      </c>
      <c r="G101" s="41"/>
      <c r="H101" s="144"/>
      <c r="I101" s="144"/>
      <c r="J101" s="41"/>
    </row>
    <row r="102" spans="1:10" x14ac:dyDescent="0.25">
      <c r="A102" s="41"/>
      <c r="B102" s="127">
        <f>+G11</f>
        <v>2018</v>
      </c>
      <c r="C102" s="127">
        <v>1</v>
      </c>
      <c r="D102" s="213">
        <f t="shared" ref="D102:D113" si="11">+G13</f>
        <v>27.078246</v>
      </c>
      <c r="E102" s="212">
        <v>43101</v>
      </c>
      <c r="F102" s="182">
        <f t="shared" si="10"/>
        <v>27.839008750000001</v>
      </c>
      <c r="G102" s="41"/>
      <c r="H102" s="144"/>
      <c r="I102" s="144"/>
      <c r="J102" s="41"/>
    </row>
    <row r="103" spans="1:10" x14ac:dyDescent="0.25">
      <c r="A103" s="41"/>
      <c r="B103" s="127">
        <f t="shared" ref="B103:B113" si="12">+B102</f>
        <v>2018</v>
      </c>
      <c r="C103" s="127">
        <v>2</v>
      </c>
      <c r="D103" s="213">
        <f t="shared" si="11"/>
        <v>29.322873999999999</v>
      </c>
      <c r="E103" s="212">
        <v>43132</v>
      </c>
      <c r="F103" s="182">
        <f t="shared" si="10"/>
        <v>28.362725000000001</v>
      </c>
      <c r="G103" s="41"/>
      <c r="H103" s="144"/>
      <c r="I103" s="144"/>
      <c r="J103" s="41"/>
    </row>
    <row r="104" spans="1:10" x14ac:dyDescent="0.25">
      <c r="A104" s="41"/>
      <c r="B104" s="127">
        <f t="shared" si="12"/>
        <v>2018</v>
      </c>
      <c r="C104" s="127">
        <v>3</v>
      </c>
      <c r="D104" s="213">
        <f t="shared" si="11"/>
        <v>22.576056999999999</v>
      </c>
      <c r="E104" s="212">
        <v>43160</v>
      </c>
      <c r="F104" s="182">
        <f t="shared" si="10"/>
        <v>28.110316833333329</v>
      </c>
      <c r="G104" s="41"/>
      <c r="H104" s="144"/>
      <c r="I104" s="144"/>
      <c r="J104" s="41"/>
    </row>
    <row r="105" spans="1:10" x14ac:dyDescent="0.25">
      <c r="A105" s="41"/>
      <c r="B105" s="127">
        <f t="shared" si="12"/>
        <v>2018</v>
      </c>
      <c r="C105" s="127">
        <v>4</v>
      </c>
      <c r="D105" s="213">
        <f t="shared" si="11"/>
        <v>22.414148000000001</v>
      </c>
      <c r="E105" s="212">
        <v>43191</v>
      </c>
      <c r="F105" s="182">
        <f t="shared" si="10"/>
        <v>28.21179016666667</v>
      </c>
      <c r="G105" s="41"/>
      <c r="H105" s="144"/>
      <c r="I105" s="144"/>
      <c r="J105" s="41"/>
    </row>
    <row r="106" spans="1:10" x14ac:dyDescent="0.25">
      <c r="A106" s="41"/>
      <c r="B106" s="127">
        <f t="shared" si="12"/>
        <v>2018</v>
      </c>
      <c r="C106" s="127">
        <v>5</v>
      </c>
      <c r="D106" s="213">
        <f t="shared" si="11"/>
        <v>26.660883999999999</v>
      </c>
      <c r="E106" s="212">
        <v>43221</v>
      </c>
      <c r="F106" s="182">
        <f t="shared" si="10"/>
        <v>27.978541500000002</v>
      </c>
      <c r="G106" s="41"/>
      <c r="H106" s="144"/>
      <c r="I106" s="144"/>
      <c r="J106" s="41"/>
    </row>
    <row r="107" spans="1:10" x14ac:dyDescent="0.25">
      <c r="A107" s="41"/>
      <c r="B107" s="127">
        <f t="shared" si="12"/>
        <v>2018</v>
      </c>
      <c r="C107" s="127">
        <v>6</v>
      </c>
      <c r="D107" s="213">
        <f t="shared" si="11"/>
        <v>23.709439</v>
      </c>
      <c r="E107" s="212">
        <v>43252</v>
      </c>
      <c r="F107" s="182">
        <f t="shared" si="10"/>
        <v>27.357495833333335</v>
      </c>
      <c r="G107" s="41"/>
      <c r="H107" s="144"/>
      <c r="I107" s="144"/>
      <c r="J107" s="41"/>
    </row>
    <row r="108" spans="1:10" x14ac:dyDescent="0.25">
      <c r="A108" s="41"/>
      <c r="B108" s="127">
        <f t="shared" si="12"/>
        <v>2018</v>
      </c>
      <c r="C108" s="127">
        <v>7</v>
      </c>
      <c r="D108" s="213">
        <f t="shared" si="11"/>
        <v>29.473814999999998</v>
      </c>
      <c r="E108" s="212">
        <v>43282</v>
      </c>
      <c r="F108" s="182">
        <f t="shared" si="10"/>
        <v>26.580844916666667</v>
      </c>
      <c r="G108" s="41"/>
      <c r="H108" s="144"/>
      <c r="I108" s="144"/>
      <c r="J108" s="41"/>
    </row>
    <row r="109" spans="1:10" x14ac:dyDescent="0.25">
      <c r="A109" s="41"/>
      <c r="B109" s="127">
        <f t="shared" si="12"/>
        <v>2018</v>
      </c>
      <c r="C109" s="127">
        <v>8</v>
      </c>
      <c r="D109" s="213">
        <f t="shared" si="11"/>
        <v>44.324384000000002</v>
      </c>
      <c r="E109" s="212">
        <v>43313</v>
      </c>
      <c r="F109" s="182">
        <f t="shared" si="10"/>
        <v>28.054670833333333</v>
      </c>
      <c r="G109" s="41"/>
      <c r="H109" s="144"/>
      <c r="I109" s="144"/>
      <c r="J109" s="41"/>
    </row>
    <row r="110" spans="1:10" x14ac:dyDescent="0.25">
      <c r="A110" s="41"/>
      <c r="B110" s="127">
        <f t="shared" si="12"/>
        <v>2018</v>
      </c>
      <c r="C110" s="127">
        <v>9</v>
      </c>
      <c r="D110" s="213">
        <f t="shared" si="11"/>
        <v>30.568729000000001</v>
      </c>
      <c r="E110" s="212">
        <v>43344</v>
      </c>
      <c r="F110" s="182">
        <f t="shared" si="10"/>
        <v>27.930491833333335</v>
      </c>
      <c r="G110" s="41"/>
      <c r="H110" s="144"/>
      <c r="I110" s="144"/>
      <c r="J110" s="41"/>
    </row>
    <row r="111" spans="1:10" x14ac:dyDescent="0.25">
      <c r="A111" s="41"/>
      <c r="B111" s="127">
        <f t="shared" si="12"/>
        <v>2018</v>
      </c>
      <c r="C111" s="127">
        <v>10</v>
      </c>
      <c r="D111" s="213">
        <f t="shared" si="11"/>
        <v>30.495132999999999</v>
      </c>
      <c r="E111" s="212">
        <v>43374</v>
      </c>
      <c r="F111" s="182">
        <f t="shared" si="10"/>
        <v>27.848847833333338</v>
      </c>
      <c r="G111" s="41"/>
      <c r="H111" s="144"/>
      <c r="I111" s="144"/>
      <c r="J111" s="41"/>
    </row>
    <row r="112" spans="1:10" x14ac:dyDescent="0.25">
      <c r="A112" s="41"/>
      <c r="B112" s="127">
        <f t="shared" si="12"/>
        <v>2018</v>
      </c>
      <c r="C112" s="127">
        <v>11</v>
      </c>
      <c r="D112" s="213">
        <f t="shared" si="11"/>
        <v>25.890606999999999</v>
      </c>
      <c r="E112" s="212">
        <v>43405</v>
      </c>
      <c r="F112" s="182">
        <f t="shared" si="10"/>
        <v>28.291320916666667</v>
      </c>
      <c r="G112" s="41"/>
      <c r="H112" s="144"/>
      <c r="I112" s="144"/>
      <c r="J112" s="41"/>
    </row>
    <row r="113" spans="1:10" x14ac:dyDescent="0.25">
      <c r="A113" s="41"/>
      <c r="B113" s="127">
        <f t="shared" si="12"/>
        <v>2018</v>
      </c>
      <c r="C113" s="127">
        <v>12</v>
      </c>
      <c r="D113" s="213">
        <f t="shared" si="11"/>
        <v>23.293018</v>
      </c>
      <c r="E113" s="212">
        <v>43435</v>
      </c>
      <c r="F113" s="182">
        <f t="shared" si="10"/>
        <v>27.983944500000003</v>
      </c>
      <c r="G113" s="41"/>
      <c r="H113" s="144"/>
      <c r="I113" s="144"/>
      <c r="J113" s="41"/>
    </row>
    <row r="114" spans="1:10" x14ac:dyDescent="0.25">
      <c r="A114" s="41"/>
      <c r="B114" s="127">
        <v>2019</v>
      </c>
      <c r="C114" s="127">
        <v>1</v>
      </c>
      <c r="D114" s="213">
        <f t="shared" ref="D114:D125" si="13">+H13</f>
        <v>24.191435999999999</v>
      </c>
      <c r="E114" s="212">
        <v>43466</v>
      </c>
      <c r="F114" s="182">
        <f t="shared" si="10"/>
        <v>27.743376999999999</v>
      </c>
      <c r="G114" s="41"/>
      <c r="H114" s="144"/>
      <c r="I114" s="144"/>
      <c r="J114" s="41"/>
    </row>
    <row r="115" spans="1:10" x14ac:dyDescent="0.25">
      <c r="A115" s="41"/>
      <c r="B115" s="127">
        <f t="shared" ref="B115:B125" si="14">+B114</f>
        <v>2019</v>
      </c>
      <c r="C115" s="127">
        <v>2</v>
      </c>
      <c r="D115" s="213">
        <f t="shared" si="13"/>
        <v>31.380500000000001</v>
      </c>
      <c r="E115" s="212">
        <v>43497</v>
      </c>
      <c r="F115" s="182">
        <f t="shared" si="10"/>
        <v>27.914845833333334</v>
      </c>
      <c r="G115" s="41"/>
      <c r="H115" s="144"/>
      <c r="I115" s="144"/>
      <c r="J115" s="41"/>
    </row>
    <row r="116" spans="1:10" x14ac:dyDescent="0.25">
      <c r="A116" s="41"/>
      <c r="B116" s="127">
        <f t="shared" si="14"/>
        <v>2019</v>
      </c>
      <c r="C116" s="127">
        <v>3</v>
      </c>
      <c r="D116" s="213">
        <f t="shared" si="13"/>
        <v>21.828101</v>
      </c>
      <c r="E116" s="212">
        <v>43525</v>
      </c>
      <c r="F116" s="182">
        <f t="shared" si="10"/>
        <v>27.852516166666664</v>
      </c>
      <c r="G116" s="41"/>
      <c r="H116" s="144"/>
      <c r="I116" s="144"/>
      <c r="J116" s="41"/>
    </row>
    <row r="117" spans="1:10" x14ac:dyDescent="0.25">
      <c r="A117" s="41"/>
      <c r="B117" s="127">
        <f t="shared" si="14"/>
        <v>2019</v>
      </c>
      <c r="C117" s="127">
        <v>4</v>
      </c>
      <c r="D117" s="213">
        <f t="shared" si="13"/>
        <v>22.118075000000001</v>
      </c>
      <c r="E117" s="212">
        <v>43556</v>
      </c>
      <c r="F117" s="182">
        <f t="shared" si="10"/>
        <v>27.827843416666664</v>
      </c>
      <c r="G117" s="41"/>
      <c r="H117" s="144"/>
      <c r="I117" s="144"/>
      <c r="J117" s="41"/>
    </row>
    <row r="118" spans="1:10" x14ac:dyDescent="0.25">
      <c r="A118" s="41"/>
      <c r="B118" s="127">
        <f t="shared" si="14"/>
        <v>2019</v>
      </c>
      <c r="C118" s="127">
        <v>5</v>
      </c>
      <c r="D118" s="213">
        <f t="shared" si="13"/>
        <v>26.008994000000001</v>
      </c>
      <c r="E118" s="212">
        <v>43586</v>
      </c>
      <c r="F118" s="182">
        <f>+AVERAGE(D107:D118)</f>
        <v>27.773519250000003</v>
      </c>
      <c r="G118" s="41"/>
      <c r="H118" s="144"/>
      <c r="I118" s="144"/>
      <c r="J118" s="41"/>
    </row>
    <row r="119" spans="1:10" x14ac:dyDescent="0.25">
      <c r="A119" s="41"/>
      <c r="B119" s="127">
        <f t="shared" si="14"/>
        <v>2019</v>
      </c>
      <c r="C119" s="127">
        <v>6</v>
      </c>
      <c r="D119" s="213">
        <f t="shared" si="13"/>
        <v>24.909927</v>
      </c>
      <c r="E119" s="212">
        <v>43617</v>
      </c>
      <c r="F119" s="182">
        <f>+AVERAGE(D108:D119)</f>
        <v>27.873559916666661</v>
      </c>
      <c r="G119" s="41"/>
      <c r="H119" s="144"/>
      <c r="I119" s="144"/>
      <c r="J119" s="41"/>
    </row>
    <row r="120" spans="1:10" x14ac:dyDescent="0.25">
      <c r="A120" s="41"/>
      <c r="B120" s="127">
        <f t="shared" si="14"/>
        <v>2019</v>
      </c>
      <c r="C120" s="127">
        <v>7</v>
      </c>
      <c r="D120" s="213">
        <f>+H19</f>
        <v>61.515087000000001</v>
      </c>
      <c r="E120" s="212">
        <v>43647</v>
      </c>
      <c r="F120" s="182">
        <f>+AVERAGE(D109:D120)</f>
        <v>30.543665916666665</v>
      </c>
      <c r="G120" s="41"/>
      <c r="H120" s="144"/>
      <c r="I120" s="144"/>
      <c r="J120" s="41"/>
    </row>
    <row r="121" spans="1:10" x14ac:dyDescent="0.25">
      <c r="A121" s="41"/>
      <c r="B121" s="127">
        <f t="shared" si="14"/>
        <v>2019</v>
      </c>
      <c r="C121" s="127">
        <v>8</v>
      </c>
      <c r="D121" s="213">
        <f t="shared" si="13"/>
        <v>26.837924999999998</v>
      </c>
      <c r="E121" s="212">
        <v>43678</v>
      </c>
      <c r="F121" s="182">
        <f t="shared" ref="F121" si="15">+AVERAGE(D110:D121)</f>
        <v>29.086461</v>
      </c>
      <c r="G121" s="41"/>
      <c r="H121" s="144"/>
      <c r="I121" s="144"/>
      <c r="J121" s="41"/>
    </row>
    <row r="122" spans="1:10" x14ac:dyDescent="0.25">
      <c r="A122" s="41"/>
      <c r="B122" s="127">
        <f t="shared" si="14"/>
        <v>2019</v>
      </c>
      <c r="C122" s="127">
        <v>9</v>
      </c>
      <c r="D122" s="213">
        <f t="shared" si="13"/>
        <v>28.716135999999999</v>
      </c>
      <c r="E122" s="212">
        <v>43709</v>
      </c>
      <c r="F122" s="182">
        <f>+AVERAGE(D111:D122)</f>
        <v>28.932078250000004</v>
      </c>
      <c r="G122" s="41"/>
      <c r="H122" s="144"/>
      <c r="I122" s="144"/>
      <c r="J122" s="41"/>
    </row>
    <row r="123" spans="1:10" x14ac:dyDescent="0.25">
      <c r="A123" s="41"/>
      <c r="B123" s="127">
        <f t="shared" si="14"/>
        <v>2019</v>
      </c>
      <c r="C123" s="127">
        <v>10</v>
      </c>
      <c r="D123" s="213">
        <f t="shared" si="13"/>
        <v>30.408888999999999</v>
      </c>
      <c r="E123" s="212">
        <v>43739</v>
      </c>
      <c r="F123" s="182">
        <f t="shared" ref="F123" si="16">+AVERAGE(D112:D123)</f>
        <v>28.924891250000002</v>
      </c>
      <c r="G123" s="41"/>
      <c r="H123" s="144"/>
      <c r="I123" s="144"/>
      <c r="J123" s="41"/>
    </row>
    <row r="124" spans="1:10" x14ac:dyDescent="0.25">
      <c r="A124" s="41"/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26.767340666666669</v>
      </c>
      <c r="G124" s="41"/>
      <c r="H124" s="144"/>
      <c r="I124" s="144"/>
      <c r="J124" s="41"/>
    </row>
    <row r="125" spans="1:10" x14ac:dyDescent="0.25">
      <c r="A125" s="41"/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7">+AVERAGE(D114:D125)</f>
        <v>24.826255833333335</v>
      </c>
      <c r="G125" s="41"/>
      <c r="H125" s="144"/>
      <c r="I125" s="144"/>
      <c r="J125" s="41"/>
    </row>
    <row r="126" spans="1:10" x14ac:dyDescent="0.25">
      <c r="B126" s="41"/>
      <c r="C126" s="41"/>
      <c r="D126" s="41"/>
      <c r="E126" s="41"/>
      <c r="F126" s="41"/>
      <c r="G126" s="41"/>
      <c r="H126" s="144"/>
      <c r="I126" s="144"/>
      <c r="J126" s="41"/>
    </row>
    <row r="127" spans="1:10" x14ac:dyDescent="0.25">
      <c r="B127" s="41"/>
      <c r="C127" s="41"/>
      <c r="D127" s="41"/>
      <c r="E127" s="41"/>
      <c r="F127" s="41"/>
      <c r="G127" s="41"/>
      <c r="H127" s="144"/>
      <c r="I127" s="144"/>
      <c r="J127" s="41"/>
    </row>
    <row r="128" spans="1:10" x14ac:dyDescent="0.25">
      <c r="B128" s="41"/>
      <c r="C128" s="41"/>
      <c r="D128" s="41"/>
      <c r="E128" s="41"/>
      <c r="F128" s="41"/>
      <c r="G128" s="41"/>
      <c r="H128" s="144"/>
      <c r="I128" s="144"/>
      <c r="J128" s="41"/>
    </row>
    <row r="129" spans="2:10" x14ac:dyDescent="0.25">
      <c r="B129" s="41"/>
      <c r="C129" s="41"/>
      <c r="D129" s="41"/>
      <c r="E129" s="41"/>
      <c r="F129" s="41"/>
      <c r="G129" s="41"/>
      <c r="H129" s="144"/>
      <c r="I129" s="144"/>
      <c r="J129" s="41"/>
    </row>
    <row r="130" spans="2:10" x14ac:dyDescent="0.25">
      <c r="B130" s="144"/>
      <c r="C130" s="144"/>
      <c r="D130" s="144"/>
      <c r="E130" s="144"/>
      <c r="F130" s="144"/>
      <c r="G130" s="144"/>
      <c r="H130" s="144"/>
      <c r="I130" s="144"/>
      <c r="J130" s="41"/>
    </row>
    <row r="131" spans="2:10" x14ac:dyDescent="0.25">
      <c r="B131" s="144"/>
      <c r="C131" s="144"/>
      <c r="D131" s="144"/>
      <c r="E131" s="144"/>
      <c r="F131" s="144"/>
      <c r="G131" s="144"/>
      <c r="H131" s="144"/>
      <c r="I131" s="41"/>
      <c r="J131" s="41"/>
    </row>
    <row r="132" spans="2:10" x14ac:dyDescent="0.25">
      <c r="B132" s="144"/>
      <c r="C132" s="144"/>
      <c r="D132" s="144"/>
      <c r="E132" s="144"/>
      <c r="F132" s="144"/>
      <c r="G132" s="144"/>
      <c r="H132" s="144"/>
      <c r="I132" s="41"/>
      <c r="J132" s="41"/>
    </row>
    <row r="133" spans="2:10" x14ac:dyDescent="0.25">
      <c r="B133" s="144"/>
      <c r="C133" s="144"/>
      <c r="D133" s="144"/>
      <c r="E133" s="144"/>
      <c r="F133" s="144"/>
      <c r="G133" s="144"/>
      <c r="H133" s="144"/>
      <c r="I133" s="41"/>
      <c r="J133" s="41"/>
    </row>
    <row r="134" spans="2:10" x14ac:dyDescent="0.25">
      <c r="B134" s="144"/>
      <c r="C134" s="144"/>
      <c r="D134" s="144"/>
      <c r="E134" s="144"/>
      <c r="F134" s="144"/>
      <c r="G134" s="144"/>
      <c r="H134" s="144"/>
      <c r="I134" s="41"/>
      <c r="J134" s="41"/>
    </row>
    <row r="135" spans="2:10" x14ac:dyDescent="0.25">
      <c r="B135" s="144"/>
      <c r="C135" s="144"/>
      <c r="D135" s="144"/>
      <c r="E135" s="144"/>
      <c r="F135" s="144"/>
      <c r="G135" s="144"/>
      <c r="H135" s="144"/>
      <c r="I135" s="41"/>
      <c r="J135" s="41"/>
    </row>
    <row r="136" spans="2:10" x14ac:dyDescent="0.25">
      <c r="B136" s="144"/>
      <c r="C136" s="144"/>
      <c r="D136" s="144"/>
      <c r="E136" s="144"/>
      <c r="F136" s="144"/>
      <c r="G136" s="144"/>
      <c r="H136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ignoredErrors>
    <ignoredError sqref="B66 B78 B90 B102" formula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51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M10" s="41"/>
      <c r="O10" s="41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1"/>
      <c r="O11" s="18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68.752459999999999</v>
      </c>
      <c r="D13" s="68">
        <v>60.762117000000003</v>
      </c>
      <c r="E13" s="68">
        <v>46.496609999999997</v>
      </c>
      <c r="F13" s="68">
        <v>50.917661000000003</v>
      </c>
      <c r="G13" s="68">
        <v>69.992245999999994</v>
      </c>
      <c r="H13" s="68">
        <v>47.783560999999999</v>
      </c>
      <c r="I13" s="68">
        <v>-31.730207657573949</v>
      </c>
      <c r="J13" s="68">
        <v>68.269792342426044</v>
      </c>
      <c r="K13" s="68">
        <v>37.461628490750968</v>
      </c>
      <c r="L13" s="60"/>
      <c r="M13" s="41"/>
      <c r="N13" s="41">
        <f t="shared" ref="N13:N24" si="0">IF(H13="","",1)</f>
        <v>1</v>
      </c>
      <c r="O13" s="41"/>
    </row>
    <row r="14" spans="1:15" x14ac:dyDescent="0.25">
      <c r="A14" s="58"/>
      <c r="B14" s="67" t="s">
        <v>8</v>
      </c>
      <c r="C14" s="68">
        <v>81.856931000000003</v>
      </c>
      <c r="D14" s="68">
        <v>75.849290999999994</v>
      </c>
      <c r="E14" s="68">
        <v>95.608197000000004</v>
      </c>
      <c r="F14" s="68">
        <v>90.059445999999994</v>
      </c>
      <c r="G14" s="68">
        <v>82.777867000000001</v>
      </c>
      <c r="H14" s="68">
        <v>64.122110000000006</v>
      </c>
      <c r="I14" s="68">
        <v>-22.537131815682077</v>
      </c>
      <c r="J14" s="68">
        <v>77.462868184317927</v>
      </c>
      <c r="K14" s="68">
        <v>-8.0853029009305573</v>
      </c>
      <c r="L14" s="60"/>
      <c r="M14" s="41"/>
      <c r="N14" s="41">
        <f t="shared" si="0"/>
        <v>1</v>
      </c>
      <c r="O14" s="41"/>
    </row>
    <row r="15" spans="1:15" x14ac:dyDescent="0.25">
      <c r="A15" s="58"/>
      <c r="B15" s="67" t="s">
        <v>9</v>
      </c>
      <c r="C15" s="68">
        <v>78.714652999999998</v>
      </c>
      <c r="D15" s="68">
        <v>87.591222000000002</v>
      </c>
      <c r="E15" s="68">
        <v>73.816462000000001</v>
      </c>
      <c r="F15" s="68">
        <v>94.669550999999998</v>
      </c>
      <c r="G15" s="68">
        <v>70.339799999999997</v>
      </c>
      <c r="H15" s="68">
        <v>61.063178000000001</v>
      </c>
      <c r="I15" s="68">
        <v>-13.188297379293079</v>
      </c>
      <c r="J15" s="68">
        <v>86.811702620706924</v>
      </c>
      <c r="K15" s="68">
        <v>-25.699658172034646</v>
      </c>
      <c r="L15" s="60"/>
      <c r="M15" s="184"/>
      <c r="N15" s="41">
        <f t="shared" si="0"/>
        <v>1</v>
      </c>
      <c r="O15" s="41"/>
    </row>
    <row r="16" spans="1:15" x14ac:dyDescent="0.25">
      <c r="A16" s="58"/>
      <c r="B16" s="67" t="s">
        <v>10</v>
      </c>
      <c r="C16" s="68">
        <v>83.307362999999995</v>
      </c>
      <c r="D16" s="68">
        <v>77.558667999999997</v>
      </c>
      <c r="E16" s="68">
        <v>79.860433</v>
      </c>
      <c r="F16" s="68">
        <v>50.472954999999999</v>
      </c>
      <c r="G16" s="68">
        <v>73.125653999999997</v>
      </c>
      <c r="H16" s="68">
        <v>64.007378000000003</v>
      </c>
      <c r="I16" s="68">
        <v>-12.46932574442342</v>
      </c>
      <c r="J16" s="68">
        <v>87.530674255576585</v>
      </c>
      <c r="K16" s="68">
        <v>44.880865406037749</v>
      </c>
      <c r="L16" s="60"/>
      <c r="M16" s="41"/>
      <c r="N16" s="41">
        <f t="shared" si="0"/>
        <v>1</v>
      </c>
      <c r="O16" s="41"/>
    </row>
    <row r="17" spans="1:15" x14ac:dyDescent="0.25">
      <c r="A17" s="58"/>
      <c r="B17" s="67" t="s">
        <v>11</v>
      </c>
      <c r="C17" s="68">
        <v>122.16144199999999</v>
      </c>
      <c r="D17" s="68">
        <v>78.851813000000007</v>
      </c>
      <c r="E17" s="68">
        <v>73.352104999999995</v>
      </c>
      <c r="F17" s="68">
        <v>113.12531799999999</v>
      </c>
      <c r="G17" s="68">
        <v>100.140242</v>
      </c>
      <c r="H17" s="68">
        <v>86.396951000000001</v>
      </c>
      <c r="I17" s="68">
        <v>-13.724044126036761</v>
      </c>
      <c r="J17" s="68">
        <v>86.275955873963241</v>
      </c>
      <c r="K17" s="68">
        <v>-11.47848795439408</v>
      </c>
      <c r="L17" s="60"/>
      <c r="M17" s="41"/>
      <c r="N17" s="41">
        <f t="shared" si="0"/>
        <v>1</v>
      </c>
      <c r="O17" s="41"/>
    </row>
    <row r="18" spans="1:15" x14ac:dyDescent="0.25">
      <c r="A18" s="58"/>
      <c r="B18" s="67" t="s">
        <v>12</v>
      </c>
      <c r="C18" s="68">
        <v>81.194073000000003</v>
      </c>
      <c r="D18" s="68">
        <v>57.326276999999997</v>
      </c>
      <c r="E18" s="68">
        <v>76.439505999999994</v>
      </c>
      <c r="F18" s="68">
        <v>102.673813</v>
      </c>
      <c r="G18" s="68">
        <v>96.888788000000005</v>
      </c>
      <c r="H18" s="68">
        <v>69.271957999999998</v>
      </c>
      <c r="I18" s="68">
        <v>-28.503638625348483</v>
      </c>
      <c r="J18" s="68">
        <v>71.496361374651514</v>
      </c>
      <c r="K18" s="68">
        <v>-5.6343724178238075</v>
      </c>
      <c r="L18" s="60"/>
      <c r="M18" s="41"/>
      <c r="N18" s="41">
        <f t="shared" si="0"/>
        <v>1</v>
      </c>
      <c r="O18" s="41"/>
    </row>
    <row r="19" spans="1:15" x14ac:dyDescent="0.25">
      <c r="A19" s="58"/>
      <c r="B19" s="67" t="s">
        <v>13</v>
      </c>
      <c r="C19" s="68">
        <v>91.076549999999997</v>
      </c>
      <c r="D19" s="68">
        <v>76.944920999999994</v>
      </c>
      <c r="E19" s="68">
        <v>60.690976999999997</v>
      </c>
      <c r="F19" s="68">
        <v>67.301575</v>
      </c>
      <c r="G19" s="68">
        <v>85.293773000000002</v>
      </c>
      <c r="H19" s="68">
        <v>87.736318999999995</v>
      </c>
      <c r="I19" s="68">
        <v>2.8636861919568268</v>
      </c>
      <c r="J19" s="68">
        <v>102.86368619195683</v>
      </c>
      <c r="K19" s="68">
        <v>26.733695310993831</v>
      </c>
      <c r="L19" s="60"/>
      <c r="M19" s="41"/>
      <c r="N19" s="41">
        <f t="shared" si="0"/>
        <v>1</v>
      </c>
      <c r="O19" s="41"/>
    </row>
    <row r="20" spans="1:15" x14ac:dyDescent="0.25">
      <c r="A20" s="58"/>
      <c r="B20" s="67" t="s">
        <v>14</v>
      </c>
      <c r="C20" s="68">
        <v>65.756035999999995</v>
      </c>
      <c r="D20" s="68">
        <v>57.35333</v>
      </c>
      <c r="E20" s="68">
        <v>73.515097999999995</v>
      </c>
      <c r="F20" s="68">
        <v>89.433494999999994</v>
      </c>
      <c r="G20" s="68">
        <v>62.195075000000003</v>
      </c>
      <c r="H20" s="68">
        <v>79.534429000000003</v>
      </c>
      <c r="I20" s="68">
        <v>27.878982379231786</v>
      </c>
      <c r="J20" s="68">
        <v>127.87898237923179</v>
      </c>
      <c r="K20" s="68">
        <v>-30.456620307637529</v>
      </c>
      <c r="L20" s="60"/>
      <c r="M20" s="41"/>
      <c r="N20" s="41">
        <f t="shared" si="0"/>
        <v>1</v>
      </c>
      <c r="O20" s="41"/>
    </row>
    <row r="21" spans="1:15" x14ac:dyDescent="0.25">
      <c r="A21" s="58"/>
      <c r="B21" s="67" t="s">
        <v>15</v>
      </c>
      <c r="C21" s="68">
        <v>76.591824000000003</v>
      </c>
      <c r="D21" s="68">
        <v>69.221825999999993</v>
      </c>
      <c r="E21" s="68">
        <v>62.103136999999997</v>
      </c>
      <c r="F21" s="68">
        <v>53.752718999999999</v>
      </c>
      <c r="G21" s="68">
        <v>61.552335999999997</v>
      </c>
      <c r="H21" s="68">
        <v>42.144154</v>
      </c>
      <c r="I21" s="68">
        <v>-31.531186728640158</v>
      </c>
      <c r="J21" s="68">
        <v>68.468813271359835</v>
      </c>
      <c r="K21" s="68">
        <v>14.510181336129246</v>
      </c>
      <c r="L21" s="60"/>
      <c r="M21" s="41"/>
      <c r="N21" s="41">
        <f t="shared" si="0"/>
        <v>1</v>
      </c>
      <c r="O21" s="41"/>
    </row>
    <row r="22" spans="1:15" x14ac:dyDescent="0.25">
      <c r="A22" s="58"/>
      <c r="B22" s="67" t="s">
        <v>16</v>
      </c>
      <c r="C22" s="68">
        <v>68.599920999999995</v>
      </c>
      <c r="D22" s="68">
        <v>59.413041</v>
      </c>
      <c r="E22" s="68">
        <v>56.814853999999997</v>
      </c>
      <c r="F22" s="68">
        <v>56.304487000000002</v>
      </c>
      <c r="G22" s="68">
        <v>75.329947000000004</v>
      </c>
      <c r="H22" s="30">
        <v>55.570669000000002</v>
      </c>
      <c r="I22" s="30">
        <v>-26.230309175712019</v>
      </c>
      <c r="J22" s="30">
        <v>73.769690824287977</v>
      </c>
      <c r="K22" s="30">
        <v>33.790308754611331</v>
      </c>
      <c r="L22" s="60"/>
      <c r="M22" s="41"/>
      <c r="N22" s="41">
        <f t="shared" si="0"/>
        <v>1</v>
      </c>
      <c r="O22" s="41"/>
    </row>
    <row r="23" spans="1:15" x14ac:dyDescent="0.25">
      <c r="A23" s="58"/>
      <c r="B23" s="67" t="s">
        <v>17</v>
      </c>
      <c r="C23" s="68">
        <v>61.409446000000003</v>
      </c>
      <c r="D23" s="68">
        <v>62.054122</v>
      </c>
      <c r="E23" s="68">
        <v>58.615091999999997</v>
      </c>
      <c r="F23" s="68">
        <v>63.752502999999997</v>
      </c>
      <c r="G23" s="68">
        <v>59.629573999999998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25">
      <c r="A24" s="58"/>
      <c r="B24" s="67" t="s">
        <v>18</v>
      </c>
      <c r="C24" s="68">
        <v>68.261162999999996</v>
      </c>
      <c r="D24" s="68">
        <v>84.614529000000005</v>
      </c>
      <c r="E24" s="68">
        <v>64.685502</v>
      </c>
      <c r="F24" s="68">
        <v>57.479610000000001</v>
      </c>
      <c r="G24" s="68">
        <v>57.617573999999998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25">
      <c r="A25" s="58"/>
      <c r="B25" s="69" t="s">
        <v>33</v>
      </c>
      <c r="C25" s="70">
        <v>947.68186200000002</v>
      </c>
      <c r="D25" s="70">
        <v>847.54115700000011</v>
      </c>
      <c r="E25" s="70">
        <v>821.99797299999989</v>
      </c>
      <c r="F25" s="70">
        <v>889.94313299999999</v>
      </c>
      <c r="G25" s="70">
        <v>894.88287600000001</v>
      </c>
      <c r="H25" s="82">
        <v>657.63070699999992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-10.566911641493448</v>
      </c>
      <c r="E26" s="70">
        <v>-3.0137986561518892</v>
      </c>
      <c r="F26" s="70">
        <v>8.2658549329537312</v>
      </c>
      <c r="G26" s="70">
        <v>0.55506276938708243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818.01125300000001</v>
      </c>
      <c r="D28" s="70">
        <v>700.87250600000004</v>
      </c>
      <c r="E28" s="70">
        <v>698.69737899999984</v>
      </c>
      <c r="F28" s="70">
        <v>768.71101999999996</v>
      </c>
      <c r="G28" s="70">
        <v>777.63572799999997</v>
      </c>
      <c r="H28" s="30">
        <v>657.63070699999992</v>
      </c>
      <c r="I28" s="66">
        <v>-15.432035422117341</v>
      </c>
      <c r="J28" s="30">
        <v>84.567964577882663</v>
      </c>
      <c r="K28" s="30">
        <v>1.1609964951458718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-14.319943224546316</v>
      </c>
      <c r="E29" s="70">
        <v>-0.31034560228564434</v>
      </c>
      <c r="F29" s="70">
        <v>10.020595912382845</v>
      </c>
      <c r="G29" s="70">
        <v>1.1609964951458718</v>
      </c>
      <c r="H29" s="30">
        <v>-15.432035422117341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139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25">
      <c r="A46" s="40"/>
      <c r="N46" s="127"/>
    </row>
    <row r="47" spans="1:15" s="136" customFormat="1" x14ac:dyDescent="0.25">
      <c r="A47" s="40"/>
      <c r="B47" s="125"/>
      <c r="C47" s="125"/>
      <c r="D47" s="125"/>
      <c r="E47" s="125"/>
      <c r="F47" s="125"/>
      <c r="G47" s="125"/>
      <c r="H47" s="125"/>
      <c r="I47" s="125"/>
      <c r="N47" s="127"/>
    </row>
    <row r="48" spans="1:15" s="136" customFormat="1" x14ac:dyDescent="0.25">
      <c r="A48" s="40"/>
      <c r="B48" s="125"/>
      <c r="C48" s="125"/>
      <c r="D48" s="125"/>
      <c r="E48" s="125"/>
      <c r="F48" s="125"/>
      <c r="G48" s="125"/>
      <c r="H48" s="125"/>
      <c r="I48" s="125"/>
      <c r="N48" s="127"/>
    </row>
    <row r="49" spans="2:15" x14ac:dyDescent="0.25">
      <c r="B49" s="125"/>
      <c r="C49" s="125"/>
      <c r="D49" s="125"/>
      <c r="E49" s="125"/>
      <c r="F49" s="125"/>
      <c r="G49" s="125"/>
      <c r="H49" s="125"/>
      <c r="I49" s="125"/>
      <c r="J49" s="127"/>
      <c r="K49" s="136"/>
      <c r="L49" s="136"/>
      <c r="M49" s="136"/>
      <c r="N49" s="127"/>
      <c r="O49" s="136"/>
    </row>
    <row r="50" spans="2:15" x14ac:dyDescent="0.25">
      <c r="B50" s="127"/>
      <c r="C50" s="127"/>
      <c r="D50" s="127"/>
      <c r="E50" s="127"/>
      <c r="F50" s="127"/>
      <c r="G50" s="127"/>
      <c r="H50" s="125"/>
      <c r="I50" s="125"/>
      <c r="J50" s="127"/>
      <c r="K50" s="136"/>
      <c r="L50" s="136"/>
      <c r="M50" s="136"/>
      <c r="N50" s="127"/>
      <c r="O50" s="136"/>
    </row>
    <row r="51" spans="2:15" x14ac:dyDescent="0.25">
      <c r="B51" s="127"/>
      <c r="C51" s="127"/>
      <c r="D51" s="127"/>
      <c r="E51" s="127"/>
      <c r="F51" s="127"/>
      <c r="G51" s="127"/>
      <c r="H51" s="125"/>
      <c r="I51" s="125"/>
      <c r="J51" s="127"/>
      <c r="K51" s="136"/>
      <c r="L51" s="136"/>
      <c r="M51" s="136"/>
      <c r="N51" s="127"/>
      <c r="O51" s="136"/>
    </row>
    <row r="52" spans="2:15" x14ac:dyDescent="0.25">
      <c r="B52" s="127"/>
      <c r="C52" s="127"/>
      <c r="D52" s="127"/>
      <c r="E52" s="127"/>
      <c r="F52" s="127"/>
      <c r="G52" s="127"/>
      <c r="H52" s="125"/>
      <c r="I52" s="125"/>
      <c r="J52" s="127"/>
      <c r="K52" s="136"/>
      <c r="L52" s="136"/>
      <c r="M52" s="136"/>
      <c r="N52" s="127"/>
      <c r="O52" s="136"/>
    </row>
    <row r="53" spans="2:15" x14ac:dyDescent="0.25">
      <c r="B53" s="127" t="s">
        <v>1</v>
      </c>
      <c r="C53" s="127" t="s">
        <v>161</v>
      </c>
      <c r="D53" s="127" t="s">
        <v>172</v>
      </c>
      <c r="E53" s="127" t="s">
        <v>162</v>
      </c>
      <c r="F53" s="127" t="s">
        <v>163</v>
      </c>
      <c r="G53" s="127"/>
      <c r="H53" s="125"/>
      <c r="I53" s="125"/>
      <c r="J53" s="127"/>
      <c r="K53" s="136"/>
      <c r="L53" s="136"/>
      <c r="M53" s="136"/>
      <c r="N53" s="127"/>
      <c r="O53" s="136"/>
    </row>
    <row r="54" spans="2:15" x14ac:dyDescent="0.25">
      <c r="B54" s="127">
        <f>+C11</f>
        <v>2014</v>
      </c>
      <c r="C54" s="127">
        <v>1</v>
      </c>
      <c r="D54" s="213">
        <f t="shared" ref="D54:D65" si="1">+C13</f>
        <v>68.752459999999999</v>
      </c>
      <c r="E54" s="212">
        <v>41640</v>
      </c>
      <c r="F54" s="127"/>
      <c r="G54" s="127"/>
      <c r="H54" s="125"/>
      <c r="I54" s="125"/>
      <c r="J54" s="127"/>
      <c r="K54" s="136"/>
      <c r="L54" s="136"/>
      <c r="M54" s="136"/>
      <c r="N54" s="127"/>
      <c r="O54" s="136"/>
    </row>
    <row r="55" spans="2:15" x14ac:dyDescent="0.25">
      <c r="B55" s="127">
        <f t="shared" ref="B55:B65" si="2">+B54</f>
        <v>2014</v>
      </c>
      <c r="C55" s="127">
        <v>2</v>
      </c>
      <c r="D55" s="213">
        <f t="shared" si="1"/>
        <v>81.856931000000003</v>
      </c>
      <c r="E55" s="212">
        <v>41671</v>
      </c>
      <c r="F55" s="127"/>
      <c r="G55" s="127"/>
      <c r="H55" s="125"/>
      <c r="I55" s="125"/>
      <c r="J55" s="127"/>
      <c r="K55" s="136"/>
      <c r="L55" s="136"/>
      <c r="M55" s="136"/>
      <c r="N55" s="127"/>
      <c r="O55" s="136"/>
    </row>
    <row r="56" spans="2:15" x14ac:dyDescent="0.25">
      <c r="B56" s="127">
        <f t="shared" si="2"/>
        <v>2014</v>
      </c>
      <c r="C56" s="127">
        <v>3</v>
      </c>
      <c r="D56" s="213">
        <f t="shared" si="1"/>
        <v>78.714652999999998</v>
      </c>
      <c r="E56" s="212">
        <v>41699</v>
      </c>
      <c r="F56" s="127"/>
      <c r="G56" s="127"/>
      <c r="H56" s="125"/>
      <c r="I56" s="189"/>
      <c r="J56" s="127"/>
      <c r="K56" s="136"/>
      <c r="L56" s="136"/>
      <c r="M56" s="136"/>
      <c r="N56" s="127"/>
      <c r="O56" s="136"/>
    </row>
    <row r="57" spans="2:15" x14ac:dyDescent="0.25">
      <c r="B57" s="127">
        <f t="shared" si="2"/>
        <v>2014</v>
      </c>
      <c r="C57" s="127">
        <v>4</v>
      </c>
      <c r="D57" s="213">
        <f t="shared" si="1"/>
        <v>83.307362999999995</v>
      </c>
      <c r="E57" s="212">
        <v>41730</v>
      </c>
      <c r="F57" s="182">
        <f>+AVERAGE(D54:D61)</f>
        <v>84.102438500000005</v>
      </c>
      <c r="G57" s="127"/>
      <c r="H57" s="125"/>
      <c r="I57" s="189"/>
      <c r="J57" s="127"/>
      <c r="K57" s="136"/>
      <c r="L57" s="136"/>
      <c r="M57" s="136"/>
      <c r="N57" s="127"/>
      <c r="O57" s="136"/>
    </row>
    <row r="58" spans="2:15" x14ac:dyDescent="0.25">
      <c r="B58" s="127">
        <f t="shared" si="2"/>
        <v>2014</v>
      </c>
      <c r="C58" s="127">
        <v>5</v>
      </c>
      <c r="D58" s="213">
        <f t="shared" si="1"/>
        <v>122.16144199999999</v>
      </c>
      <c r="E58" s="212">
        <v>41760</v>
      </c>
      <c r="F58" s="182">
        <f>+AVERAGE(D54:D61)</f>
        <v>84.102438500000005</v>
      </c>
      <c r="G58" s="127"/>
      <c r="H58" s="125"/>
      <c r="I58" s="189"/>
      <c r="J58" s="127"/>
      <c r="K58" s="136"/>
      <c r="L58" s="136"/>
      <c r="M58" s="136"/>
      <c r="N58" s="127"/>
      <c r="O58" s="136"/>
    </row>
    <row r="59" spans="2:15" x14ac:dyDescent="0.25">
      <c r="B59" s="127">
        <f t="shared" si="2"/>
        <v>2014</v>
      </c>
      <c r="C59" s="127">
        <v>6</v>
      </c>
      <c r="D59" s="213">
        <f t="shared" si="1"/>
        <v>81.194073000000003</v>
      </c>
      <c r="E59" s="212">
        <v>41791</v>
      </c>
      <c r="F59" s="182">
        <f>+AVERAGE(D54:D61)</f>
        <v>84.102438500000005</v>
      </c>
      <c r="G59" s="127"/>
      <c r="H59" s="125"/>
      <c r="I59" s="189"/>
      <c r="J59" s="127"/>
      <c r="K59" s="136"/>
      <c r="L59" s="136"/>
      <c r="M59" s="136"/>
      <c r="N59" s="127"/>
      <c r="O59" s="136"/>
    </row>
    <row r="60" spans="2:15" x14ac:dyDescent="0.25">
      <c r="B60" s="127">
        <f t="shared" si="2"/>
        <v>2014</v>
      </c>
      <c r="C60" s="127">
        <v>7</v>
      </c>
      <c r="D60" s="213">
        <f t="shared" si="1"/>
        <v>91.076549999999997</v>
      </c>
      <c r="E60" s="212">
        <v>41821</v>
      </c>
      <c r="F60" s="182">
        <f>+AVERAGE(D54:D61)</f>
        <v>84.102438500000005</v>
      </c>
      <c r="G60" s="127"/>
      <c r="H60" s="125"/>
      <c r="I60" s="189"/>
      <c r="J60" s="127"/>
      <c r="K60" s="136"/>
      <c r="L60" s="136"/>
      <c r="M60" s="136"/>
      <c r="N60" s="127"/>
      <c r="O60" s="136"/>
    </row>
    <row r="61" spans="2:15" x14ac:dyDescent="0.25">
      <c r="B61" s="127">
        <f t="shared" si="2"/>
        <v>2014</v>
      </c>
      <c r="C61" s="127">
        <v>8</v>
      </c>
      <c r="D61" s="213">
        <f t="shared" si="1"/>
        <v>65.756035999999995</v>
      </c>
      <c r="E61" s="212">
        <v>41852</v>
      </c>
      <c r="F61" s="182">
        <f>+AVERAGE(D54:D61)</f>
        <v>84.102438500000005</v>
      </c>
      <c r="G61" s="127"/>
      <c r="H61" s="125"/>
      <c r="I61" s="189"/>
      <c r="J61" s="127"/>
      <c r="K61" s="136"/>
      <c r="L61" s="136"/>
      <c r="M61" s="136"/>
      <c r="N61" s="127"/>
      <c r="O61" s="136"/>
    </row>
    <row r="62" spans="2:15" x14ac:dyDescent="0.25">
      <c r="B62" s="127">
        <f t="shared" si="2"/>
        <v>2014</v>
      </c>
      <c r="C62" s="127">
        <v>9</v>
      </c>
      <c r="D62" s="213">
        <f t="shared" si="1"/>
        <v>76.591824000000003</v>
      </c>
      <c r="E62" s="212">
        <v>41883</v>
      </c>
      <c r="F62" s="182">
        <f>+AVERAGE(D54:D62)</f>
        <v>83.267925777777776</v>
      </c>
      <c r="G62" s="127"/>
      <c r="H62" s="125"/>
      <c r="I62" s="189"/>
      <c r="J62" s="127"/>
      <c r="K62" s="136"/>
      <c r="L62" s="136"/>
      <c r="M62" s="136"/>
      <c r="N62" s="127"/>
      <c r="O62" s="136"/>
    </row>
    <row r="63" spans="2:15" x14ac:dyDescent="0.25">
      <c r="B63" s="127">
        <f t="shared" si="2"/>
        <v>2014</v>
      </c>
      <c r="C63" s="127">
        <v>10</v>
      </c>
      <c r="D63" s="213">
        <f t="shared" si="1"/>
        <v>68.599920999999995</v>
      </c>
      <c r="E63" s="212">
        <v>41913</v>
      </c>
      <c r="F63" s="182">
        <f>+AVERAGE(D54:D63)</f>
        <v>81.801125299999995</v>
      </c>
      <c r="G63" s="127"/>
      <c r="H63" s="144"/>
      <c r="I63" s="189"/>
      <c r="J63" s="41"/>
    </row>
    <row r="64" spans="2:15" x14ac:dyDescent="0.25">
      <c r="B64" s="127">
        <f t="shared" si="2"/>
        <v>2014</v>
      </c>
      <c r="C64" s="127">
        <v>11</v>
      </c>
      <c r="D64" s="213">
        <f t="shared" si="1"/>
        <v>61.409446000000003</v>
      </c>
      <c r="E64" s="212">
        <v>41944</v>
      </c>
      <c r="F64" s="182">
        <f>+AVERAGE(D54:D64)</f>
        <v>79.94733627272727</v>
      </c>
      <c r="G64" s="127"/>
      <c r="H64" s="144"/>
      <c r="I64" s="144"/>
      <c r="J64" s="41"/>
    </row>
    <row r="65" spans="2:10" x14ac:dyDescent="0.25">
      <c r="B65" s="127">
        <f t="shared" si="2"/>
        <v>2014</v>
      </c>
      <c r="C65" s="127">
        <v>12</v>
      </c>
      <c r="D65" s="213">
        <f t="shared" si="1"/>
        <v>68.261162999999996</v>
      </c>
      <c r="E65" s="212">
        <v>41974</v>
      </c>
      <c r="F65" s="182">
        <f t="shared" ref="F65:F96" si="3">+AVERAGE(D54:D65)</f>
        <v>78.973488500000002</v>
      </c>
      <c r="G65" s="127"/>
      <c r="H65" s="144"/>
      <c r="I65" s="144"/>
      <c r="J65" s="41"/>
    </row>
    <row r="66" spans="2:10" x14ac:dyDescent="0.25">
      <c r="B66" s="127">
        <f>+D11</f>
        <v>2015</v>
      </c>
      <c r="C66" s="127">
        <v>1</v>
      </c>
      <c r="D66" s="213">
        <f t="shared" ref="D66:D77" si="4">+D13</f>
        <v>60.762117000000003</v>
      </c>
      <c r="E66" s="212">
        <v>42005</v>
      </c>
      <c r="F66" s="182">
        <f t="shared" si="3"/>
        <v>78.307626583333331</v>
      </c>
      <c r="G66" s="127"/>
      <c r="H66" s="144"/>
      <c r="I66" s="144"/>
      <c r="J66" s="41"/>
    </row>
    <row r="67" spans="2:10" x14ac:dyDescent="0.25">
      <c r="B67" s="127">
        <f t="shared" ref="B67:B77" si="5">+B66</f>
        <v>2015</v>
      </c>
      <c r="C67" s="127">
        <v>2</v>
      </c>
      <c r="D67" s="213">
        <f t="shared" si="4"/>
        <v>75.849290999999994</v>
      </c>
      <c r="E67" s="212">
        <v>42036</v>
      </c>
      <c r="F67" s="182">
        <f t="shared" si="3"/>
        <v>77.806989916666666</v>
      </c>
      <c r="G67" s="127"/>
      <c r="H67" s="144"/>
      <c r="I67" s="144"/>
      <c r="J67" s="41"/>
    </row>
    <row r="68" spans="2:10" x14ac:dyDescent="0.25">
      <c r="B68" s="127">
        <f t="shared" si="5"/>
        <v>2015</v>
      </c>
      <c r="C68" s="127">
        <v>3</v>
      </c>
      <c r="D68" s="213">
        <f t="shared" si="4"/>
        <v>87.591222000000002</v>
      </c>
      <c r="E68" s="212">
        <v>42064</v>
      </c>
      <c r="F68" s="182">
        <f t="shared" si="3"/>
        <v>78.546703999999991</v>
      </c>
      <c r="G68" s="127"/>
      <c r="H68" s="144"/>
      <c r="I68" s="144"/>
      <c r="J68" s="41"/>
    </row>
    <row r="69" spans="2:10" x14ac:dyDescent="0.25">
      <c r="B69" s="127">
        <f t="shared" si="5"/>
        <v>2015</v>
      </c>
      <c r="C69" s="127">
        <v>4</v>
      </c>
      <c r="D69" s="213">
        <f t="shared" si="4"/>
        <v>77.558667999999997</v>
      </c>
      <c r="E69" s="212">
        <v>42095</v>
      </c>
      <c r="F69" s="182">
        <f t="shared" si="3"/>
        <v>78.067646083333329</v>
      </c>
      <c r="G69" s="127"/>
      <c r="H69" s="144"/>
      <c r="I69" s="144"/>
      <c r="J69" s="41"/>
    </row>
    <row r="70" spans="2:10" x14ac:dyDescent="0.25">
      <c r="B70" s="127">
        <f t="shared" si="5"/>
        <v>2015</v>
      </c>
      <c r="C70" s="127">
        <v>5</v>
      </c>
      <c r="D70" s="213">
        <f t="shared" si="4"/>
        <v>78.851813000000007</v>
      </c>
      <c r="E70" s="212">
        <v>42125</v>
      </c>
      <c r="F70" s="182">
        <f t="shared" si="3"/>
        <v>74.458510333333336</v>
      </c>
      <c r="G70" s="127"/>
      <c r="H70" s="144"/>
      <c r="I70" s="144"/>
      <c r="J70" s="41"/>
    </row>
    <row r="71" spans="2:10" x14ac:dyDescent="0.25">
      <c r="B71" s="127">
        <f t="shared" si="5"/>
        <v>2015</v>
      </c>
      <c r="C71" s="127">
        <v>6</v>
      </c>
      <c r="D71" s="213">
        <f t="shared" si="4"/>
        <v>57.326276999999997</v>
      </c>
      <c r="E71" s="212">
        <v>42156</v>
      </c>
      <c r="F71" s="182">
        <f t="shared" si="3"/>
        <v>72.469527333333332</v>
      </c>
      <c r="G71" s="127"/>
      <c r="H71" s="144"/>
      <c r="I71" s="144"/>
      <c r="J71" s="41"/>
    </row>
    <row r="72" spans="2:10" x14ac:dyDescent="0.25">
      <c r="B72" s="127">
        <f t="shared" si="5"/>
        <v>2015</v>
      </c>
      <c r="C72" s="127">
        <v>7</v>
      </c>
      <c r="D72" s="213">
        <f t="shared" si="4"/>
        <v>76.944920999999994</v>
      </c>
      <c r="E72" s="212">
        <v>42186</v>
      </c>
      <c r="F72" s="182">
        <f t="shared" si="3"/>
        <v>71.291891583333339</v>
      </c>
      <c r="G72" s="127"/>
      <c r="H72" s="144"/>
      <c r="I72" s="144"/>
      <c r="J72" s="41"/>
    </row>
    <row r="73" spans="2:10" x14ac:dyDescent="0.25">
      <c r="B73" s="127">
        <f t="shared" si="5"/>
        <v>2015</v>
      </c>
      <c r="C73" s="127">
        <v>8</v>
      </c>
      <c r="D73" s="213">
        <f t="shared" si="4"/>
        <v>57.35333</v>
      </c>
      <c r="E73" s="212">
        <v>42217</v>
      </c>
      <c r="F73" s="182">
        <f t="shared" si="3"/>
        <v>70.591666083333337</v>
      </c>
      <c r="G73" s="127"/>
      <c r="H73" s="144"/>
      <c r="I73" s="144"/>
      <c r="J73" s="41"/>
    </row>
    <row r="74" spans="2:10" x14ac:dyDescent="0.25">
      <c r="B74" s="127">
        <f t="shared" si="5"/>
        <v>2015</v>
      </c>
      <c r="C74" s="127">
        <v>9</v>
      </c>
      <c r="D74" s="213">
        <f t="shared" si="4"/>
        <v>69.221825999999993</v>
      </c>
      <c r="E74" s="212">
        <v>42248</v>
      </c>
      <c r="F74" s="182">
        <f t="shared" si="3"/>
        <v>69.977499583333341</v>
      </c>
      <c r="G74" s="127"/>
      <c r="H74" s="144"/>
      <c r="I74" s="144"/>
      <c r="J74" s="41"/>
    </row>
    <row r="75" spans="2:10" x14ac:dyDescent="0.25">
      <c r="B75" s="127">
        <f t="shared" si="5"/>
        <v>2015</v>
      </c>
      <c r="C75" s="127">
        <v>10</v>
      </c>
      <c r="D75" s="213">
        <f t="shared" si="4"/>
        <v>59.413041</v>
      </c>
      <c r="E75" s="212">
        <v>42278</v>
      </c>
      <c r="F75" s="182">
        <f t="shared" si="3"/>
        <v>69.211926250000005</v>
      </c>
      <c r="G75" s="127"/>
      <c r="H75" s="144"/>
      <c r="I75" s="144"/>
      <c r="J75" s="41"/>
    </row>
    <row r="76" spans="2:10" x14ac:dyDescent="0.25">
      <c r="B76" s="127">
        <f t="shared" si="5"/>
        <v>2015</v>
      </c>
      <c r="C76" s="127">
        <v>11</v>
      </c>
      <c r="D76" s="213">
        <f t="shared" si="4"/>
        <v>62.054122</v>
      </c>
      <c r="E76" s="212">
        <v>42309</v>
      </c>
      <c r="F76" s="182">
        <f t="shared" si="3"/>
        <v>69.26564925000001</v>
      </c>
      <c r="G76" s="127"/>
      <c r="H76" s="144"/>
      <c r="I76" s="144"/>
      <c r="J76" s="41"/>
    </row>
    <row r="77" spans="2:10" x14ac:dyDescent="0.25">
      <c r="B77" s="127">
        <f t="shared" si="5"/>
        <v>2015</v>
      </c>
      <c r="C77" s="127">
        <v>12</v>
      </c>
      <c r="D77" s="213">
        <f t="shared" si="4"/>
        <v>84.614529000000005</v>
      </c>
      <c r="E77" s="212">
        <v>42339</v>
      </c>
      <c r="F77" s="182">
        <f t="shared" si="3"/>
        <v>70.628429750000009</v>
      </c>
      <c r="G77" s="127"/>
      <c r="H77" s="144"/>
      <c r="I77" s="144"/>
      <c r="J77" s="41"/>
    </row>
    <row r="78" spans="2:10" x14ac:dyDescent="0.25">
      <c r="B78" s="127">
        <f>+E11</f>
        <v>2016</v>
      </c>
      <c r="C78" s="127">
        <v>1</v>
      </c>
      <c r="D78" s="213">
        <f t="shared" ref="D78:D89" si="6">+E13</f>
        <v>46.496609999999997</v>
      </c>
      <c r="E78" s="212">
        <v>42370</v>
      </c>
      <c r="F78" s="182">
        <f t="shared" si="3"/>
        <v>69.439637500000018</v>
      </c>
      <c r="G78" s="127"/>
      <c r="H78" s="144"/>
      <c r="I78" s="144"/>
      <c r="J78" s="41"/>
    </row>
    <row r="79" spans="2:10" x14ac:dyDescent="0.25">
      <c r="B79" s="127">
        <f t="shared" ref="B79:B89" si="7">+B78</f>
        <v>2016</v>
      </c>
      <c r="C79" s="127">
        <v>2</v>
      </c>
      <c r="D79" s="213">
        <f t="shared" si="6"/>
        <v>95.608197000000004</v>
      </c>
      <c r="E79" s="212">
        <v>42401</v>
      </c>
      <c r="F79" s="182">
        <f t="shared" si="3"/>
        <v>71.086213000000015</v>
      </c>
      <c r="G79" s="127"/>
      <c r="H79" s="144"/>
      <c r="I79" s="144"/>
      <c r="J79" s="41"/>
    </row>
    <row r="80" spans="2:10" x14ac:dyDescent="0.25">
      <c r="B80" s="127">
        <f t="shared" si="7"/>
        <v>2016</v>
      </c>
      <c r="C80" s="127">
        <v>3</v>
      </c>
      <c r="D80" s="213">
        <f t="shared" si="6"/>
        <v>73.816462000000001</v>
      </c>
      <c r="E80" s="212">
        <v>42430</v>
      </c>
      <c r="F80" s="182">
        <f t="shared" si="3"/>
        <v>69.938316333333347</v>
      </c>
      <c r="G80" s="127"/>
      <c r="H80" s="144"/>
      <c r="I80" s="144"/>
      <c r="J80" s="41"/>
    </row>
    <row r="81" spans="2:10" x14ac:dyDescent="0.25">
      <c r="B81" s="127">
        <f t="shared" si="7"/>
        <v>2016</v>
      </c>
      <c r="C81" s="127">
        <v>4</v>
      </c>
      <c r="D81" s="213">
        <f t="shared" si="6"/>
        <v>79.860433</v>
      </c>
      <c r="E81" s="212">
        <v>42461</v>
      </c>
      <c r="F81" s="182">
        <f t="shared" si="3"/>
        <v>70.130130083333327</v>
      </c>
      <c r="G81" s="127"/>
      <c r="H81" s="144"/>
      <c r="I81" s="144"/>
      <c r="J81" s="41"/>
    </row>
    <row r="82" spans="2:10" x14ac:dyDescent="0.25">
      <c r="B82" s="127">
        <f t="shared" si="7"/>
        <v>2016</v>
      </c>
      <c r="C82" s="127">
        <v>5</v>
      </c>
      <c r="D82" s="213">
        <f t="shared" si="6"/>
        <v>73.352104999999995</v>
      </c>
      <c r="E82" s="212">
        <v>42491</v>
      </c>
      <c r="F82" s="182">
        <f t="shared" si="3"/>
        <v>69.671821083333327</v>
      </c>
      <c r="G82" s="127"/>
      <c r="H82" s="144"/>
      <c r="I82" s="144"/>
      <c r="J82" s="41"/>
    </row>
    <row r="83" spans="2:10" x14ac:dyDescent="0.25">
      <c r="B83" s="127">
        <f t="shared" si="7"/>
        <v>2016</v>
      </c>
      <c r="C83" s="127">
        <v>6</v>
      </c>
      <c r="D83" s="213">
        <f t="shared" si="6"/>
        <v>76.439505999999994</v>
      </c>
      <c r="E83" s="212">
        <v>42522</v>
      </c>
      <c r="F83" s="182">
        <f t="shared" si="3"/>
        <v>71.26459016666665</v>
      </c>
      <c r="G83" s="127"/>
      <c r="H83" s="144"/>
      <c r="I83" s="144"/>
      <c r="J83" s="41"/>
    </row>
    <row r="84" spans="2:10" x14ac:dyDescent="0.25">
      <c r="B84" s="127">
        <f t="shared" si="7"/>
        <v>2016</v>
      </c>
      <c r="C84" s="127">
        <v>7</v>
      </c>
      <c r="D84" s="213">
        <f t="shared" si="6"/>
        <v>60.690976999999997</v>
      </c>
      <c r="E84" s="212">
        <v>42552</v>
      </c>
      <c r="F84" s="182">
        <f t="shared" si="3"/>
        <v>69.910094833333332</v>
      </c>
      <c r="G84" s="127"/>
      <c r="H84" s="144"/>
      <c r="I84" s="144"/>
      <c r="J84" s="41"/>
    </row>
    <row r="85" spans="2:10" x14ac:dyDescent="0.25">
      <c r="B85" s="127">
        <f t="shared" si="7"/>
        <v>2016</v>
      </c>
      <c r="C85" s="127">
        <v>8</v>
      </c>
      <c r="D85" s="213">
        <f t="shared" si="6"/>
        <v>73.515097999999995</v>
      </c>
      <c r="E85" s="212">
        <v>42583</v>
      </c>
      <c r="F85" s="182">
        <f t="shared" si="3"/>
        <v>71.256908833333313</v>
      </c>
      <c r="G85" s="127"/>
      <c r="H85" s="144"/>
      <c r="I85" s="144"/>
      <c r="J85" s="41"/>
    </row>
    <row r="86" spans="2:10" x14ac:dyDescent="0.25">
      <c r="B86" s="127">
        <f t="shared" si="7"/>
        <v>2016</v>
      </c>
      <c r="C86" s="127">
        <v>9</v>
      </c>
      <c r="D86" s="213">
        <f t="shared" si="6"/>
        <v>62.103136999999997</v>
      </c>
      <c r="E86" s="212">
        <v>42614</v>
      </c>
      <c r="F86" s="182">
        <f t="shared" si="3"/>
        <v>70.663684750000002</v>
      </c>
      <c r="G86" s="127"/>
      <c r="H86" s="144"/>
      <c r="I86" s="144"/>
      <c r="J86" s="41"/>
    </row>
    <row r="87" spans="2:10" x14ac:dyDescent="0.25">
      <c r="B87" s="127">
        <f t="shared" si="7"/>
        <v>2016</v>
      </c>
      <c r="C87" s="127">
        <v>10</v>
      </c>
      <c r="D87" s="213">
        <f t="shared" si="6"/>
        <v>56.814853999999997</v>
      </c>
      <c r="E87" s="212">
        <v>42644</v>
      </c>
      <c r="F87" s="182">
        <f t="shared" si="3"/>
        <v>70.447169166666654</v>
      </c>
      <c r="G87" s="127"/>
      <c r="H87" s="144"/>
      <c r="I87" s="144"/>
      <c r="J87" s="41"/>
    </row>
    <row r="88" spans="2:10" x14ac:dyDescent="0.25">
      <c r="B88" s="127">
        <f t="shared" si="7"/>
        <v>2016</v>
      </c>
      <c r="C88" s="127">
        <v>11</v>
      </c>
      <c r="D88" s="213">
        <f t="shared" si="6"/>
        <v>58.615091999999997</v>
      </c>
      <c r="E88" s="212">
        <v>42675</v>
      </c>
      <c r="F88" s="182">
        <f t="shared" si="3"/>
        <v>70.160583333333321</v>
      </c>
      <c r="G88" s="127"/>
      <c r="H88" s="144"/>
      <c r="I88" s="144"/>
      <c r="J88" s="41"/>
    </row>
    <row r="89" spans="2:10" x14ac:dyDescent="0.25">
      <c r="B89" s="127">
        <f t="shared" si="7"/>
        <v>2016</v>
      </c>
      <c r="C89" s="127">
        <v>12</v>
      </c>
      <c r="D89" s="213">
        <f t="shared" si="6"/>
        <v>64.685502</v>
      </c>
      <c r="E89" s="212">
        <v>42705</v>
      </c>
      <c r="F89" s="182">
        <f t="shared" si="3"/>
        <v>68.499831083333319</v>
      </c>
      <c r="G89" s="127"/>
      <c r="H89" s="144"/>
      <c r="I89" s="144"/>
      <c r="J89" s="41"/>
    </row>
    <row r="90" spans="2:10" x14ac:dyDescent="0.25">
      <c r="B90" s="127">
        <f>+F11</f>
        <v>2017</v>
      </c>
      <c r="C90" s="127">
        <v>1</v>
      </c>
      <c r="D90" s="213">
        <f t="shared" ref="D90:D101" si="8">+F13</f>
        <v>50.917661000000003</v>
      </c>
      <c r="E90" s="212">
        <v>42736</v>
      </c>
      <c r="F90" s="182">
        <f t="shared" si="3"/>
        <v>68.868251999999998</v>
      </c>
      <c r="G90" s="127"/>
      <c r="H90" s="144"/>
      <c r="I90" s="144"/>
      <c r="J90" s="41"/>
    </row>
    <row r="91" spans="2:10" x14ac:dyDescent="0.25">
      <c r="B91" s="127">
        <f t="shared" ref="B91:B101" si="9">+B90</f>
        <v>2017</v>
      </c>
      <c r="C91" s="127">
        <v>2</v>
      </c>
      <c r="D91" s="213">
        <f t="shared" si="8"/>
        <v>90.059445999999994</v>
      </c>
      <c r="E91" s="212">
        <v>42767</v>
      </c>
      <c r="F91" s="182">
        <f t="shared" si="3"/>
        <v>68.405856083333333</v>
      </c>
      <c r="G91" s="127"/>
      <c r="H91" s="144"/>
      <c r="I91" s="144"/>
      <c r="J91" s="41"/>
    </row>
    <row r="92" spans="2:10" x14ac:dyDescent="0.25">
      <c r="B92" s="127">
        <f t="shared" si="9"/>
        <v>2017</v>
      </c>
      <c r="C92" s="127">
        <v>3</v>
      </c>
      <c r="D92" s="213">
        <f t="shared" si="8"/>
        <v>94.669550999999998</v>
      </c>
      <c r="E92" s="212">
        <v>42795</v>
      </c>
      <c r="F92" s="182">
        <f t="shared" si="3"/>
        <v>70.143613500000001</v>
      </c>
      <c r="G92" s="127"/>
      <c r="H92" s="144"/>
      <c r="I92" s="144"/>
      <c r="J92" s="41"/>
    </row>
    <row r="93" spans="2:10" x14ac:dyDescent="0.25">
      <c r="B93" s="127">
        <f t="shared" si="9"/>
        <v>2017</v>
      </c>
      <c r="C93" s="127">
        <v>4</v>
      </c>
      <c r="D93" s="213">
        <f t="shared" si="8"/>
        <v>50.472954999999999</v>
      </c>
      <c r="E93" s="212">
        <v>42826</v>
      </c>
      <c r="F93" s="182">
        <f t="shared" si="3"/>
        <v>67.694656999999992</v>
      </c>
      <c r="G93" s="127"/>
      <c r="H93" s="144"/>
      <c r="I93" s="144"/>
      <c r="J93" s="41"/>
    </row>
    <row r="94" spans="2:10" x14ac:dyDescent="0.25">
      <c r="B94" s="127">
        <f t="shared" si="9"/>
        <v>2017</v>
      </c>
      <c r="C94" s="127">
        <v>5</v>
      </c>
      <c r="D94" s="213">
        <f t="shared" si="8"/>
        <v>113.12531799999999</v>
      </c>
      <c r="E94" s="212">
        <v>42856</v>
      </c>
      <c r="F94" s="182">
        <f t="shared" si="3"/>
        <v>71.009091416666664</v>
      </c>
      <c r="G94" s="127"/>
      <c r="H94" s="144"/>
      <c r="I94" s="144"/>
      <c r="J94" s="41"/>
    </row>
    <row r="95" spans="2:10" x14ac:dyDescent="0.25">
      <c r="B95" s="127">
        <f t="shared" si="9"/>
        <v>2017</v>
      </c>
      <c r="C95" s="127">
        <v>6</v>
      </c>
      <c r="D95" s="213">
        <f t="shared" si="8"/>
        <v>102.673813</v>
      </c>
      <c r="E95" s="212">
        <v>42887</v>
      </c>
      <c r="F95" s="182">
        <f t="shared" si="3"/>
        <v>73.195283666666654</v>
      </c>
      <c r="G95" s="127"/>
      <c r="H95" s="144"/>
      <c r="I95" s="144"/>
      <c r="J95" s="41"/>
    </row>
    <row r="96" spans="2:10" x14ac:dyDescent="0.25">
      <c r="B96" s="127">
        <f t="shared" si="9"/>
        <v>2017</v>
      </c>
      <c r="C96" s="127">
        <v>7</v>
      </c>
      <c r="D96" s="213">
        <f t="shared" si="8"/>
        <v>67.301575</v>
      </c>
      <c r="E96" s="212">
        <v>42917</v>
      </c>
      <c r="F96" s="182">
        <f t="shared" si="3"/>
        <v>73.746166833333319</v>
      </c>
      <c r="G96" s="127"/>
      <c r="H96" s="144"/>
      <c r="I96" s="144"/>
      <c r="J96" s="41"/>
    </row>
    <row r="97" spans="2:10" x14ac:dyDescent="0.25">
      <c r="B97" s="127">
        <f t="shared" si="9"/>
        <v>2017</v>
      </c>
      <c r="C97" s="127">
        <v>8</v>
      </c>
      <c r="D97" s="213">
        <f t="shared" si="8"/>
        <v>89.433494999999994</v>
      </c>
      <c r="E97" s="212">
        <v>42948</v>
      </c>
      <c r="F97" s="182">
        <f t="shared" ref="F97:F118" si="10">+AVERAGE(D86:D97)</f>
        <v>75.072699916666664</v>
      </c>
      <c r="G97" s="127"/>
      <c r="H97" s="144"/>
      <c r="I97" s="144"/>
      <c r="J97" s="41"/>
    </row>
    <row r="98" spans="2:10" x14ac:dyDescent="0.25">
      <c r="B98" s="127">
        <f t="shared" si="9"/>
        <v>2017</v>
      </c>
      <c r="C98" s="127">
        <v>9</v>
      </c>
      <c r="D98" s="213">
        <f t="shared" si="8"/>
        <v>53.752718999999999</v>
      </c>
      <c r="E98" s="212">
        <v>42979</v>
      </c>
      <c r="F98" s="182">
        <f t="shared" si="10"/>
        <v>74.376831749999994</v>
      </c>
      <c r="G98" s="127"/>
      <c r="H98" s="144"/>
      <c r="I98" s="144"/>
      <c r="J98" s="41"/>
    </row>
    <row r="99" spans="2:10" x14ac:dyDescent="0.25">
      <c r="B99" s="127">
        <f t="shared" si="9"/>
        <v>2017</v>
      </c>
      <c r="C99" s="127">
        <v>10</v>
      </c>
      <c r="D99" s="213">
        <f t="shared" si="8"/>
        <v>56.304487000000002</v>
      </c>
      <c r="E99" s="212">
        <v>43009</v>
      </c>
      <c r="F99" s="182">
        <f t="shared" si="10"/>
        <v>74.334301166666663</v>
      </c>
      <c r="G99" s="127"/>
      <c r="H99" s="144"/>
      <c r="I99" s="144"/>
      <c r="J99" s="41"/>
    </row>
    <row r="100" spans="2:10" x14ac:dyDescent="0.25">
      <c r="B100" s="127">
        <f t="shared" si="9"/>
        <v>2017</v>
      </c>
      <c r="C100" s="127">
        <v>11</v>
      </c>
      <c r="D100" s="213">
        <f t="shared" si="8"/>
        <v>63.752502999999997</v>
      </c>
      <c r="E100" s="212">
        <v>43040</v>
      </c>
      <c r="F100" s="182">
        <f t="shared" si="10"/>
        <v>74.762418749999995</v>
      </c>
      <c r="G100" s="127"/>
      <c r="H100" s="144"/>
      <c r="I100" s="144"/>
      <c r="J100" s="41"/>
    </row>
    <row r="101" spans="2:10" x14ac:dyDescent="0.25">
      <c r="B101" s="127">
        <f t="shared" si="9"/>
        <v>2017</v>
      </c>
      <c r="C101" s="127">
        <v>12</v>
      </c>
      <c r="D101" s="213">
        <f t="shared" si="8"/>
        <v>57.479610000000001</v>
      </c>
      <c r="E101" s="212">
        <v>43070</v>
      </c>
      <c r="F101" s="182">
        <f t="shared" si="10"/>
        <v>74.161927750000004</v>
      </c>
      <c r="G101" s="127"/>
      <c r="H101" s="144"/>
      <c r="I101" s="144"/>
      <c r="J101" s="41"/>
    </row>
    <row r="102" spans="2:10" x14ac:dyDescent="0.25">
      <c r="B102" s="127">
        <f>+G11</f>
        <v>2018</v>
      </c>
      <c r="C102" s="127">
        <v>1</v>
      </c>
      <c r="D102" s="213">
        <f t="shared" ref="D102:D113" si="11">+G13</f>
        <v>69.992245999999994</v>
      </c>
      <c r="E102" s="212">
        <v>43101</v>
      </c>
      <c r="F102" s="182">
        <f t="shared" si="10"/>
        <v>75.751476499999995</v>
      </c>
      <c r="G102" s="127"/>
      <c r="H102" s="144"/>
      <c r="I102" s="144"/>
      <c r="J102" s="41"/>
    </row>
    <row r="103" spans="2:10" x14ac:dyDescent="0.25">
      <c r="B103" s="127">
        <f t="shared" ref="B103:B113" si="12">+B102</f>
        <v>2018</v>
      </c>
      <c r="C103" s="127">
        <v>2</v>
      </c>
      <c r="D103" s="213">
        <f t="shared" si="11"/>
        <v>82.777867000000001</v>
      </c>
      <c r="E103" s="212">
        <v>43132</v>
      </c>
      <c r="F103" s="182">
        <f t="shared" si="10"/>
        <v>75.144678250000013</v>
      </c>
      <c r="G103" s="127"/>
      <c r="H103" s="144"/>
      <c r="I103" s="144"/>
      <c r="J103" s="41"/>
    </row>
    <row r="104" spans="2:10" x14ac:dyDescent="0.25">
      <c r="B104" s="127">
        <f t="shared" si="12"/>
        <v>2018</v>
      </c>
      <c r="C104" s="127">
        <v>3</v>
      </c>
      <c r="D104" s="213">
        <f t="shared" si="11"/>
        <v>70.339799999999997</v>
      </c>
      <c r="E104" s="212">
        <v>43160</v>
      </c>
      <c r="F104" s="182">
        <f t="shared" si="10"/>
        <v>73.117199000000014</v>
      </c>
      <c r="G104" s="127"/>
      <c r="H104" s="144"/>
      <c r="I104" s="144"/>
      <c r="J104" s="41"/>
    </row>
    <row r="105" spans="2:10" x14ac:dyDescent="0.25">
      <c r="B105" s="127">
        <f t="shared" si="12"/>
        <v>2018</v>
      </c>
      <c r="C105" s="127">
        <v>4</v>
      </c>
      <c r="D105" s="213">
        <f t="shared" si="11"/>
        <v>73.125653999999997</v>
      </c>
      <c r="E105" s="212">
        <v>43191</v>
      </c>
      <c r="F105" s="182">
        <f t="shared" si="10"/>
        <v>75.004923916666669</v>
      </c>
      <c r="G105" s="127"/>
      <c r="H105" s="144"/>
      <c r="I105" s="144"/>
      <c r="J105" s="41"/>
    </row>
    <row r="106" spans="2:10" x14ac:dyDescent="0.25">
      <c r="B106" s="127">
        <f t="shared" si="12"/>
        <v>2018</v>
      </c>
      <c r="C106" s="127">
        <v>5</v>
      </c>
      <c r="D106" s="213">
        <f t="shared" si="11"/>
        <v>100.140242</v>
      </c>
      <c r="E106" s="212">
        <v>43221</v>
      </c>
      <c r="F106" s="182">
        <f t="shared" si="10"/>
        <v>73.922834249999994</v>
      </c>
      <c r="G106" s="127"/>
      <c r="H106" s="144"/>
      <c r="I106" s="144"/>
      <c r="J106" s="41"/>
    </row>
    <row r="107" spans="2:10" x14ac:dyDescent="0.25">
      <c r="B107" s="127">
        <f t="shared" si="12"/>
        <v>2018</v>
      </c>
      <c r="C107" s="127">
        <v>6</v>
      </c>
      <c r="D107" s="213">
        <f t="shared" si="11"/>
        <v>96.888788000000005</v>
      </c>
      <c r="E107" s="212">
        <v>43252</v>
      </c>
      <c r="F107" s="182">
        <f t="shared" si="10"/>
        <v>73.440748833333316</v>
      </c>
      <c r="G107" s="127"/>
      <c r="H107" s="144"/>
      <c r="I107" s="144"/>
      <c r="J107" s="41"/>
    </row>
    <row r="108" spans="2:10" x14ac:dyDescent="0.25">
      <c r="B108" s="127">
        <f t="shared" si="12"/>
        <v>2018</v>
      </c>
      <c r="C108" s="127">
        <v>7</v>
      </c>
      <c r="D108" s="213">
        <f t="shared" si="11"/>
        <v>85.293773000000002</v>
      </c>
      <c r="E108" s="212">
        <v>43282</v>
      </c>
      <c r="F108" s="182">
        <f t="shared" si="10"/>
        <v>74.940098666666657</v>
      </c>
      <c r="G108" s="127"/>
      <c r="H108" s="144"/>
      <c r="I108" s="144"/>
      <c r="J108" s="41"/>
    </row>
    <row r="109" spans="2:10" x14ac:dyDescent="0.25">
      <c r="B109" s="127">
        <f t="shared" si="12"/>
        <v>2018</v>
      </c>
      <c r="C109" s="127">
        <v>8</v>
      </c>
      <c r="D109" s="213">
        <f t="shared" si="11"/>
        <v>62.195075000000003</v>
      </c>
      <c r="E109" s="212">
        <v>43313</v>
      </c>
      <c r="F109" s="182">
        <f t="shared" si="10"/>
        <v>72.670230333333322</v>
      </c>
      <c r="G109" s="127"/>
      <c r="H109" s="144"/>
      <c r="I109" s="144"/>
      <c r="J109" s="41"/>
    </row>
    <row r="110" spans="2:10" x14ac:dyDescent="0.25">
      <c r="B110" s="127">
        <f t="shared" si="12"/>
        <v>2018</v>
      </c>
      <c r="C110" s="127">
        <v>9</v>
      </c>
      <c r="D110" s="213">
        <f t="shared" si="11"/>
        <v>61.552335999999997</v>
      </c>
      <c r="E110" s="212">
        <v>43344</v>
      </c>
      <c r="F110" s="182">
        <f t="shared" si="10"/>
        <v>73.320198416666656</v>
      </c>
      <c r="G110" s="127"/>
      <c r="H110" s="144"/>
      <c r="I110" s="144"/>
      <c r="J110" s="41"/>
    </row>
    <row r="111" spans="2:10" x14ac:dyDescent="0.25">
      <c r="B111" s="127">
        <f t="shared" si="12"/>
        <v>2018</v>
      </c>
      <c r="C111" s="127">
        <v>10</v>
      </c>
      <c r="D111" s="213">
        <f t="shared" si="11"/>
        <v>75.329947000000004</v>
      </c>
      <c r="E111" s="212">
        <v>43374</v>
      </c>
      <c r="F111" s="182">
        <f t="shared" si="10"/>
        <v>74.905653416666667</v>
      </c>
      <c r="G111" s="127"/>
      <c r="H111" s="144"/>
      <c r="I111" s="144"/>
      <c r="J111" s="41"/>
    </row>
    <row r="112" spans="2:10" x14ac:dyDescent="0.25">
      <c r="B112" s="127">
        <f t="shared" si="12"/>
        <v>2018</v>
      </c>
      <c r="C112" s="127">
        <v>11</v>
      </c>
      <c r="D112" s="213">
        <f t="shared" si="11"/>
        <v>59.629573999999998</v>
      </c>
      <c r="E112" s="212">
        <v>43405</v>
      </c>
      <c r="F112" s="182">
        <f t="shared" si="10"/>
        <v>74.56207599999999</v>
      </c>
      <c r="G112" s="127"/>
      <c r="H112" s="144"/>
      <c r="I112" s="144"/>
      <c r="J112" s="41"/>
    </row>
    <row r="113" spans="2:10" x14ac:dyDescent="0.25">
      <c r="B113" s="127">
        <f t="shared" si="12"/>
        <v>2018</v>
      </c>
      <c r="C113" s="127">
        <v>12</v>
      </c>
      <c r="D113" s="213">
        <f t="shared" si="11"/>
        <v>57.617573999999998</v>
      </c>
      <c r="E113" s="212">
        <v>43435</v>
      </c>
      <c r="F113" s="182">
        <f t="shared" si="10"/>
        <v>74.573572999999996</v>
      </c>
      <c r="G113" s="127"/>
      <c r="H113" s="144"/>
      <c r="I113" s="144"/>
      <c r="J113" s="41"/>
    </row>
    <row r="114" spans="2:10" x14ac:dyDescent="0.25">
      <c r="B114" s="127">
        <v>2019</v>
      </c>
      <c r="C114" s="127">
        <v>1</v>
      </c>
      <c r="D114" s="213">
        <f t="shared" ref="D114:D125" si="13">+H13</f>
        <v>47.783560999999999</v>
      </c>
      <c r="E114" s="212">
        <v>43466</v>
      </c>
      <c r="F114" s="182">
        <f t="shared" si="10"/>
        <v>72.722849249999996</v>
      </c>
      <c r="G114" s="127"/>
      <c r="H114" s="144"/>
      <c r="I114" s="144"/>
      <c r="J114" s="41"/>
    </row>
    <row r="115" spans="2:10" x14ac:dyDescent="0.25">
      <c r="B115" s="127">
        <f t="shared" ref="B115:B125" si="14">+B114</f>
        <v>2019</v>
      </c>
      <c r="C115" s="127">
        <v>2</v>
      </c>
      <c r="D115" s="213">
        <f t="shared" si="13"/>
        <v>64.122110000000006</v>
      </c>
      <c r="E115" s="212">
        <v>43497</v>
      </c>
      <c r="F115" s="182">
        <f t="shared" si="10"/>
        <v>71.168202833333325</v>
      </c>
      <c r="G115" s="127"/>
      <c r="H115" s="144"/>
      <c r="I115" s="144"/>
      <c r="J115" s="41"/>
    </row>
    <row r="116" spans="2:10" x14ac:dyDescent="0.25">
      <c r="B116" s="127">
        <f t="shared" si="14"/>
        <v>2019</v>
      </c>
      <c r="C116" s="127">
        <v>3</v>
      </c>
      <c r="D116" s="213">
        <f t="shared" si="13"/>
        <v>61.063178000000001</v>
      </c>
      <c r="E116" s="212">
        <v>43525</v>
      </c>
      <c r="F116" s="182">
        <f t="shared" si="10"/>
        <v>70.395150999999998</v>
      </c>
      <c r="G116" s="127"/>
      <c r="H116" s="144"/>
      <c r="I116" s="144"/>
      <c r="J116" s="41"/>
    </row>
    <row r="117" spans="2:10" x14ac:dyDescent="0.25">
      <c r="B117" s="127">
        <f t="shared" si="14"/>
        <v>2019</v>
      </c>
      <c r="C117" s="127">
        <v>4</v>
      </c>
      <c r="D117" s="213">
        <f t="shared" si="13"/>
        <v>64.007378000000003</v>
      </c>
      <c r="E117" s="212">
        <v>43556</v>
      </c>
      <c r="F117" s="182">
        <f t="shared" si="10"/>
        <v>69.635294666666667</v>
      </c>
      <c r="G117" s="127"/>
      <c r="H117" s="144"/>
      <c r="I117" s="144"/>
      <c r="J117" s="41"/>
    </row>
    <row r="118" spans="2:10" x14ac:dyDescent="0.25">
      <c r="B118" s="127">
        <f t="shared" si="14"/>
        <v>2019</v>
      </c>
      <c r="C118" s="127">
        <v>5</v>
      </c>
      <c r="D118" s="213">
        <f t="shared" si="13"/>
        <v>86.396951000000001</v>
      </c>
      <c r="E118" s="212">
        <v>43586</v>
      </c>
      <c r="F118" s="182">
        <f t="shared" si="10"/>
        <v>68.490020416666667</v>
      </c>
      <c r="G118" s="127"/>
      <c r="H118" s="144"/>
      <c r="I118" s="144"/>
      <c r="J118" s="41"/>
    </row>
    <row r="119" spans="2:10" x14ac:dyDescent="0.25">
      <c r="B119" s="127">
        <f t="shared" si="14"/>
        <v>2019</v>
      </c>
      <c r="C119" s="127">
        <v>6</v>
      </c>
      <c r="D119" s="213">
        <f t="shared" si="13"/>
        <v>69.271957999999998</v>
      </c>
      <c r="E119" s="212">
        <v>43617</v>
      </c>
      <c r="F119" s="182">
        <f t="shared" ref="F119" si="15">+AVERAGE(D108:D119)</f>
        <v>66.188617916666672</v>
      </c>
      <c r="G119" s="127"/>
      <c r="H119" s="144"/>
      <c r="I119" s="144"/>
      <c r="J119" s="41"/>
    </row>
    <row r="120" spans="2:10" x14ac:dyDescent="0.25">
      <c r="B120" s="127">
        <f t="shared" si="14"/>
        <v>2019</v>
      </c>
      <c r="C120" s="127">
        <v>7</v>
      </c>
      <c r="D120" s="213">
        <f>+H19</f>
        <v>87.736318999999995</v>
      </c>
      <c r="E120" s="212">
        <v>43647</v>
      </c>
      <c r="F120" s="182">
        <f>+AVERAGE(D109:D120)</f>
        <v>66.392163416666662</v>
      </c>
      <c r="G120" s="127"/>
      <c r="H120" s="144"/>
      <c r="I120" s="144"/>
      <c r="J120" s="41"/>
    </row>
    <row r="121" spans="2:10" x14ac:dyDescent="0.25">
      <c r="B121" s="127">
        <f t="shared" si="14"/>
        <v>2019</v>
      </c>
      <c r="C121" s="127">
        <v>8</v>
      </c>
      <c r="D121" s="213">
        <f t="shared" si="13"/>
        <v>79.534429000000003</v>
      </c>
      <c r="E121" s="212">
        <v>43678</v>
      </c>
      <c r="F121" s="182">
        <f t="shared" ref="F121" si="16">+AVERAGE(D110:D121)</f>
        <v>67.837109583333344</v>
      </c>
      <c r="G121" s="127"/>
      <c r="H121" s="144"/>
      <c r="I121" s="144"/>
      <c r="J121" s="41"/>
    </row>
    <row r="122" spans="2:10" x14ac:dyDescent="0.25">
      <c r="B122" s="127">
        <f t="shared" si="14"/>
        <v>2019</v>
      </c>
      <c r="C122" s="127">
        <v>9</v>
      </c>
      <c r="D122" s="213">
        <f t="shared" si="13"/>
        <v>42.144154</v>
      </c>
      <c r="E122" s="212">
        <v>43709</v>
      </c>
      <c r="F122" s="182">
        <f>+AVERAGE(D111:D122)</f>
        <v>66.219761083333324</v>
      </c>
      <c r="G122" s="127"/>
      <c r="H122" s="144"/>
      <c r="I122" s="144"/>
      <c r="J122" s="41"/>
    </row>
    <row r="123" spans="2:10" x14ac:dyDescent="0.25">
      <c r="B123" s="127">
        <f t="shared" si="14"/>
        <v>2019</v>
      </c>
      <c r="C123" s="127">
        <v>10</v>
      </c>
      <c r="D123" s="213">
        <f t="shared" si="13"/>
        <v>55.570669000000002</v>
      </c>
      <c r="E123" s="212">
        <v>43739</v>
      </c>
      <c r="F123" s="182">
        <f t="shared" ref="F123" si="17">+AVERAGE(D112:D123)</f>
        <v>64.573154583333334</v>
      </c>
      <c r="G123" s="127"/>
      <c r="H123" s="144"/>
      <c r="I123" s="144"/>
      <c r="J123" s="41"/>
    </row>
    <row r="124" spans="2:10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59.604023416666656</v>
      </c>
      <c r="G124" s="127"/>
      <c r="H124" s="144"/>
      <c r="I124" s="144"/>
      <c r="J124" s="41"/>
    </row>
    <row r="125" spans="2:10" x14ac:dyDescent="0.25"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>+AVERAGE(D114:D125)</f>
        <v>54.802558916666662</v>
      </c>
      <c r="G125" s="127"/>
      <c r="H125" s="144"/>
      <c r="I125" s="144"/>
      <c r="J125" s="41"/>
    </row>
    <row r="126" spans="2:10" x14ac:dyDescent="0.25">
      <c r="B126" s="127"/>
      <c r="C126" s="127"/>
      <c r="D126" s="127"/>
      <c r="E126" s="127"/>
      <c r="F126" s="127"/>
      <c r="G126" s="127"/>
      <c r="H126" s="144"/>
      <c r="I126" s="144"/>
      <c r="J126" s="41"/>
    </row>
    <row r="127" spans="2:10" x14ac:dyDescent="0.25">
      <c r="B127" s="144"/>
      <c r="C127" s="144"/>
      <c r="D127" s="144"/>
      <c r="E127" s="144"/>
      <c r="F127" s="144"/>
      <c r="G127" s="144"/>
      <c r="H127" s="144"/>
      <c r="I127" s="144"/>
      <c r="J127" s="41"/>
    </row>
    <row r="128" spans="2:10" x14ac:dyDescent="0.25">
      <c r="B128" s="144"/>
      <c r="C128" s="144"/>
      <c r="D128" s="144"/>
      <c r="E128" s="144"/>
      <c r="F128" s="144"/>
      <c r="G128" s="144"/>
      <c r="H128" s="144"/>
      <c r="I128" s="144"/>
      <c r="J128" s="41"/>
    </row>
    <row r="129" spans="2:10" x14ac:dyDescent="0.25">
      <c r="B129" s="144"/>
      <c r="C129" s="144"/>
      <c r="D129" s="144"/>
      <c r="E129" s="144"/>
      <c r="F129" s="144"/>
      <c r="G129" s="144"/>
      <c r="H129" s="144"/>
      <c r="I129" s="144"/>
      <c r="J129" s="41"/>
    </row>
    <row r="130" spans="2:10" x14ac:dyDescent="0.25">
      <c r="B130" s="144"/>
      <c r="C130" s="144"/>
      <c r="D130" s="144"/>
      <c r="E130" s="144"/>
      <c r="F130" s="144"/>
      <c r="G130" s="144"/>
      <c r="H130" s="144"/>
      <c r="I130" s="144"/>
      <c r="J130" s="41"/>
    </row>
    <row r="131" spans="2:10" x14ac:dyDescent="0.25">
      <c r="B131" s="144"/>
      <c r="C131" s="144"/>
      <c r="D131" s="144"/>
      <c r="E131" s="144"/>
      <c r="F131" s="144"/>
      <c r="G131" s="144"/>
      <c r="H131" s="144"/>
      <c r="I131" s="144"/>
      <c r="J131" s="41"/>
    </row>
    <row r="132" spans="2:10" x14ac:dyDescent="0.25">
      <c r="B132" s="144"/>
      <c r="C132" s="144"/>
      <c r="D132" s="144"/>
      <c r="E132" s="144"/>
      <c r="F132" s="144"/>
      <c r="G132" s="144"/>
      <c r="H132" s="144"/>
      <c r="I132" s="144"/>
      <c r="J132" s="41"/>
    </row>
    <row r="133" spans="2:10" x14ac:dyDescent="0.25">
      <c r="B133" s="144"/>
      <c r="C133" s="144"/>
      <c r="D133" s="144"/>
      <c r="E133" s="144"/>
      <c r="F133" s="144"/>
      <c r="G133" s="144"/>
      <c r="H133" s="144"/>
      <c r="I133" s="144"/>
      <c r="J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ignoredErrors>
    <ignoredError sqref="B66 B78 B90 B102" formula="1"/>
  </ignoredError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36"/>
    <col min="98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50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1"/>
      <c r="O8" s="127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27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M10" s="41"/>
      <c r="O10" s="127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1"/>
      <c r="O11" s="18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27"/>
    </row>
    <row r="13" spans="1:15" x14ac:dyDescent="0.25">
      <c r="A13" s="58"/>
      <c r="B13" s="67" t="s">
        <v>7</v>
      </c>
      <c r="C13" s="68">
        <v>28.025147</v>
      </c>
      <c r="D13" s="68">
        <v>20.378081999999999</v>
      </c>
      <c r="E13" s="68">
        <v>19.546547</v>
      </c>
      <c r="F13" s="68">
        <v>17.678493</v>
      </c>
      <c r="G13" s="68">
        <v>23.577566000000001</v>
      </c>
      <c r="H13" s="68">
        <v>40.942134000000003</v>
      </c>
      <c r="I13" s="68">
        <v>73.64868790951536</v>
      </c>
      <c r="J13" s="68">
        <v>173.64868790951536</v>
      </c>
      <c r="K13" s="68">
        <v>33.368641772802697</v>
      </c>
      <c r="L13" s="60"/>
      <c r="M13" s="41"/>
      <c r="N13" s="41">
        <f t="shared" ref="N13:N24" si="0">IF(H13="","",1)</f>
        <v>1</v>
      </c>
      <c r="O13" s="127"/>
    </row>
    <row r="14" spans="1:15" x14ac:dyDescent="0.25">
      <c r="A14" s="58"/>
      <c r="B14" s="67" t="s">
        <v>8</v>
      </c>
      <c r="C14" s="68">
        <v>35.173102</v>
      </c>
      <c r="D14" s="68">
        <v>36.064360999999998</v>
      </c>
      <c r="E14" s="68">
        <v>24.530723999999999</v>
      </c>
      <c r="F14" s="68">
        <v>21.619862999999999</v>
      </c>
      <c r="G14" s="68">
        <v>28.963083000000001</v>
      </c>
      <c r="H14" s="68">
        <v>39.784858999999997</v>
      </c>
      <c r="I14" s="68">
        <v>37.364033380009978</v>
      </c>
      <c r="J14" s="68">
        <v>137.36403338000997</v>
      </c>
      <c r="K14" s="68">
        <v>33.965155098346386</v>
      </c>
      <c r="L14" s="60"/>
      <c r="M14" s="41"/>
      <c r="N14" s="41">
        <f t="shared" si="0"/>
        <v>1</v>
      </c>
      <c r="O14" s="127"/>
    </row>
    <row r="15" spans="1:15" x14ac:dyDescent="0.25">
      <c r="A15" s="58"/>
      <c r="B15" s="67" t="s">
        <v>9</v>
      </c>
      <c r="C15" s="68">
        <v>35.123835999999997</v>
      </c>
      <c r="D15" s="68">
        <v>35.379358000000003</v>
      </c>
      <c r="E15" s="68">
        <v>19.390004000000001</v>
      </c>
      <c r="F15" s="68">
        <v>24.314665000000002</v>
      </c>
      <c r="G15" s="68">
        <v>33.867607</v>
      </c>
      <c r="H15" s="68">
        <v>25.536487999999999</v>
      </c>
      <c r="I15" s="68">
        <v>-24.599077814975235</v>
      </c>
      <c r="J15" s="68">
        <v>75.400922185024768</v>
      </c>
      <c r="K15" s="68">
        <v>39.288807803850048</v>
      </c>
      <c r="L15" s="60"/>
      <c r="M15" s="184"/>
      <c r="N15" s="41">
        <f t="shared" si="0"/>
        <v>1</v>
      </c>
      <c r="O15" s="127"/>
    </row>
    <row r="16" spans="1:15" x14ac:dyDescent="0.25">
      <c r="A16" s="58"/>
      <c r="B16" s="67" t="s">
        <v>10</v>
      </c>
      <c r="C16" s="68">
        <v>35.357543999999997</v>
      </c>
      <c r="D16" s="68">
        <v>37.496758999999997</v>
      </c>
      <c r="E16" s="68">
        <v>21.370557000000002</v>
      </c>
      <c r="F16" s="68">
        <v>22.893823999999999</v>
      </c>
      <c r="G16" s="68">
        <v>35.984251</v>
      </c>
      <c r="H16" s="68">
        <v>40.243665999999997</v>
      </c>
      <c r="I16" s="68">
        <v>11.836886642436983</v>
      </c>
      <c r="J16" s="68">
        <v>111.83688664243698</v>
      </c>
      <c r="K16" s="68">
        <v>57.178857494492853</v>
      </c>
      <c r="L16" s="60"/>
      <c r="M16" s="41"/>
      <c r="N16" s="41">
        <f t="shared" si="0"/>
        <v>1</v>
      </c>
      <c r="O16" s="127"/>
    </row>
    <row r="17" spans="1:97" x14ac:dyDescent="0.25">
      <c r="A17" s="58"/>
      <c r="B17" s="67" t="s">
        <v>11</v>
      </c>
      <c r="C17" s="68">
        <v>40.567970000000003</v>
      </c>
      <c r="D17" s="68">
        <v>30.875198000000001</v>
      </c>
      <c r="E17" s="68">
        <v>26.330891999999999</v>
      </c>
      <c r="F17" s="68">
        <v>26.066942999999998</v>
      </c>
      <c r="G17" s="68">
        <v>42.687897999999997</v>
      </c>
      <c r="H17" s="68">
        <v>33.148341000000002</v>
      </c>
      <c r="I17" s="68">
        <v>-22.347216534297367</v>
      </c>
      <c r="J17" s="68">
        <v>77.65278346570264</v>
      </c>
      <c r="K17" s="68">
        <v>63.762578527140668</v>
      </c>
      <c r="L17" s="60"/>
      <c r="M17" s="41"/>
      <c r="N17" s="41">
        <f t="shared" si="0"/>
        <v>1</v>
      </c>
      <c r="O17" s="127"/>
    </row>
    <row r="18" spans="1:97" x14ac:dyDescent="0.25">
      <c r="A18" s="58"/>
      <c r="B18" s="67" t="s">
        <v>12</v>
      </c>
      <c r="C18" s="68">
        <v>35.216473999999998</v>
      </c>
      <c r="D18" s="68">
        <v>30.299254000000001</v>
      </c>
      <c r="E18" s="68">
        <v>18.141770999999999</v>
      </c>
      <c r="F18" s="68">
        <v>34.511232999999997</v>
      </c>
      <c r="G18" s="68">
        <v>35.627577000000002</v>
      </c>
      <c r="H18" s="68">
        <v>43.066470000000002</v>
      </c>
      <c r="I18" s="68">
        <v>20.879592794087575</v>
      </c>
      <c r="J18" s="68">
        <v>120.87959279408757</v>
      </c>
      <c r="K18" s="68">
        <v>3.2347265019479376</v>
      </c>
      <c r="L18" s="60"/>
      <c r="M18" s="41"/>
      <c r="N18" s="41">
        <f t="shared" si="0"/>
        <v>1</v>
      </c>
      <c r="O18" s="127"/>
    </row>
    <row r="19" spans="1:97" x14ac:dyDescent="0.25">
      <c r="A19" s="58"/>
      <c r="B19" s="67" t="s">
        <v>13</v>
      </c>
      <c r="C19" s="68">
        <v>40.929319</v>
      </c>
      <c r="D19" s="68">
        <v>27.736291999999999</v>
      </c>
      <c r="E19" s="68">
        <v>14.568223</v>
      </c>
      <c r="F19" s="68">
        <v>28.301839000000001</v>
      </c>
      <c r="G19" s="68">
        <v>36.297871999999998</v>
      </c>
      <c r="H19" s="68">
        <v>38.660308000000001</v>
      </c>
      <c r="I19" s="68">
        <v>6.508469697617536</v>
      </c>
      <c r="J19" s="68">
        <v>106.50846969761754</v>
      </c>
      <c r="K19" s="68">
        <v>28.252697642722069</v>
      </c>
      <c r="L19" s="60"/>
      <c r="M19" s="41"/>
      <c r="N19" s="41">
        <f t="shared" si="0"/>
        <v>1</v>
      </c>
      <c r="O19" s="127"/>
    </row>
    <row r="20" spans="1:97" x14ac:dyDescent="0.25">
      <c r="A20" s="58"/>
      <c r="B20" s="67" t="s">
        <v>14</v>
      </c>
      <c r="C20" s="68">
        <v>35.955078999999998</v>
      </c>
      <c r="D20" s="68">
        <v>23.968731999999999</v>
      </c>
      <c r="E20" s="68">
        <v>32.677180999999997</v>
      </c>
      <c r="F20" s="68">
        <v>29.382477000000002</v>
      </c>
      <c r="G20" s="68">
        <v>32.207725000000003</v>
      </c>
      <c r="H20" s="68">
        <v>34.593946000000003</v>
      </c>
      <c r="I20" s="68">
        <v>7.4088467906379574</v>
      </c>
      <c r="J20" s="68">
        <v>107.40884679063795</v>
      </c>
      <c r="K20" s="68">
        <v>9.6154180602268546</v>
      </c>
      <c r="L20" s="60"/>
      <c r="M20" s="41"/>
      <c r="N20" s="41">
        <f t="shared" si="0"/>
        <v>1</v>
      </c>
      <c r="O20" s="127"/>
    </row>
    <row r="21" spans="1:97" x14ac:dyDescent="0.25">
      <c r="A21" s="58"/>
      <c r="B21" s="67" t="s">
        <v>15</v>
      </c>
      <c r="C21" s="68">
        <v>36.667127000000001</v>
      </c>
      <c r="D21" s="68">
        <v>29.267800000000001</v>
      </c>
      <c r="E21" s="68">
        <v>21.481981000000001</v>
      </c>
      <c r="F21" s="68">
        <v>34.877384999999997</v>
      </c>
      <c r="G21" s="68">
        <v>46.928542</v>
      </c>
      <c r="H21" s="68">
        <v>41.639133000000001</v>
      </c>
      <c r="I21" s="68">
        <v>-11.271198240081691</v>
      </c>
      <c r="J21" s="68">
        <v>88.728801759918312</v>
      </c>
      <c r="K21" s="68">
        <v>34.55292591460055</v>
      </c>
      <c r="L21" s="60"/>
      <c r="M21" s="41"/>
      <c r="N21" s="41">
        <f t="shared" si="0"/>
        <v>1</v>
      </c>
      <c r="O21" s="127"/>
    </row>
    <row r="22" spans="1:97" x14ac:dyDescent="0.25">
      <c r="A22" s="58"/>
      <c r="B22" s="67" t="s">
        <v>16</v>
      </c>
      <c r="C22" s="68">
        <v>34.923780000000001</v>
      </c>
      <c r="D22" s="68">
        <v>21.403691999999999</v>
      </c>
      <c r="E22" s="68">
        <v>32.690067999999997</v>
      </c>
      <c r="F22" s="68">
        <v>33.540382999999999</v>
      </c>
      <c r="G22" s="68">
        <v>43.602854999999998</v>
      </c>
      <c r="H22" s="66">
        <v>36.899974999999998</v>
      </c>
      <c r="I22" s="66">
        <v>-15.372571360292808</v>
      </c>
      <c r="J22" s="66">
        <v>84.62742863970719</v>
      </c>
      <c r="K22" s="66">
        <v>30.001064686709157</v>
      </c>
      <c r="L22" s="60"/>
      <c r="M22" s="41"/>
      <c r="N22" s="41">
        <f t="shared" si="0"/>
        <v>1</v>
      </c>
      <c r="O22" s="127"/>
    </row>
    <row r="23" spans="1:97" x14ac:dyDescent="0.25">
      <c r="A23" s="58"/>
      <c r="B23" s="67" t="s">
        <v>17</v>
      </c>
      <c r="C23" s="68">
        <v>37.221547999999999</v>
      </c>
      <c r="D23" s="68">
        <v>24.333523</v>
      </c>
      <c r="E23" s="68">
        <v>22.728552000000001</v>
      </c>
      <c r="F23" s="68">
        <v>31.931457000000002</v>
      </c>
      <c r="G23" s="68">
        <v>43.110280000000003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127"/>
    </row>
    <row r="24" spans="1:97" x14ac:dyDescent="0.25">
      <c r="A24" s="58"/>
      <c r="B24" s="67" t="s">
        <v>18</v>
      </c>
      <c r="C24" s="68">
        <v>50.227134999999997</v>
      </c>
      <c r="D24" s="68">
        <v>26.900872</v>
      </c>
      <c r="E24" s="68">
        <v>29.840554999999998</v>
      </c>
      <c r="F24" s="68">
        <v>38.936641999999999</v>
      </c>
      <c r="G24" s="68">
        <v>24.351593000000001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127"/>
    </row>
    <row r="25" spans="1:97" x14ac:dyDescent="0.25">
      <c r="A25" s="58"/>
      <c r="B25" s="69" t="s">
        <v>33</v>
      </c>
      <c r="C25" s="70">
        <v>445.38806099999999</v>
      </c>
      <c r="D25" s="70">
        <v>344.10392299999995</v>
      </c>
      <c r="E25" s="70">
        <v>283.297055</v>
      </c>
      <c r="F25" s="70">
        <v>344.055204</v>
      </c>
      <c r="G25" s="70">
        <v>427.20684899999992</v>
      </c>
      <c r="H25" s="82">
        <v>374.51532000000003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-22.740649529893897</v>
      </c>
      <c r="E26" s="70">
        <v>-17.67107665320048</v>
      </c>
      <c r="F26" s="70">
        <v>21.446798661567446</v>
      </c>
      <c r="G26" s="70">
        <v>24.168111405749858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357.93937800000003</v>
      </c>
      <c r="D28" s="70">
        <v>292.86952799999995</v>
      </c>
      <c r="E28" s="70">
        <v>230.72794799999997</v>
      </c>
      <c r="F28" s="70">
        <v>273.18710499999997</v>
      </c>
      <c r="G28" s="70">
        <v>359.74497599999995</v>
      </c>
      <c r="H28" s="30">
        <v>374.51532000000003</v>
      </c>
      <c r="I28" s="66">
        <v>4.1057818692095127</v>
      </c>
      <c r="J28" s="30">
        <v>104.10578186920951</v>
      </c>
      <c r="K28" s="30">
        <v>31.684464389342224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-18.179014101097334</v>
      </c>
      <c r="E29" s="70">
        <v>-21.218178765255491</v>
      </c>
      <c r="F29" s="70">
        <v>18.402260050438279</v>
      </c>
      <c r="G29" s="70">
        <v>31.684464389342224</v>
      </c>
      <c r="H29" s="30">
        <v>4.1057818692095127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35" customFormat="1" ht="14.25" customHeight="1" x14ac:dyDescent="0.25">
      <c r="A31" s="58"/>
      <c r="B31" s="46"/>
      <c r="C31" s="225" t="s">
        <v>140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136"/>
      <c r="P31" s="136"/>
      <c r="Q31" s="136"/>
      <c r="R31" s="136"/>
      <c r="S31" s="136"/>
      <c r="T31" s="136"/>
      <c r="U31" s="136"/>
      <c r="V31" s="136"/>
      <c r="W31" s="136"/>
      <c r="X31" s="136"/>
      <c r="Y31" s="136"/>
      <c r="Z31" s="136"/>
      <c r="AA31" s="136"/>
      <c r="AB31" s="136"/>
      <c r="AC31" s="136"/>
      <c r="AD31" s="136"/>
      <c r="AE31" s="136"/>
      <c r="AF31" s="136"/>
      <c r="AG31" s="136"/>
      <c r="AH31" s="136"/>
      <c r="AI31" s="136"/>
      <c r="AJ31" s="136"/>
      <c r="AK31" s="136"/>
      <c r="AL31" s="136"/>
      <c r="AM31" s="136"/>
      <c r="AN31" s="136"/>
      <c r="AO31" s="136"/>
      <c r="AP31" s="136"/>
      <c r="AQ31" s="136"/>
      <c r="AR31" s="136"/>
      <c r="AS31" s="136"/>
      <c r="AT31" s="136"/>
      <c r="AU31" s="136"/>
      <c r="AV31" s="136"/>
      <c r="AW31" s="136"/>
      <c r="AX31" s="136"/>
      <c r="AY31" s="136"/>
      <c r="AZ31" s="136"/>
      <c r="BA31" s="136"/>
      <c r="BB31" s="136"/>
      <c r="BC31" s="136"/>
      <c r="BD31" s="136"/>
      <c r="BE31" s="136"/>
      <c r="BF31" s="136"/>
      <c r="BG31" s="136"/>
      <c r="BH31" s="136"/>
      <c r="BI31" s="136"/>
      <c r="BJ31" s="136"/>
      <c r="BK31" s="136"/>
      <c r="BL31" s="136"/>
      <c r="BM31" s="136"/>
      <c r="BN31" s="136"/>
      <c r="BO31" s="136"/>
      <c r="BP31" s="136"/>
      <c r="BQ31" s="136"/>
      <c r="BR31" s="136"/>
      <c r="BS31" s="136"/>
      <c r="BT31" s="136"/>
      <c r="BU31" s="136"/>
      <c r="BV31" s="136"/>
      <c r="BW31" s="136"/>
      <c r="BX31" s="136"/>
      <c r="BY31" s="136"/>
      <c r="BZ31" s="136"/>
      <c r="CA31" s="136"/>
      <c r="CB31" s="136"/>
      <c r="CC31" s="136"/>
      <c r="CD31" s="136"/>
      <c r="CE31" s="136"/>
      <c r="CF31" s="136"/>
      <c r="CG31" s="136"/>
      <c r="CH31" s="136"/>
      <c r="CI31" s="136"/>
      <c r="CJ31" s="136"/>
      <c r="CK31" s="136"/>
      <c r="CL31" s="136"/>
      <c r="CM31" s="136"/>
      <c r="CN31" s="136"/>
      <c r="CO31" s="136"/>
      <c r="CP31" s="136"/>
      <c r="CQ31" s="136"/>
      <c r="CR31" s="136"/>
      <c r="CS31" s="136"/>
    </row>
    <row r="32" spans="1:97" s="135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136"/>
      <c r="P32" s="136"/>
      <c r="Q32" s="136"/>
      <c r="R32" s="136"/>
      <c r="S32" s="136"/>
      <c r="T32" s="136"/>
      <c r="U32" s="136"/>
      <c r="V32" s="136"/>
      <c r="W32" s="136"/>
      <c r="X32" s="136"/>
      <c r="Y32" s="136"/>
      <c r="Z32" s="136"/>
      <c r="AA32" s="136"/>
      <c r="AB32" s="136"/>
      <c r="AC32" s="136"/>
      <c r="AD32" s="136"/>
      <c r="AE32" s="136"/>
      <c r="AF32" s="136"/>
      <c r="AG32" s="136"/>
      <c r="AH32" s="136"/>
      <c r="AI32" s="136"/>
      <c r="AJ32" s="136"/>
      <c r="AK32" s="136"/>
      <c r="AL32" s="136"/>
      <c r="AM32" s="136"/>
      <c r="AN32" s="136"/>
      <c r="AO32" s="136"/>
      <c r="AP32" s="136"/>
      <c r="AQ32" s="136"/>
      <c r="AR32" s="136"/>
      <c r="AS32" s="136"/>
      <c r="AT32" s="136"/>
      <c r="AU32" s="136"/>
      <c r="AV32" s="136"/>
      <c r="AW32" s="136"/>
      <c r="AX32" s="136"/>
      <c r="AY32" s="136"/>
      <c r="AZ32" s="136"/>
      <c r="BA32" s="136"/>
      <c r="BB32" s="136"/>
      <c r="BC32" s="136"/>
      <c r="BD32" s="136"/>
      <c r="BE32" s="136"/>
      <c r="BF32" s="136"/>
      <c r="BG32" s="136"/>
      <c r="BH32" s="136"/>
      <c r="BI32" s="136"/>
      <c r="BJ32" s="136"/>
      <c r="BK32" s="136"/>
      <c r="BL32" s="136"/>
      <c r="BM32" s="136"/>
      <c r="BN32" s="136"/>
      <c r="BO32" s="136"/>
      <c r="BP32" s="136"/>
      <c r="BQ32" s="136"/>
      <c r="BR32" s="136"/>
      <c r="BS32" s="136"/>
      <c r="BT32" s="136"/>
      <c r="BU32" s="136"/>
      <c r="BV32" s="136"/>
      <c r="BW32" s="136"/>
      <c r="BX32" s="136"/>
      <c r="BY32" s="136"/>
      <c r="BZ32" s="136"/>
      <c r="CA32" s="136"/>
      <c r="CB32" s="136"/>
      <c r="CC32" s="136"/>
      <c r="CD32" s="136"/>
      <c r="CE32" s="136"/>
      <c r="CF32" s="136"/>
      <c r="CG32" s="136"/>
      <c r="CH32" s="136"/>
      <c r="CI32" s="136"/>
      <c r="CJ32" s="136"/>
      <c r="CK32" s="136"/>
      <c r="CL32" s="136"/>
      <c r="CM32" s="136"/>
      <c r="CN32" s="136"/>
      <c r="CO32" s="136"/>
      <c r="CP32" s="136"/>
      <c r="CQ32" s="136"/>
      <c r="CR32" s="136"/>
      <c r="CS32" s="136"/>
    </row>
    <row r="33" spans="1:97" s="13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136"/>
      <c r="P33" s="136"/>
      <c r="Q33" s="136"/>
      <c r="R33" s="136"/>
      <c r="S33" s="136"/>
      <c r="T33" s="136"/>
      <c r="U33" s="136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  <c r="AL33" s="136"/>
      <c r="AM33" s="136"/>
      <c r="AN33" s="136"/>
      <c r="AO33" s="136"/>
      <c r="AP33" s="136"/>
      <c r="AQ33" s="136"/>
      <c r="AR33" s="136"/>
      <c r="AS33" s="136"/>
      <c r="AT33" s="136"/>
      <c r="AU33" s="136"/>
      <c r="AV33" s="136"/>
      <c r="AW33" s="136"/>
      <c r="AX33" s="136"/>
      <c r="AY33" s="136"/>
      <c r="AZ33" s="136"/>
      <c r="BA33" s="136"/>
      <c r="BB33" s="136"/>
      <c r="BC33" s="136"/>
      <c r="BD33" s="136"/>
      <c r="BE33" s="136"/>
      <c r="BF33" s="136"/>
      <c r="BG33" s="136"/>
      <c r="BH33" s="136"/>
      <c r="BI33" s="136"/>
      <c r="BJ33" s="136"/>
      <c r="BK33" s="136"/>
      <c r="BL33" s="136"/>
      <c r="BM33" s="136"/>
      <c r="BN33" s="136"/>
      <c r="BO33" s="136"/>
      <c r="BP33" s="136"/>
      <c r="BQ33" s="136"/>
      <c r="BR33" s="136"/>
      <c r="BS33" s="136"/>
      <c r="BT33" s="136"/>
      <c r="BU33" s="136"/>
      <c r="BV33" s="136"/>
      <c r="BW33" s="136"/>
      <c r="BX33" s="136"/>
      <c r="BY33" s="136"/>
      <c r="BZ33" s="136"/>
      <c r="CA33" s="136"/>
      <c r="CB33" s="136"/>
      <c r="CC33" s="136"/>
      <c r="CD33" s="136"/>
      <c r="CE33" s="136"/>
      <c r="CF33" s="136"/>
      <c r="CG33" s="136"/>
      <c r="CH33" s="136"/>
      <c r="CI33" s="136"/>
      <c r="CJ33" s="136"/>
      <c r="CK33" s="136"/>
      <c r="CL33" s="136"/>
      <c r="CM33" s="136"/>
      <c r="CN33" s="136"/>
      <c r="CO33" s="136"/>
      <c r="CP33" s="136"/>
      <c r="CQ33" s="136"/>
      <c r="CR33" s="136"/>
      <c r="CS33" s="136"/>
    </row>
    <row r="34" spans="1:97" s="13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136"/>
      <c r="AU34" s="136"/>
      <c r="AV34" s="136"/>
      <c r="AW34" s="136"/>
      <c r="AX34" s="136"/>
      <c r="AY34" s="136"/>
      <c r="AZ34" s="136"/>
      <c r="BA34" s="136"/>
      <c r="BB34" s="136"/>
      <c r="BC34" s="136"/>
      <c r="BD34" s="136"/>
      <c r="BE34" s="136"/>
      <c r="BF34" s="136"/>
      <c r="BG34" s="136"/>
      <c r="BH34" s="136"/>
      <c r="BI34" s="136"/>
      <c r="BJ34" s="136"/>
      <c r="BK34" s="136"/>
      <c r="BL34" s="136"/>
      <c r="BM34" s="136"/>
      <c r="BN34" s="136"/>
      <c r="BO34" s="136"/>
      <c r="BP34" s="136"/>
      <c r="BQ34" s="136"/>
      <c r="BR34" s="136"/>
      <c r="BS34" s="136"/>
      <c r="BT34" s="136"/>
      <c r="BU34" s="136"/>
      <c r="BV34" s="136"/>
      <c r="BW34" s="136"/>
      <c r="BX34" s="136"/>
      <c r="BY34" s="136"/>
      <c r="BZ34" s="136"/>
      <c r="CA34" s="136"/>
      <c r="CB34" s="136"/>
      <c r="CC34" s="136"/>
      <c r="CD34" s="136"/>
      <c r="CE34" s="136"/>
      <c r="CF34" s="136"/>
      <c r="CG34" s="136"/>
      <c r="CH34" s="136"/>
      <c r="CI34" s="136"/>
      <c r="CJ34" s="136"/>
      <c r="CK34" s="136"/>
      <c r="CL34" s="136"/>
      <c r="CM34" s="136"/>
      <c r="CN34" s="136"/>
      <c r="CO34" s="136"/>
      <c r="CP34" s="136"/>
      <c r="CQ34" s="136"/>
      <c r="CR34" s="136"/>
      <c r="CS34" s="136"/>
    </row>
    <row r="35" spans="1:97" s="13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136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  <c r="AP35" s="136"/>
      <c r="AQ35" s="136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6"/>
      <c r="BD35" s="136"/>
      <c r="BE35" s="136"/>
      <c r="BF35" s="136"/>
      <c r="BG35" s="136"/>
      <c r="BH35" s="136"/>
      <c r="BI35" s="136"/>
      <c r="BJ35" s="136"/>
      <c r="BK35" s="136"/>
      <c r="BL35" s="136"/>
      <c r="BM35" s="136"/>
      <c r="BN35" s="136"/>
      <c r="BO35" s="136"/>
      <c r="BP35" s="136"/>
      <c r="BQ35" s="136"/>
      <c r="BR35" s="136"/>
      <c r="BS35" s="136"/>
      <c r="BT35" s="136"/>
      <c r="BU35" s="136"/>
      <c r="BV35" s="136"/>
      <c r="BW35" s="136"/>
      <c r="BX35" s="136"/>
      <c r="BY35" s="136"/>
      <c r="BZ35" s="136"/>
      <c r="CA35" s="136"/>
      <c r="CB35" s="136"/>
      <c r="CC35" s="136"/>
      <c r="CD35" s="136"/>
      <c r="CE35" s="136"/>
      <c r="CF35" s="136"/>
      <c r="CG35" s="136"/>
      <c r="CH35" s="136"/>
      <c r="CI35" s="136"/>
      <c r="CJ35" s="136"/>
      <c r="CK35" s="136"/>
      <c r="CL35" s="136"/>
      <c r="CM35" s="136"/>
      <c r="CN35" s="136"/>
      <c r="CO35" s="136"/>
      <c r="CP35" s="136"/>
      <c r="CQ35" s="136"/>
      <c r="CR35" s="136"/>
      <c r="CS35" s="136"/>
    </row>
    <row r="36" spans="1:97" s="13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136"/>
      <c r="P36" s="136"/>
      <c r="Q36" s="136"/>
      <c r="R36" s="136"/>
      <c r="S36" s="136"/>
      <c r="T36" s="136"/>
      <c r="U36" s="136"/>
      <c r="V36" s="136"/>
      <c r="W36" s="136"/>
      <c r="X36" s="136"/>
      <c r="Y36" s="136"/>
      <c r="Z36" s="136"/>
      <c r="AA36" s="136"/>
      <c r="AB36" s="136"/>
      <c r="AC36" s="136"/>
      <c r="AD36" s="136"/>
      <c r="AE36" s="136"/>
      <c r="AF36" s="136"/>
      <c r="AG36" s="136"/>
      <c r="AH36" s="136"/>
      <c r="AI36" s="136"/>
      <c r="AJ36" s="136"/>
      <c r="AK36" s="136"/>
      <c r="AL36" s="136"/>
      <c r="AM36" s="136"/>
      <c r="AN36" s="136"/>
      <c r="AO36" s="136"/>
      <c r="AP36" s="136"/>
      <c r="AQ36" s="136"/>
      <c r="AR36" s="136"/>
      <c r="AS36" s="136"/>
      <c r="AT36" s="136"/>
      <c r="AU36" s="136"/>
      <c r="AV36" s="136"/>
      <c r="AW36" s="136"/>
      <c r="AX36" s="136"/>
      <c r="AY36" s="136"/>
      <c r="AZ36" s="136"/>
      <c r="BA36" s="136"/>
      <c r="BB36" s="136"/>
      <c r="BC36" s="136"/>
      <c r="BD36" s="136"/>
      <c r="BE36" s="136"/>
      <c r="BF36" s="136"/>
      <c r="BG36" s="136"/>
      <c r="BH36" s="136"/>
      <c r="BI36" s="136"/>
      <c r="BJ36" s="136"/>
      <c r="BK36" s="136"/>
      <c r="BL36" s="136"/>
      <c r="BM36" s="136"/>
      <c r="BN36" s="136"/>
      <c r="BO36" s="136"/>
      <c r="BP36" s="136"/>
      <c r="BQ36" s="136"/>
      <c r="BR36" s="136"/>
      <c r="BS36" s="136"/>
      <c r="BT36" s="136"/>
      <c r="BU36" s="136"/>
      <c r="BV36" s="136"/>
      <c r="BW36" s="136"/>
      <c r="BX36" s="136"/>
      <c r="BY36" s="136"/>
      <c r="BZ36" s="136"/>
      <c r="CA36" s="136"/>
      <c r="CB36" s="136"/>
      <c r="CC36" s="136"/>
      <c r="CD36" s="136"/>
      <c r="CE36" s="136"/>
      <c r="CF36" s="136"/>
      <c r="CG36" s="136"/>
      <c r="CH36" s="136"/>
      <c r="CI36" s="136"/>
      <c r="CJ36" s="136"/>
      <c r="CK36" s="136"/>
      <c r="CL36" s="136"/>
      <c r="CM36" s="136"/>
      <c r="CN36" s="136"/>
      <c r="CO36" s="136"/>
      <c r="CP36" s="136"/>
      <c r="CQ36" s="136"/>
      <c r="CR36" s="136"/>
      <c r="CS36" s="136"/>
    </row>
    <row r="37" spans="1:97" s="13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36"/>
      <c r="P37" s="136"/>
      <c r="Q37" s="136"/>
      <c r="R37" s="136"/>
      <c r="S37" s="136"/>
      <c r="T37" s="136"/>
      <c r="U37" s="136"/>
      <c r="V37" s="136"/>
      <c r="W37" s="136"/>
      <c r="X37" s="136"/>
      <c r="Y37" s="136"/>
      <c r="Z37" s="136"/>
      <c r="AA37" s="136"/>
      <c r="AB37" s="136"/>
      <c r="AC37" s="136"/>
      <c r="AD37" s="136"/>
      <c r="AE37" s="136"/>
      <c r="AF37" s="136"/>
      <c r="AG37" s="136"/>
      <c r="AH37" s="136"/>
      <c r="AI37" s="136"/>
      <c r="AJ37" s="136"/>
      <c r="AK37" s="136"/>
      <c r="AL37" s="136"/>
      <c r="AM37" s="136"/>
      <c r="AN37" s="136"/>
      <c r="AO37" s="136"/>
      <c r="AP37" s="136"/>
      <c r="AQ37" s="136"/>
      <c r="AR37" s="136"/>
      <c r="AS37" s="136"/>
      <c r="AT37" s="136"/>
      <c r="AU37" s="136"/>
      <c r="AV37" s="136"/>
      <c r="AW37" s="136"/>
      <c r="AX37" s="136"/>
      <c r="AY37" s="136"/>
      <c r="AZ37" s="136"/>
      <c r="BA37" s="136"/>
      <c r="BB37" s="136"/>
      <c r="BC37" s="136"/>
      <c r="BD37" s="136"/>
      <c r="BE37" s="136"/>
      <c r="BF37" s="136"/>
      <c r="BG37" s="136"/>
      <c r="BH37" s="136"/>
      <c r="BI37" s="136"/>
      <c r="BJ37" s="136"/>
      <c r="BK37" s="136"/>
      <c r="BL37" s="136"/>
      <c r="BM37" s="136"/>
      <c r="BN37" s="136"/>
      <c r="BO37" s="136"/>
      <c r="BP37" s="136"/>
      <c r="BQ37" s="136"/>
      <c r="BR37" s="136"/>
      <c r="BS37" s="136"/>
      <c r="BT37" s="136"/>
      <c r="BU37" s="136"/>
      <c r="BV37" s="136"/>
      <c r="BW37" s="136"/>
      <c r="BX37" s="136"/>
      <c r="BY37" s="136"/>
      <c r="BZ37" s="136"/>
      <c r="CA37" s="136"/>
      <c r="CB37" s="136"/>
      <c r="CC37" s="136"/>
      <c r="CD37" s="136"/>
      <c r="CE37" s="136"/>
      <c r="CF37" s="136"/>
      <c r="CG37" s="136"/>
      <c r="CH37" s="136"/>
      <c r="CI37" s="136"/>
      <c r="CJ37" s="136"/>
      <c r="CK37" s="136"/>
      <c r="CL37" s="136"/>
      <c r="CM37" s="136"/>
      <c r="CN37" s="136"/>
      <c r="CO37" s="136"/>
      <c r="CP37" s="136"/>
      <c r="CQ37" s="136"/>
      <c r="CR37" s="136"/>
      <c r="CS37" s="136"/>
    </row>
    <row r="38" spans="1:97" s="13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136"/>
      <c r="P38" s="136"/>
      <c r="Q38" s="136"/>
      <c r="R38" s="136"/>
      <c r="S38" s="136"/>
      <c r="T38" s="136"/>
      <c r="U38" s="136"/>
      <c r="V38" s="136"/>
      <c r="W38" s="136"/>
      <c r="X38" s="136"/>
      <c r="Y38" s="136"/>
      <c r="Z38" s="136"/>
      <c r="AA38" s="136"/>
      <c r="AB38" s="136"/>
      <c r="AC38" s="136"/>
      <c r="AD38" s="136"/>
      <c r="AE38" s="136"/>
      <c r="AF38" s="136"/>
      <c r="AG38" s="136"/>
      <c r="AH38" s="136"/>
      <c r="AI38" s="136"/>
      <c r="AJ38" s="136"/>
      <c r="AK38" s="136"/>
      <c r="AL38" s="136"/>
      <c r="AM38" s="136"/>
      <c r="AN38" s="136"/>
      <c r="AO38" s="136"/>
      <c r="AP38" s="136"/>
      <c r="AQ38" s="136"/>
      <c r="AR38" s="136"/>
      <c r="AS38" s="136"/>
      <c r="AT38" s="136"/>
      <c r="AU38" s="136"/>
      <c r="AV38" s="136"/>
      <c r="AW38" s="136"/>
      <c r="AX38" s="136"/>
      <c r="AY38" s="136"/>
      <c r="AZ38" s="136"/>
      <c r="BA38" s="136"/>
      <c r="BB38" s="136"/>
      <c r="BC38" s="136"/>
      <c r="BD38" s="136"/>
      <c r="BE38" s="136"/>
      <c r="BF38" s="136"/>
      <c r="BG38" s="136"/>
      <c r="BH38" s="136"/>
      <c r="BI38" s="136"/>
      <c r="BJ38" s="136"/>
      <c r="BK38" s="136"/>
      <c r="BL38" s="136"/>
      <c r="BM38" s="136"/>
      <c r="BN38" s="136"/>
      <c r="BO38" s="136"/>
      <c r="BP38" s="136"/>
      <c r="BQ38" s="136"/>
      <c r="BR38" s="136"/>
      <c r="BS38" s="136"/>
      <c r="BT38" s="136"/>
      <c r="BU38" s="136"/>
      <c r="BV38" s="136"/>
      <c r="BW38" s="136"/>
      <c r="BX38" s="136"/>
      <c r="BY38" s="136"/>
      <c r="BZ38" s="136"/>
      <c r="CA38" s="136"/>
      <c r="CB38" s="136"/>
      <c r="CC38" s="136"/>
      <c r="CD38" s="136"/>
      <c r="CE38" s="136"/>
      <c r="CF38" s="136"/>
      <c r="CG38" s="136"/>
      <c r="CH38" s="136"/>
      <c r="CI38" s="136"/>
      <c r="CJ38" s="136"/>
      <c r="CK38" s="136"/>
      <c r="CL38" s="136"/>
      <c r="CM38" s="136"/>
      <c r="CN38" s="136"/>
      <c r="CO38" s="136"/>
      <c r="CP38" s="136"/>
      <c r="CQ38" s="136"/>
      <c r="CR38" s="136"/>
      <c r="CS38" s="136"/>
    </row>
    <row r="39" spans="1:97" s="13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136"/>
      <c r="P39" s="136"/>
      <c r="Q39" s="136"/>
      <c r="R39" s="136"/>
      <c r="S39" s="136"/>
      <c r="T39" s="136"/>
      <c r="U39" s="136"/>
      <c r="V39" s="136"/>
      <c r="W39" s="136"/>
      <c r="X39" s="136"/>
      <c r="Y39" s="136"/>
      <c r="Z39" s="136"/>
      <c r="AA39" s="136"/>
      <c r="AB39" s="136"/>
      <c r="AC39" s="136"/>
      <c r="AD39" s="136"/>
      <c r="AE39" s="136"/>
      <c r="AF39" s="136"/>
      <c r="AG39" s="136"/>
      <c r="AH39" s="136"/>
      <c r="AI39" s="136"/>
      <c r="AJ39" s="136"/>
      <c r="AK39" s="136"/>
      <c r="AL39" s="136"/>
      <c r="AM39" s="136"/>
      <c r="AN39" s="136"/>
      <c r="AO39" s="136"/>
      <c r="AP39" s="136"/>
      <c r="AQ39" s="136"/>
      <c r="AR39" s="136"/>
      <c r="AS39" s="136"/>
      <c r="AT39" s="136"/>
      <c r="AU39" s="136"/>
      <c r="AV39" s="136"/>
      <c r="AW39" s="136"/>
      <c r="AX39" s="136"/>
      <c r="AY39" s="136"/>
      <c r="AZ39" s="136"/>
      <c r="BA39" s="136"/>
      <c r="BB39" s="136"/>
      <c r="BC39" s="136"/>
      <c r="BD39" s="136"/>
      <c r="BE39" s="136"/>
      <c r="BF39" s="136"/>
      <c r="BG39" s="136"/>
      <c r="BH39" s="136"/>
      <c r="BI39" s="136"/>
      <c r="BJ39" s="136"/>
      <c r="BK39" s="136"/>
      <c r="BL39" s="136"/>
      <c r="BM39" s="136"/>
      <c r="BN39" s="136"/>
      <c r="BO39" s="136"/>
      <c r="BP39" s="136"/>
      <c r="BQ39" s="136"/>
      <c r="BR39" s="136"/>
      <c r="BS39" s="136"/>
      <c r="BT39" s="136"/>
      <c r="BU39" s="136"/>
      <c r="BV39" s="136"/>
      <c r="BW39" s="136"/>
      <c r="BX39" s="136"/>
      <c r="BY39" s="136"/>
      <c r="BZ39" s="136"/>
      <c r="CA39" s="136"/>
      <c r="CB39" s="136"/>
      <c r="CC39" s="136"/>
      <c r="CD39" s="136"/>
      <c r="CE39" s="136"/>
      <c r="CF39" s="136"/>
      <c r="CG39" s="136"/>
      <c r="CH39" s="136"/>
      <c r="CI39" s="136"/>
      <c r="CJ39" s="136"/>
      <c r="CK39" s="136"/>
      <c r="CL39" s="136"/>
      <c r="CM39" s="136"/>
      <c r="CN39" s="136"/>
      <c r="CO39" s="136"/>
      <c r="CP39" s="136"/>
      <c r="CQ39" s="136"/>
      <c r="CR39" s="136"/>
      <c r="CS39" s="136"/>
    </row>
    <row r="40" spans="1:97" s="13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136"/>
      <c r="P40" s="136"/>
      <c r="Q40" s="136"/>
      <c r="R40" s="136"/>
      <c r="S40" s="136"/>
      <c r="T40" s="136"/>
      <c r="U40" s="136"/>
      <c r="V40" s="136"/>
      <c r="W40" s="136"/>
      <c r="X40" s="136"/>
      <c r="Y40" s="136"/>
      <c r="Z40" s="136"/>
      <c r="AA40" s="136"/>
      <c r="AB40" s="136"/>
      <c r="AC40" s="136"/>
      <c r="AD40" s="136"/>
      <c r="AE40" s="136"/>
      <c r="AF40" s="136"/>
      <c r="AG40" s="136"/>
      <c r="AH40" s="136"/>
      <c r="AI40" s="136"/>
      <c r="AJ40" s="136"/>
      <c r="AK40" s="136"/>
      <c r="AL40" s="136"/>
      <c r="AM40" s="136"/>
      <c r="AN40" s="136"/>
      <c r="AO40" s="136"/>
      <c r="AP40" s="136"/>
      <c r="AQ40" s="136"/>
      <c r="AR40" s="136"/>
      <c r="AS40" s="136"/>
      <c r="AT40" s="136"/>
      <c r="AU40" s="136"/>
      <c r="AV40" s="136"/>
      <c r="AW40" s="136"/>
      <c r="AX40" s="136"/>
      <c r="AY40" s="136"/>
      <c r="AZ40" s="136"/>
      <c r="BA40" s="136"/>
      <c r="BB40" s="136"/>
      <c r="BC40" s="136"/>
      <c r="BD40" s="136"/>
      <c r="BE40" s="136"/>
      <c r="BF40" s="136"/>
      <c r="BG40" s="136"/>
      <c r="BH40" s="136"/>
      <c r="BI40" s="136"/>
      <c r="BJ40" s="136"/>
      <c r="BK40" s="136"/>
      <c r="BL40" s="136"/>
      <c r="BM40" s="136"/>
      <c r="BN40" s="136"/>
      <c r="BO40" s="136"/>
      <c r="BP40" s="136"/>
      <c r="BQ40" s="136"/>
      <c r="BR40" s="136"/>
      <c r="BS40" s="136"/>
      <c r="BT40" s="136"/>
      <c r="BU40" s="136"/>
      <c r="BV40" s="136"/>
      <c r="BW40" s="136"/>
      <c r="BX40" s="136"/>
      <c r="BY40" s="136"/>
      <c r="BZ40" s="136"/>
      <c r="CA40" s="136"/>
      <c r="CB40" s="136"/>
      <c r="CC40" s="136"/>
      <c r="CD40" s="136"/>
      <c r="CE40" s="136"/>
      <c r="CF40" s="136"/>
      <c r="CG40" s="136"/>
      <c r="CH40" s="136"/>
      <c r="CI40" s="136"/>
      <c r="CJ40" s="136"/>
      <c r="CK40" s="136"/>
      <c r="CL40" s="136"/>
      <c r="CM40" s="136"/>
      <c r="CN40" s="136"/>
      <c r="CO40" s="136"/>
      <c r="CP40" s="136"/>
      <c r="CQ40" s="136"/>
      <c r="CR40" s="136"/>
      <c r="CS40" s="136"/>
    </row>
    <row r="41" spans="1:97" s="13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136"/>
      <c r="P41" s="136"/>
      <c r="Q41" s="136"/>
      <c r="R41" s="136"/>
      <c r="S41" s="136"/>
      <c r="T41" s="136"/>
      <c r="U41" s="136"/>
      <c r="V41" s="136"/>
      <c r="W41" s="136"/>
      <c r="X41" s="136"/>
      <c r="Y41" s="136"/>
      <c r="Z41" s="136"/>
      <c r="AA41" s="136"/>
      <c r="AB41" s="136"/>
      <c r="AC41" s="136"/>
      <c r="AD41" s="136"/>
      <c r="AE41" s="136"/>
      <c r="AF41" s="136"/>
      <c r="AG41" s="136"/>
      <c r="AH41" s="136"/>
      <c r="AI41" s="136"/>
      <c r="AJ41" s="136"/>
      <c r="AK41" s="136"/>
      <c r="AL41" s="136"/>
      <c r="AM41" s="136"/>
      <c r="AN41" s="136"/>
      <c r="AO41" s="136"/>
      <c r="AP41" s="136"/>
      <c r="AQ41" s="136"/>
      <c r="AR41" s="136"/>
      <c r="AS41" s="136"/>
      <c r="AT41" s="136"/>
      <c r="AU41" s="136"/>
      <c r="AV41" s="136"/>
      <c r="AW41" s="136"/>
      <c r="AX41" s="136"/>
      <c r="AY41" s="136"/>
      <c r="AZ41" s="136"/>
      <c r="BA41" s="136"/>
      <c r="BB41" s="136"/>
      <c r="BC41" s="136"/>
      <c r="BD41" s="136"/>
      <c r="BE41" s="136"/>
      <c r="BF41" s="136"/>
      <c r="BG41" s="136"/>
      <c r="BH41" s="136"/>
      <c r="BI41" s="136"/>
      <c r="BJ41" s="136"/>
      <c r="BK41" s="136"/>
      <c r="BL41" s="136"/>
      <c r="BM41" s="136"/>
      <c r="BN41" s="136"/>
      <c r="BO41" s="136"/>
      <c r="BP41" s="136"/>
      <c r="BQ41" s="136"/>
      <c r="BR41" s="136"/>
      <c r="BS41" s="136"/>
      <c r="BT41" s="136"/>
      <c r="BU41" s="136"/>
      <c r="BV41" s="136"/>
      <c r="BW41" s="136"/>
      <c r="BX41" s="136"/>
      <c r="BY41" s="136"/>
      <c r="BZ41" s="136"/>
      <c r="CA41" s="136"/>
      <c r="CB41" s="136"/>
      <c r="CC41" s="136"/>
      <c r="CD41" s="136"/>
      <c r="CE41" s="136"/>
      <c r="CF41" s="136"/>
      <c r="CG41" s="136"/>
      <c r="CH41" s="136"/>
      <c r="CI41" s="136"/>
      <c r="CJ41" s="136"/>
      <c r="CK41" s="136"/>
      <c r="CL41" s="136"/>
      <c r="CM41" s="136"/>
      <c r="CN41" s="136"/>
      <c r="CO41" s="136"/>
      <c r="CP41" s="136"/>
      <c r="CQ41" s="136"/>
      <c r="CR41" s="136"/>
      <c r="CS41" s="136"/>
    </row>
    <row r="42" spans="1:97" s="13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36"/>
      <c r="P42" s="136"/>
      <c r="Q42" s="136"/>
      <c r="R42" s="136"/>
      <c r="S42" s="136"/>
      <c r="T42" s="136"/>
      <c r="U42" s="136"/>
      <c r="V42" s="136"/>
      <c r="W42" s="136"/>
      <c r="X42" s="136"/>
      <c r="Y42" s="136"/>
      <c r="Z42" s="136"/>
      <c r="AA42" s="136"/>
      <c r="AB42" s="136"/>
      <c r="AC42" s="136"/>
      <c r="AD42" s="136"/>
      <c r="AE42" s="136"/>
      <c r="AF42" s="136"/>
      <c r="AG42" s="136"/>
      <c r="AH42" s="136"/>
      <c r="AI42" s="136"/>
      <c r="AJ42" s="136"/>
      <c r="AK42" s="136"/>
      <c r="AL42" s="136"/>
      <c r="AM42" s="136"/>
      <c r="AN42" s="136"/>
      <c r="AO42" s="136"/>
      <c r="AP42" s="136"/>
      <c r="AQ42" s="136"/>
      <c r="AR42" s="136"/>
      <c r="AS42" s="136"/>
      <c r="AT42" s="136"/>
      <c r="AU42" s="136"/>
      <c r="AV42" s="136"/>
      <c r="AW42" s="136"/>
      <c r="AX42" s="136"/>
      <c r="AY42" s="136"/>
      <c r="AZ42" s="136"/>
      <c r="BA42" s="136"/>
      <c r="BB42" s="136"/>
      <c r="BC42" s="136"/>
      <c r="BD42" s="136"/>
      <c r="BE42" s="136"/>
      <c r="BF42" s="136"/>
      <c r="BG42" s="136"/>
      <c r="BH42" s="136"/>
      <c r="BI42" s="136"/>
      <c r="BJ42" s="136"/>
      <c r="BK42" s="136"/>
      <c r="BL42" s="136"/>
      <c r="BM42" s="136"/>
      <c r="BN42" s="136"/>
      <c r="BO42" s="136"/>
      <c r="BP42" s="136"/>
      <c r="BQ42" s="136"/>
      <c r="BR42" s="136"/>
      <c r="BS42" s="136"/>
      <c r="BT42" s="136"/>
      <c r="BU42" s="136"/>
      <c r="BV42" s="136"/>
      <c r="BW42" s="136"/>
      <c r="BX42" s="136"/>
      <c r="BY42" s="136"/>
      <c r="BZ42" s="136"/>
      <c r="CA42" s="136"/>
      <c r="CB42" s="136"/>
      <c r="CC42" s="136"/>
      <c r="CD42" s="136"/>
      <c r="CE42" s="136"/>
      <c r="CF42" s="136"/>
      <c r="CG42" s="136"/>
      <c r="CH42" s="136"/>
      <c r="CI42" s="136"/>
      <c r="CJ42" s="136"/>
      <c r="CK42" s="136"/>
      <c r="CL42" s="136"/>
      <c r="CM42" s="136"/>
      <c r="CN42" s="136"/>
      <c r="CO42" s="136"/>
      <c r="CP42" s="136"/>
      <c r="CQ42" s="136"/>
      <c r="CR42" s="136"/>
      <c r="CS42" s="136"/>
    </row>
    <row r="43" spans="1:97" s="13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36"/>
      <c r="P43" s="136"/>
      <c r="Q43" s="136"/>
      <c r="R43" s="136"/>
      <c r="S43" s="136"/>
      <c r="T43" s="136"/>
      <c r="U43" s="136"/>
      <c r="V43" s="136"/>
      <c r="W43" s="136"/>
      <c r="X43" s="136"/>
      <c r="Y43" s="136"/>
      <c r="Z43" s="136"/>
      <c r="AA43" s="136"/>
      <c r="AB43" s="136"/>
      <c r="AC43" s="136"/>
      <c r="AD43" s="136"/>
      <c r="AE43" s="136"/>
      <c r="AF43" s="136"/>
      <c r="AG43" s="136"/>
      <c r="AH43" s="136"/>
      <c r="AI43" s="136"/>
      <c r="AJ43" s="136"/>
      <c r="AK43" s="136"/>
      <c r="AL43" s="136"/>
      <c r="AM43" s="136"/>
      <c r="AN43" s="136"/>
      <c r="AO43" s="136"/>
      <c r="AP43" s="136"/>
      <c r="AQ43" s="136"/>
      <c r="AR43" s="136"/>
      <c r="AS43" s="136"/>
      <c r="AT43" s="136"/>
      <c r="AU43" s="136"/>
      <c r="AV43" s="136"/>
      <c r="AW43" s="136"/>
      <c r="AX43" s="136"/>
      <c r="AY43" s="136"/>
      <c r="AZ43" s="136"/>
      <c r="BA43" s="136"/>
      <c r="BB43" s="136"/>
      <c r="BC43" s="136"/>
      <c r="BD43" s="136"/>
      <c r="BE43" s="136"/>
      <c r="BF43" s="136"/>
      <c r="BG43" s="136"/>
      <c r="BH43" s="136"/>
      <c r="BI43" s="136"/>
      <c r="BJ43" s="136"/>
      <c r="BK43" s="136"/>
      <c r="BL43" s="136"/>
      <c r="BM43" s="136"/>
      <c r="BN43" s="136"/>
      <c r="BO43" s="136"/>
      <c r="BP43" s="136"/>
      <c r="BQ43" s="136"/>
      <c r="BR43" s="136"/>
      <c r="BS43" s="136"/>
      <c r="BT43" s="136"/>
      <c r="BU43" s="136"/>
      <c r="BV43" s="136"/>
      <c r="BW43" s="136"/>
      <c r="BX43" s="136"/>
      <c r="BY43" s="136"/>
      <c r="BZ43" s="136"/>
      <c r="CA43" s="136"/>
      <c r="CB43" s="136"/>
      <c r="CC43" s="136"/>
      <c r="CD43" s="136"/>
      <c r="CE43" s="136"/>
      <c r="CF43" s="136"/>
      <c r="CG43" s="136"/>
      <c r="CH43" s="136"/>
      <c r="CI43" s="136"/>
      <c r="CJ43" s="136"/>
      <c r="CK43" s="136"/>
      <c r="CL43" s="136"/>
      <c r="CM43" s="136"/>
      <c r="CN43" s="136"/>
      <c r="CO43" s="136"/>
      <c r="CP43" s="136"/>
      <c r="CQ43" s="136"/>
      <c r="CR43" s="136"/>
      <c r="CS43" s="136"/>
    </row>
    <row r="44" spans="1:97" s="13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36"/>
      <c r="P44" s="136"/>
      <c r="Q44" s="136"/>
      <c r="R44" s="136"/>
      <c r="S44" s="136"/>
      <c r="T44" s="136"/>
      <c r="U44" s="136"/>
      <c r="V44" s="136"/>
      <c r="W44" s="136"/>
      <c r="X44" s="136"/>
      <c r="Y44" s="136"/>
      <c r="Z44" s="136"/>
      <c r="AA44" s="136"/>
      <c r="AB44" s="136"/>
      <c r="AC44" s="136"/>
      <c r="AD44" s="136"/>
      <c r="AE44" s="136"/>
      <c r="AF44" s="136"/>
      <c r="AG44" s="136"/>
      <c r="AH44" s="136"/>
      <c r="AI44" s="136"/>
      <c r="AJ44" s="136"/>
      <c r="AK44" s="136"/>
      <c r="AL44" s="136"/>
      <c r="AM44" s="136"/>
      <c r="AN44" s="136"/>
      <c r="AO44" s="136"/>
      <c r="AP44" s="136"/>
      <c r="AQ44" s="136"/>
      <c r="AR44" s="136"/>
      <c r="AS44" s="136"/>
      <c r="AT44" s="136"/>
      <c r="AU44" s="136"/>
      <c r="AV44" s="136"/>
      <c r="AW44" s="136"/>
      <c r="AX44" s="136"/>
      <c r="AY44" s="136"/>
      <c r="AZ44" s="136"/>
      <c r="BA44" s="136"/>
      <c r="BB44" s="136"/>
      <c r="BC44" s="136"/>
      <c r="BD44" s="136"/>
      <c r="BE44" s="136"/>
      <c r="BF44" s="136"/>
      <c r="BG44" s="136"/>
      <c r="BH44" s="136"/>
      <c r="BI44" s="136"/>
      <c r="BJ44" s="136"/>
      <c r="BK44" s="136"/>
      <c r="BL44" s="136"/>
      <c r="BM44" s="136"/>
      <c r="BN44" s="136"/>
      <c r="BO44" s="136"/>
      <c r="BP44" s="136"/>
      <c r="BQ44" s="136"/>
      <c r="BR44" s="136"/>
      <c r="BS44" s="136"/>
      <c r="BT44" s="136"/>
      <c r="BU44" s="136"/>
      <c r="BV44" s="136"/>
      <c r="BW44" s="136"/>
      <c r="BX44" s="136"/>
      <c r="BY44" s="136"/>
      <c r="BZ44" s="136"/>
      <c r="CA44" s="136"/>
      <c r="CB44" s="136"/>
      <c r="CC44" s="136"/>
      <c r="CD44" s="136"/>
      <c r="CE44" s="136"/>
      <c r="CF44" s="136"/>
      <c r="CG44" s="136"/>
      <c r="CH44" s="136"/>
      <c r="CI44" s="136"/>
      <c r="CJ44" s="136"/>
      <c r="CK44" s="136"/>
      <c r="CL44" s="136"/>
      <c r="CM44" s="136"/>
      <c r="CN44" s="136"/>
      <c r="CO44" s="136"/>
      <c r="CP44" s="136"/>
      <c r="CQ44" s="136"/>
      <c r="CR44" s="136"/>
      <c r="CS44" s="136"/>
    </row>
    <row r="45" spans="1:97" s="135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6"/>
      <c r="BI45" s="136"/>
      <c r="BJ45" s="136"/>
      <c r="BK45" s="136"/>
      <c r="BL45" s="136"/>
      <c r="BM45" s="136"/>
      <c r="BN45" s="136"/>
      <c r="BO45" s="136"/>
      <c r="BP45" s="136"/>
      <c r="BQ45" s="136"/>
      <c r="BR45" s="136"/>
      <c r="BS45" s="136"/>
      <c r="BT45" s="136"/>
      <c r="BU45" s="136"/>
      <c r="BV45" s="136"/>
      <c r="BW45" s="136"/>
      <c r="BX45" s="136"/>
      <c r="BY45" s="136"/>
      <c r="BZ45" s="136"/>
      <c r="CA45" s="136"/>
      <c r="CB45" s="136"/>
      <c r="CC45" s="136"/>
      <c r="CD45" s="136"/>
      <c r="CE45" s="136"/>
      <c r="CF45" s="136"/>
      <c r="CG45" s="136"/>
      <c r="CH45" s="136"/>
      <c r="CI45" s="136"/>
      <c r="CJ45" s="136"/>
      <c r="CK45" s="136"/>
      <c r="CL45" s="136"/>
      <c r="CM45" s="136"/>
      <c r="CN45" s="136"/>
      <c r="CO45" s="136"/>
      <c r="CP45" s="136"/>
      <c r="CQ45" s="136"/>
      <c r="CR45" s="136"/>
      <c r="CS45" s="136"/>
    </row>
    <row r="46" spans="1:97" s="135" customFormat="1" x14ac:dyDescent="0.25">
      <c r="A46" s="136"/>
      <c r="B46" s="125"/>
      <c r="C46" s="125"/>
      <c r="D46" s="125"/>
      <c r="E46" s="125"/>
      <c r="F46" s="125"/>
      <c r="G46" s="125"/>
      <c r="H46" s="125"/>
      <c r="I46" s="125"/>
      <c r="J46" s="136"/>
      <c r="K46" s="136"/>
      <c r="L46" s="136"/>
      <c r="M46" s="136"/>
      <c r="N46" s="127"/>
      <c r="O46" s="136"/>
      <c r="P46" s="136"/>
      <c r="Q46" s="136"/>
      <c r="R46" s="136"/>
      <c r="S46" s="136"/>
      <c r="T46" s="136"/>
      <c r="U46" s="136"/>
      <c r="V46" s="136"/>
      <c r="W46" s="136"/>
      <c r="X46" s="136"/>
      <c r="Y46" s="136"/>
      <c r="Z46" s="136"/>
      <c r="AA46" s="136"/>
      <c r="AB46" s="136"/>
      <c r="AC46" s="136"/>
      <c r="AD46" s="136"/>
      <c r="AE46" s="136"/>
      <c r="AF46" s="136"/>
      <c r="AG46" s="136"/>
      <c r="AH46" s="136"/>
      <c r="AI46" s="136"/>
      <c r="AJ46" s="136"/>
      <c r="AK46" s="136"/>
      <c r="AL46" s="136"/>
      <c r="AM46" s="136"/>
      <c r="AN46" s="136"/>
      <c r="AO46" s="136"/>
      <c r="AP46" s="136"/>
      <c r="AQ46" s="136"/>
      <c r="AR46" s="136"/>
      <c r="AS46" s="136"/>
      <c r="AT46" s="136"/>
      <c r="AU46" s="136"/>
      <c r="AV46" s="136"/>
      <c r="AW46" s="136"/>
      <c r="AX46" s="136"/>
      <c r="AY46" s="136"/>
      <c r="AZ46" s="136"/>
      <c r="BA46" s="136"/>
      <c r="BB46" s="136"/>
      <c r="BC46" s="136"/>
      <c r="BD46" s="136"/>
      <c r="BE46" s="136"/>
      <c r="BF46" s="136"/>
      <c r="BG46" s="136"/>
      <c r="BH46" s="136"/>
      <c r="BI46" s="136"/>
      <c r="BJ46" s="136"/>
      <c r="BK46" s="136"/>
      <c r="BL46" s="136"/>
      <c r="BM46" s="136"/>
      <c r="BN46" s="136"/>
      <c r="BO46" s="136"/>
      <c r="BP46" s="136"/>
      <c r="BQ46" s="136"/>
      <c r="BR46" s="136"/>
      <c r="BS46" s="136"/>
      <c r="BT46" s="136"/>
      <c r="BU46" s="136"/>
      <c r="BV46" s="136"/>
      <c r="BW46" s="136"/>
      <c r="BX46" s="136"/>
      <c r="BY46" s="136"/>
      <c r="BZ46" s="136"/>
      <c r="CA46" s="136"/>
      <c r="CB46" s="136"/>
      <c r="CC46" s="136"/>
      <c r="CD46" s="136"/>
      <c r="CE46" s="136"/>
      <c r="CF46" s="136"/>
      <c r="CG46" s="136"/>
      <c r="CH46" s="136"/>
      <c r="CI46" s="136"/>
      <c r="CJ46" s="136"/>
      <c r="CK46" s="136"/>
      <c r="CL46" s="136"/>
      <c r="CM46" s="136"/>
      <c r="CN46" s="136"/>
      <c r="CO46" s="136"/>
      <c r="CP46" s="136"/>
      <c r="CQ46" s="136"/>
      <c r="CR46" s="136"/>
      <c r="CS46" s="136"/>
    </row>
    <row r="47" spans="1:97" s="135" customFormat="1" x14ac:dyDescent="0.25">
      <c r="A47" s="136"/>
      <c r="B47" s="125"/>
      <c r="C47" s="125"/>
      <c r="D47" s="125"/>
      <c r="E47" s="125"/>
      <c r="F47" s="125"/>
      <c r="G47" s="125"/>
      <c r="H47" s="125"/>
      <c r="I47" s="125"/>
      <c r="J47" s="136"/>
      <c r="K47" s="136"/>
      <c r="L47" s="136"/>
      <c r="M47" s="136"/>
      <c r="N47" s="127"/>
      <c r="O47" s="136"/>
      <c r="P47" s="136"/>
      <c r="Q47" s="136"/>
      <c r="R47" s="136"/>
      <c r="S47" s="136"/>
      <c r="T47" s="136"/>
      <c r="U47" s="136"/>
      <c r="V47" s="136"/>
      <c r="W47" s="136"/>
      <c r="X47" s="136"/>
      <c r="Y47" s="136"/>
      <c r="Z47" s="136"/>
      <c r="AA47" s="136"/>
      <c r="AB47" s="136"/>
      <c r="AC47" s="136"/>
      <c r="AD47" s="136"/>
      <c r="AE47" s="136"/>
      <c r="AF47" s="136"/>
      <c r="AG47" s="136"/>
      <c r="AH47" s="136"/>
      <c r="AI47" s="136"/>
      <c r="AJ47" s="136"/>
      <c r="AK47" s="136"/>
      <c r="AL47" s="136"/>
      <c r="AM47" s="136"/>
      <c r="AN47" s="136"/>
      <c r="AO47" s="136"/>
      <c r="AP47" s="136"/>
      <c r="AQ47" s="136"/>
      <c r="AR47" s="136"/>
      <c r="AS47" s="136"/>
      <c r="AT47" s="136"/>
      <c r="AU47" s="136"/>
      <c r="AV47" s="136"/>
      <c r="AW47" s="136"/>
      <c r="AX47" s="136"/>
      <c r="AY47" s="136"/>
      <c r="AZ47" s="136"/>
      <c r="BA47" s="136"/>
      <c r="BB47" s="136"/>
      <c r="BC47" s="136"/>
      <c r="BD47" s="136"/>
      <c r="BE47" s="136"/>
      <c r="BF47" s="136"/>
      <c r="BG47" s="136"/>
      <c r="BH47" s="136"/>
      <c r="BI47" s="136"/>
      <c r="BJ47" s="136"/>
      <c r="BK47" s="136"/>
      <c r="BL47" s="136"/>
      <c r="BM47" s="136"/>
      <c r="BN47" s="136"/>
      <c r="BO47" s="136"/>
      <c r="BP47" s="136"/>
      <c r="BQ47" s="136"/>
      <c r="BR47" s="136"/>
      <c r="BS47" s="136"/>
      <c r="BT47" s="136"/>
      <c r="BU47" s="136"/>
      <c r="BV47" s="136"/>
      <c r="BW47" s="136"/>
      <c r="BX47" s="136"/>
      <c r="BY47" s="136"/>
      <c r="BZ47" s="136"/>
      <c r="CA47" s="136"/>
      <c r="CB47" s="136"/>
      <c r="CC47" s="136"/>
      <c r="CD47" s="136"/>
      <c r="CE47" s="136"/>
      <c r="CF47" s="136"/>
      <c r="CG47" s="136"/>
      <c r="CH47" s="136"/>
      <c r="CI47" s="136"/>
      <c r="CJ47" s="136"/>
      <c r="CK47" s="136"/>
      <c r="CL47" s="136"/>
      <c r="CM47" s="136"/>
      <c r="CN47" s="136"/>
      <c r="CO47" s="136"/>
      <c r="CP47" s="136"/>
      <c r="CQ47" s="136"/>
      <c r="CR47" s="136"/>
      <c r="CS47" s="136"/>
    </row>
    <row r="48" spans="1:97" s="135" customFormat="1" x14ac:dyDescent="0.25">
      <c r="A48" s="136"/>
      <c r="B48" s="125"/>
      <c r="C48" s="125"/>
      <c r="D48" s="125"/>
      <c r="E48" s="125"/>
      <c r="F48" s="125"/>
      <c r="G48" s="125"/>
      <c r="H48" s="125"/>
      <c r="I48" s="125"/>
      <c r="J48" s="136"/>
      <c r="K48" s="136"/>
      <c r="L48" s="136"/>
      <c r="M48" s="136"/>
      <c r="N48" s="127"/>
      <c r="O48" s="136"/>
      <c r="P48" s="136"/>
      <c r="Q48" s="136"/>
      <c r="R48" s="136"/>
      <c r="S48" s="136"/>
      <c r="T48" s="136"/>
      <c r="U48" s="136"/>
      <c r="V48" s="136"/>
      <c r="W48" s="136"/>
      <c r="X48" s="136"/>
      <c r="Y48" s="136"/>
      <c r="Z48" s="136"/>
      <c r="AA48" s="136"/>
      <c r="AB48" s="136"/>
      <c r="AC48" s="136"/>
      <c r="AD48" s="136"/>
      <c r="AE48" s="136"/>
      <c r="AF48" s="136"/>
      <c r="AG48" s="136"/>
      <c r="AH48" s="136"/>
      <c r="AI48" s="136"/>
      <c r="AJ48" s="136"/>
      <c r="AK48" s="136"/>
      <c r="AL48" s="136"/>
      <c r="AM48" s="136"/>
      <c r="AN48" s="136"/>
      <c r="AO48" s="136"/>
      <c r="AP48" s="136"/>
      <c r="AQ48" s="136"/>
      <c r="AR48" s="136"/>
      <c r="AS48" s="136"/>
      <c r="AT48" s="136"/>
      <c r="AU48" s="136"/>
      <c r="AV48" s="136"/>
      <c r="AW48" s="136"/>
      <c r="AX48" s="136"/>
      <c r="AY48" s="136"/>
      <c r="AZ48" s="136"/>
      <c r="BA48" s="136"/>
      <c r="BB48" s="136"/>
      <c r="BC48" s="136"/>
      <c r="BD48" s="136"/>
      <c r="BE48" s="136"/>
      <c r="BF48" s="136"/>
      <c r="BG48" s="136"/>
      <c r="BH48" s="136"/>
      <c r="BI48" s="136"/>
      <c r="BJ48" s="136"/>
      <c r="BK48" s="136"/>
      <c r="BL48" s="136"/>
      <c r="BM48" s="136"/>
      <c r="BN48" s="136"/>
      <c r="BO48" s="136"/>
      <c r="BP48" s="136"/>
      <c r="BQ48" s="136"/>
      <c r="BR48" s="136"/>
      <c r="BS48" s="136"/>
      <c r="BT48" s="136"/>
      <c r="BU48" s="136"/>
      <c r="BV48" s="136"/>
      <c r="BW48" s="136"/>
      <c r="BX48" s="136"/>
      <c r="BY48" s="136"/>
      <c r="BZ48" s="136"/>
      <c r="CA48" s="136"/>
      <c r="CB48" s="136"/>
      <c r="CC48" s="136"/>
      <c r="CD48" s="136"/>
      <c r="CE48" s="136"/>
      <c r="CF48" s="136"/>
      <c r="CG48" s="136"/>
      <c r="CH48" s="136"/>
      <c r="CI48" s="136"/>
      <c r="CJ48" s="136"/>
      <c r="CK48" s="136"/>
      <c r="CL48" s="136"/>
      <c r="CM48" s="136"/>
      <c r="CN48" s="136"/>
      <c r="CO48" s="136"/>
      <c r="CP48" s="136"/>
      <c r="CQ48" s="136"/>
      <c r="CR48" s="136"/>
      <c r="CS48" s="136"/>
    </row>
    <row r="49" spans="1:97" s="135" customFormat="1" x14ac:dyDescent="0.25">
      <c r="A49" s="136"/>
      <c r="B49" s="125"/>
      <c r="C49" s="125"/>
      <c r="D49" s="125"/>
      <c r="E49" s="125"/>
      <c r="F49" s="125"/>
      <c r="G49" s="125"/>
      <c r="H49" s="125"/>
      <c r="I49" s="125"/>
      <c r="J49" s="136"/>
      <c r="K49" s="136"/>
      <c r="L49" s="136"/>
      <c r="M49" s="136"/>
      <c r="N49" s="127"/>
      <c r="O49" s="136"/>
      <c r="P49" s="136"/>
      <c r="Q49" s="136"/>
      <c r="R49" s="136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  <c r="AD49" s="136"/>
      <c r="AE49" s="136"/>
      <c r="AF49" s="136"/>
      <c r="AG49" s="136"/>
      <c r="AH49" s="136"/>
      <c r="AI49" s="136"/>
      <c r="AJ49" s="136"/>
      <c r="AK49" s="136"/>
      <c r="AL49" s="136"/>
      <c r="AM49" s="136"/>
      <c r="AN49" s="136"/>
      <c r="AO49" s="136"/>
      <c r="AP49" s="136"/>
      <c r="AQ49" s="136"/>
      <c r="AR49" s="136"/>
      <c r="AS49" s="136"/>
      <c r="AT49" s="136"/>
      <c r="AU49" s="136"/>
      <c r="AV49" s="136"/>
      <c r="AW49" s="136"/>
      <c r="AX49" s="136"/>
      <c r="AY49" s="136"/>
      <c r="AZ49" s="136"/>
      <c r="BA49" s="136"/>
      <c r="BB49" s="136"/>
      <c r="BC49" s="136"/>
      <c r="BD49" s="136"/>
      <c r="BE49" s="136"/>
      <c r="BF49" s="136"/>
      <c r="BG49" s="136"/>
      <c r="BH49" s="136"/>
      <c r="BI49" s="136"/>
      <c r="BJ49" s="136"/>
      <c r="BK49" s="136"/>
      <c r="BL49" s="136"/>
      <c r="BM49" s="136"/>
      <c r="BN49" s="136"/>
      <c r="BO49" s="136"/>
      <c r="BP49" s="136"/>
      <c r="BQ49" s="136"/>
      <c r="BR49" s="136"/>
      <c r="BS49" s="136"/>
      <c r="BT49" s="136"/>
      <c r="BU49" s="136"/>
      <c r="BV49" s="136"/>
      <c r="BW49" s="136"/>
      <c r="BX49" s="136"/>
      <c r="BY49" s="136"/>
      <c r="BZ49" s="136"/>
      <c r="CA49" s="136"/>
      <c r="CB49" s="136"/>
      <c r="CC49" s="136"/>
      <c r="CD49" s="136"/>
      <c r="CE49" s="136"/>
      <c r="CF49" s="136"/>
      <c r="CG49" s="136"/>
      <c r="CH49" s="136"/>
      <c r="CI49" s="136"/>
      <c r="CJ49" s="136"/>
      <c r="CK49" s="136"/>
      <c r="CL49" s="136"/>
      <c r="CM49" s="136"/>
      <c r="CN49" s="136"/>
      <c r="CO49" s="136"/>
      <c r="CP49" s="136"/>
      <c r="CQ49" s="136"/>
      <c r="CR49" s="136"/>
      <c r="CS49" s="136"/>
    </row>
    <row r="50" spans="1:97" s="135" customFormat="1" x14ac:dyDescent="0.25">
      <c r="A50" s="136"/>
      <c r="B50" s="125"/>
      <c r="C50" s="125"/>
      <c r="D50" s="125"/>
      <c r="E50" s="125"/>
      <c r="F50" s="125"/>
      <c r="G50" s="125"/>
      <c r="H50" s="125"/>
      <c r="I50" s="125"/>
      <c r="J50" s="136"/>
      <c r="K50" s="136"/>
      <c r="L50" s="136"/>
      <c r="M50" s="136"/>
      <c r="N50" s="127"/>
      <c r="O50" s="136"/>
      <c r="P50" s="136"/>
      <c r="Q50" s="136"/>
      <c r="R50" s="136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  <c r="AD50" s="136"/>
      <c r="AE50" s="136"/>
      <c r="AF50" s="136"/>
      <c r="AG50" s="136"/>
      <c r="AH50" s="136"/>
      <c r="AI50" s="136"/>
      <c r="AJ50" s="136"/>
      <c r="AK50" s="136"/>
      <c r="AL50" s="136"/>
      <c r="AM50" s="136"/>
      <c r="AN50" s="136"/>
      <c r="AO50" s="136"/>
      <c r="AP50" s="136"/>
      <c r="AQ50" s="136"/>
      <c r="AR50" s="136"/>
      <c r="AS50" s="136"/>
      <c r="AT50" s="136"/>
      <c r="AU50" s="136"/>
      <c r="AV50" s="136"/>
      <c r="AW50" s="136"/>
      <c r="AX50" s="136"/>
      <c r="AY50" s="136"/>
      <c r="AZ50" s="136"/>
      <c r="BA50" s="136"/>
      <c r="BB50" s="136"/>
      <c r="BC50" s="136"/>
      <c r="BD50" s="136"/>
      <c r="BE50" s="136"/>
      <c r="BF50" s="136"/>
      <c r="BG50" s="136"/>
      <c r="BH50" s="136"/>
      <c r="BI50" s="136"/>
      <c r="BJ50" s="136"/>
      <c r="BK50" s="136"/>
      <c r="BL50" s="136"/>
      <c r="BM50" s="136"/>
      <c r="BN50" s="136"/>
      <c r="BO50" s="136"/>
      <c r="BP50" s="136"/>
      <c r="BQ50" s="136"/>
      <c r="BR50" s="136"/>
      <c r="BS50" s="136"/>
      <c r="BT50" s="136"/>
      <c r="BU50" s="136"/>
      <c r="BV50" s="136"/>
      <c r="BW50" s="136"/>
      <c r="BX50" s="136"/>
      <c r="BY50" s="136"/>
      <c r="BZ50" s="136"/>
      <c r="CA50" s="136"/>
      <c r="CB50" s="136"/>
      <c r="CC50" s="136"/>
      <c r="CD50" s="136"/>
      <c r="CE50" s="136"/>
      <c r="CF50" s="136"/>
      <c r="CG50" s="136"/>
      <c r="CH50" s="136"/>
      <c r="CI50" s="136"/>
      <c r="CJ50" s="136"/>
      <c r="CK50" s="136"/>
      <c r="CL50" s="136"/>
      <c r="CM50" s="136"/>
      <c r="CN50" s="136"/>
      <c r="CO50" s="136"/>
      <c r="CP50" s="136"/>
      <c r="CQ50" s="136"/>
      <c r="CR50" s="136"/>
      <c r="CS50" s="136"/>
    </row>
    <row r="51" spans="1:97" x14ac:dyDescent="0.25">
      <c r="A51" s="136"/>
      <c r="B51" s="125"/>
      <c r="C51" s="125"/>
      <c r="D51" s="125"/>
      <c r="E51" s="125"/>
      <c r="F51" s="125"/>
      <c r="G51" s="125"/>
      <c r="H51" s="125"/>
      <c r="I51" s="125"/>
      <c r="J51" s="136"/>
      <c r="K51" s="136"/>
      <c r="L51" s="136"/>
      <c r="M51" s="136"/>
      <c r="N51" s="127"/>
    </row>
    <row r="52" spans="1:97" x14ac:dyDescent="0.25">
      <c r="A52" s="136"/>
      <c r="B52" s="127"/>
      <c r="C52" s="127"/>
      <c r="D52" s="127"/>
      <c r="E52" s="127"/>
      <c r="F52" s="127"/>
      <c r="G52" s="127"/>
      <c r="H52" s="125"/>
      <c r="I52" s="125"/>
      <c r="J52" s="136"/>
      <c r="K52" s="136"/>
      <c r="L52" s="136"/>
      <c r="M52" s="136"/>
      <c r="N52" s="127"/>
    </row>
    <row r="53" spans="1:97" x14ac:dyDescent="0.25">
      <c r="A53" s="136"/>
      <c r="B53" s="127" t="s">
        <v>1</v>
      </c>
      <c r="C53" s="127" t="s">
        <v>161</v>
      </c>
      <c r="D53" s="127" t="s">
        <v>173</v>
      </c>
      <c r="E53" s="127" t="s">
        <v>162</v>
      </c>
      <c r="F53" s="127" t="s">
        <v>163</v>
      </c>
      <c r="G53" s="127"/>
      <c r="H53" s="125"/>
      <c r="I53" s="125"/>
      <c r="J53" s="136"/>
      <c r="K53" s="136"/>
      <c r="L53" s="136"/>
      <c r="M53" s="136"/>
      <c r="N53" s="127"/>
    </row>
    <row r="54" spans="1:97" x14ac:dyDescent="0.25">
      <c r="A54" s="136"/>
      <c r="B54" s="127">
        <f>+C11</f>
        <v>2014</v>
      </c>
      <c r="C54" s="127">
        <v>1</v>
      </c>
      <c r="D54" s="213">
        <f t="shared" ref="D54:D65" si="1">+C13</f>
        <v>28.025147</v>
      </c>
      <c r="E54" s="212">
        <v>41640</v>
      </c>
      <c r="F54" s="127"/>
      <c r="G54" s="127"/>
      <c r="H54" s="125"/>
      <c r="I54" s="125"/>
      <c r="J54" s="136"/>
      <c r="K54" s="136"/>
      <c r="L54" s="136"/>
      <c r="M54" s="136"/>
      <c r="N54" s="127"/>
    </row>
    <row r="55" spans="1:97" x14ac:dyDescent="0.25">
      <c r="A55" s="136"/>
      <c r="B55" s="127">
        <f t="shared" ref="B55:B65" si="2">+B54</f>
        <v>2014</v>
      </c>
      <c r="C55" s="127">
        <v>2</v>
      </c>
      <c r="D55" s="213">
        <f t="shared" si="1"/>
        <v>35.173102</v>
      </c>
      <c r="E55" s="212">
        <v>41671</v>
      </c>
      <c r="F55" s="127"/>
      <c r="G55" s="127"/>
      <c r="H55" s="125"/>
      <c r="I55" s="125"/>
      <c r="J55" s="136"/>
      <c r="K55" s="136"/>
      <c r="L55" s="136"/>
      <c r="M55" s="136"/>
      <c r="N55" s="127"/>
    </row>
    <row r="56" spans="1:97" x14ac:dyDescent="0.25">
      <c r="A56" s="136"/>
      <c r="B56" s="127">
        <f t="shared" si="2"/>
        <v>2014</v>
      </c>
      <c r="C56" s="127">
        <v>3</v>
      </c>
      <c r="D56" s="213">
        <f t="shared" si="1"/>
        <v>35.123835999999997</v>
      </c>
      <c r="E56" s="212">
        <v>41699</v>
      </c>
      <c r="F56" s="127"/>
      <c r="G56" s="127"/>
      <c r="H56" s="125"/>
      <c r="I56" s="125"/>
      <c r="J56" s="136"/>
      <c r="K56" s="136"/>
      <c r="L56" s="136"/>
      <c r="M56" s="136"/>
      <c r="N56" s="127"/>
    </row>
    <row r="57" spans="1:97" x14ac:dyDescent="0.25">
      <c r="A57" s="136"/>
      <c r="B57" s="127">
        <f t="shared" si="2"/>
        <v>2014</v>
      </c>
      <c r="C57" s="127">
        <v>4</v>
      </c>
      <c r="D57" s="213">
        <f t="shared" si="1"/>
        <v>35.357543999999997</v>
      </c>
      <c r="E57" s="212">
        <v>41730</v>
      </c>
      <c r="F57" s="182">
        <f>+AVERAGE(D54:D61)</f>
        <v>35.793558875000002</v>
      </c>
      <c r="G57" s="127"/>
      <c r="H57" s="125"/>
      <c r="I57" s="125"/>
      <c r="J57" s="136"/>
      <c r="K57" s="136"/>
      <c r="L57" s="136"/>
      <c r="M57" s="136"/>
      <c r="N57" s="127"/>
    </row>
    <row r="58" spans="1:97" x14ac:dyDescent="0.25">
      <c r="A58" s="136"/>
      <c r="B58" s="127">
        <f t="shared" si="2"/>
        <v>2014</v>
      </c>
      <c r="C58" s="127">
        <v>5</v>
      </c>
      <c r="D58" s="213">
        <f t="shared" si="1"/>
        <v>40.567970000000003</v>
      </c>
      <c r="E58" s="212">
        <v>41760</v>
      </c>
      <c r="F58" s="182">
        <f>+AVERAGE(D54:D61)</f>
        <v>35.793558875000002</v>
      </c>
      <c r="G58" s="127"/>
      <c r="H58" s="125"/>
      <c r="I58" s="125"/>
      <c r="J58" s="136"/>
      <c r="K58" s="136"/>
      <c r="L58" s="136"/>
      <c r="M58" s="136"/>
      <c r="N58" s="127"/>
    </row>
    <row r="59" spans="1:97" x14ac:dyDescent="0.25">
      <c r="A59" s="136"/>
      <c r="B59" s="127">
        <f t="shared" si="2"/>
        <v>2014</v>
      </c>
      <c r="C59" s="127">
        <v>6</v>
      </c>
      <c r="D59" s="213">
        <f t="shared" si="1"/>
        <v>35.216473999999998</v>
      </c>
      <c r="E59" s="212">
        <v>41791</v>
      </c>
      <c r="F59" s="182">
        <f>+AVERAGE(D54:D61)</f>
        <v>35.793558875000002</v>
      </c>
      <c r="G59" s="127"/>
      <c r="H59" s="125"/>
      <c r="I59" s="125"/>
      <c r="J59" s="136"/>
      <c r="K59" s="136"/>
      <c r="L59" s="136"/>
      <c r="M59" s="136"/>
      <c r="N59" s="127"/>
    </row>
    <row r="60" spans="1:97" x14ac:dyDescent="0.25">
      <c r="A60" s="136"/>
      <c r="B60" s="127">
        <f t="shared" si="2"/>
        <v>2014</v>
      </c>
      <c r="C60" s="127">
        <v>7</v>
      </c>
      <c r="D60" s="213">
        <f t="shared" si="1"/>
        <v>40.929319</v>
      </c>
      <c r="E60" s="212">
        <v>41821</v>
      </c>
      <c r="F60" s="182">
        <f>+AVERAGE(D54:D61)</f>
        <v>35.793558875000002</v>
      </c>
      <c r="G60" s="127"/>
      <c r="H60" s="125"/>
      <c r="I60" s="125"/>
      <c r="J60" s="136"/>
      <c r="K60" s="136"/>
      <c r="L60" s="136"/>
      <c r="M60" s="136"/>
      <c r="N60" s="127"/>
    </row>
    <row r="61" spans="1:97" x14ac:dyDescent="0.25">
      <c r="A61" s="136"/>
      <c r="B61" s="127">
        <f t="shared" si="2"/>
        <v>2014</v>
      </c>
      <c r="C61" s="127">
        <v>8</v>
      </c>
      <c r="D61" s="213">
        <f t="shared" si="1"/>
        <v>35.955078999999998</v>
      </c>
      <c r="E61" s="212">
        <v>41852</v>
      </c>
      <c r="F61" s="182">
        <f>+AVERAGE(D54:D61)</f>
        <v>35.793558875000002</v>
      </c>
      <c r="G61" s="127"/>
      <c r="H61" s="125"/>
      <c r="I61" s="125"/>
      <c r="J61" s="136"/>
      <c r="K61" s="136"/>
      <c r="L61" s="136"/>
      <c r="M61" s="136"/>
      <c r="N61" s="127"/>
    </row>
    <row r="62" spans="1:97" x14ac:dyDescent="0.25">
      <c r="A62" s="136"/>
      <c r="B62" s="127">
        <f t="shared" si="2"/>
        <v>2014</v>
      </c>
      <c r="C62" s="127">
        <v>9</v>
      </c>
      <c r="D62" s="213">
        <f t="shared" si="1"/>
        <v>36.667127000000001</v>
      </c>
      <c r="E62" s="212">
        <v>41883</v>
      </c>
      <c r="F62" s="182">
        <f>+AVERAGE(D54:D62)</f>
        <v>35.890622</v>
      </c>
      <c r="G62" s="127"/>
      <c r="H62" s="125"/>
      <c r="I62" s="125"/>
      <c r="J62" s="136"/>
      <c r="K62" s="136"/>
      <c r="L62" s="136"/>
      <c r="M62" s="136"/>
      <c r="N62" s="127"/>
    </row>
    <row r="63" spans="1:97" x14ac:dyDescent="0.25">
      <c r="A63" s="136"/>
      <c r="B63" s="127">
        <f t="shared" si="2"/>
        <v>2014</v>
      </c>
      <c r="C63" s="127">
        <v>10</v>
      </c>
      <c r="D63" s="213">
        <f t="shared" si="1"/>
        <v>34.923780000000001</v>
      </c>
      <c r="E63" s="212">
        <v>41913</v>
      </c>
      <c r="F63" s="182">
        <f>+AVERAGE(D54:D63)</f>
        <v>35.793937800000002</v>
      </c>
      <c r="G63" s="127"/>
      <c r="H63" s="125"/>
      <c r="I63" s="125"/>
      <c r="J63" s="136"/>
      <c r="K63" s="136"/>
      <c r="L63" s="136"/>
      <c r="M63" s="136"/>
      <c r="N63" s="127"/>
    </row>
    <row r="64" spans="1:97" x14ac:dyDescent="0.25">
      <c r="A64" s="136"/>
      <c r="B64" s="127">
        <f t="shared" si="2"/>
        <v>2014</v>
      </c>
      <c r="C64" s="127">
        <v>11</v>
      </c>
      <c r="D64" s="213">
        <f t="shared" si="1"/>
        <v>37.221547999999999</v>
      </c>
      <c r="E64" s="212">
        <v>41944</v>
      </c>
      <c r="F64" s="182">
        <f>+AVERAGE(D54:D64)</f>
        <v>35.92372054545455</v>
      </c>
      <c r="G64" s="127"/>
      <c r="H64" s="125"/>
      <c r="I64" s="125"/>
      <c r="J64" s="136"/>
      <c r="K64" s="136"/>
      <c r="L64" s="136"/>
      <c r="M64" s="136"/>
      <c r="N64" s="127"/>
    </row>
    <row r="65" spans="1:14" x14ac:dyDescent="0.25">
      <c r="A65" s="136"/>
      <c r="B65" s="127">
        <f t="shared" si="2"/>
        <v>2014</v>
      </c>
      <c r="C65" s="127">
        <v>12</v>
      </c>
      <c r="D65" s="213">
        <f t="shared" si="1"/>
        <v>50.227134999999997</v>
      </c>
      <c r="E65" s="212">
        <v>41974</v>
      </c>
      <c r="F65" s="182">
        <f t="shared" ref="F65:F96" si="3">+AVERAGE(D54:D65)</f>
        <v>37.115671749999997</v>
      </c>
      <c r="G65" s="127"/>
      <c r="H65" s="125"/>
      <c r="I65" s="125"/>
      <c r="J65" s="136"/>
      <c r="K65" s="136"/>
      <c r="L65" s="136"/>
      <c r="M65" s="136"/>
      <c r="N65" s="127"/>
    </row>
    <row r="66" spans="1:14" x14ac:dyDescent="0.25">
      <c r="A66" s="136"/>
      <c r="B66" s="127">
        <f>+D11</f>
        <v>2015</v>
      </c>
      <c r="C66" s="127">
        <v>1</v>
      </c>
      <c r="D66" s="213">
        <f t="shared" ref="D66:D77" si="4">+D13</f>
        <v>20.378081999999999</v>
      </c>
      <c r="E66" s="212">
        <v>42005</v>
      </c>
      <c r="F66" s="182">
        <f t="shared" si="3"/>
        <v>36.478416333333335</v>
      </c>
      <c r="G66" s="127"/>
      <c r="H66" s="125"/>
      <c r="I66" s="125"/>
      <c r="J66" s="136"/>
      <c r="K66" s="136"/>
      <c r="L66" s="136"/>
      <c r="M66" s="136"/>
      <c r="N66" s="127"/>
    </row>
    <row r="67" spans="1:14" x14ac:dyDescent="0.25">
      <c r="A67" s="136"/>
      <c r="B67" s="127">
        <f t="shared" ref="B67:B77" si="5">+B66</f>
        <v>2015</v>
      </c>
      <c r="C67" s="127">
        <v>2</v>
      </c>
      <c r="D67" s="213">
        <f t="shared" si="4"/>
        <v>36.064360999999998</v>
      </c>
      <c r="E67" s="212">
        <v>42036</v>
      </c>
      <c r="F67" s="182">
        <f t="shared" si="3"/>
        <v>36.552687916666663</v>
      </c>
      <c r="G67" s="127"/>
      <c r="H67" s="125"/>
      <c r="I67" s="125"/>
      <c r="J67" s="136"/>
      <c r="K67" s="136"/>
      <c r="L67" s="136"/>
      <c r="M67" s="136"/>
      <c r="N67" s="127"/>
    </row>
    <row r="68" spans="1:14" x14ac:dyDescent="0.25">
      <c r="A68" s="136"/>
      <c r="B68" s="127">
        <f t="shared" si="5"/>
        <v>2015</v>
      </c>
      <c r="C68" s="127">
        <v>3</v>
      </c>
      <c r="D68" s="213">
        <f t="shared" si="4"/>
        <v>35.379358000000003</v>
      </c>
      <c r="E68" s="212">
        <v>42064</v>
      </c>
      <c r="F68" s="182">
        <f t="shared" si="3"/>
        <v>36.573981416666669</v>
      </c>
      <c r="G68" s="127"/>
      <c r="H68" s="125"/>
      <c r="I68" s="125"/>
      <c r="J68" s="136"/>
      <c r="K68" s="136"/>
      <c r="L68" s="136"/>
      <c r="M68" s="136"/>
      <c r="N68" s="127"/>
    </row>
    <row r="69" spans="1:14" x14ac:dyDescent="0.25">
      <c r="A69" s="136"/>
      <c r="B69" s="127">
        <f t="shared" si="5"/>
        <v>2015</v>
      </c>
      <c r="C69" s="127">
        <v>4</v>
      </c>
      <c r="D69" s="213">
        <f t="shared" si="4"/>
        <v>37.496758999999997</v>
      </c>
      <c r="E69" s="212">
        <v>42095</v>
      </c>
      <c r="F69" s="182">
        <f t="shared" si="3"/>
        <v>36.752249333333332</v>
      </c>
      <c r="G69" s="127"/>
      <c r="H69" s="125"/>
      <c r="I69" s="125"/>
      <c r="J69" s="136"/>
      <c r="K69" s="136"/>
      <c r="L69" s="136"/>
      <c r="M69" s="136"/>
      <c r="N69" s="127"/>
    </row>
    <row r="70" spans="1:14" x14ac:dyDescent="0.25">
      <c r="A70" s="136"/>
      <c r="B70" s="127">
        <f t="shared" si="5"/>
        <v>2015</v>
      </c>
      <c r="C70" s="127">
        <v>5</v>
      </c>
      <c r="D70" s="213">
        <f t="shared" si="4"/>
        <v>30.875198000000001</v>
      </c>
      <c r="E70" s="212">
        <v>42125</v>
      </c>
      <c r="F70" s="182">
        <f t="shared" si="3"/>
        <v>35.944518333333335</v>
      </c>
      <c r="G70" s="127"/>
      <c r="H70" s="125"/>
      <c r="I70" s="125"/>
      <c r="J70" s="136"/>
      <c r="K70" s="136"/>
      <c r="L70" s="136"/>
      <c r="M70" s="136"/>
      <c r="N70" s="127"/>
    </row>
    <row r="71" spans="1:14" x14ac:dyDescent="0.25">
      <c r="A71" s="136"/>
      <c r="B71" s="127">
        <f t="shared" si="5"/>
        <v>2015</v>
      </c>
      <c r="C71" s="127">
        <v>6</v>
      </c>
      <c r="D71" s="213">
        <f t="shared" si="4"/>
        <v>30.299254000000001</v>
      </c>
      <c r="E71" s="212">
        <v>42156</v>
      </c>
      <c r="F71" s="182">
        <f t="shared" si="3"/>
        <v>35.534750000000003</v>
      </c>
      <c r="G71" s="127"/>
      <c r="H71" s="125"/>
      <c r="I71" s="125"/>
      <c r="J71" s="136"/>
      <c r="K71" s="136"/>
      <c r="L71" s="136"/>
      <c r="M71" s="136"/>
      <c r="N71" s="127"/>
    </row>
    <row r="72" spans="1:14" x14ac:dyDescent="0.25">
      <c r="A72" s="136"/>
      <c r="B72" s="127">
        <f t="shared" si="5"/>
        <v>2015</v>
      </c>
      <c r="C72" s="127">
        <v>7</v>
      </c>
      <c r="D72" s="213">
        <f t="shared" si="4"/>
        <v>27.736291999999999</v>
      </c>
      <c r="E72" s="212">
        <v>42186</v>
      </c>
      <c r="F72" s="182">
        <f t="shared" si="3"/>
        <v>34.435331083333338</v>
      </c>
      <c r="G72" s="127"/>
      <c r="H72" s="125"/>
      <c r="I72" s="125"/>
      <c r="J72" s="136"/>
      <c r="K72" s="136"/>
      <c r="L72" s="136"/>
      <c r="M72" s="136"/>
      <c r="N72" s="127"/>
    </row>
    <row r="73" spans="1:14" x14ac:dyDescent="0.25">
      <c r="A73" s="136"/>
      <c r="B73" s="127">
        <f t="shared" si="5"/>
        <v>2015</v>
      </c>
      <c r="C73" s="127">
        <v>8</v>
      </c>
      <c r="D73" s="213">
        <f t="shared" si="4"/>
        <v>23.968731999999999</v>
      </c>
      <c r="E73" s="212">
        <v>42217</v>
      </c>
      <c r="F73" s="182">
        <f t="shared" si="3"/>
        <v>33.436468833333336</v>
      </c>
      <c r="G73" s="127"/>
      <c r="H73" s="125"/>
      <c r="I73" s="125"/>
      <c r="J73" s="136"/>
      <c r="K73" s="136"/>
      <c r="L73" s="136"/>
      <c r="M73" s="136"/>
      <c r="N73" s="127"/>
    </row>
    <row r="74" spans="1:14" x14ac:dyDescent="0.25">
      <c r="A74" s="136"/>
      <c r="B74" s="127">
        <f t="shared" si="5"/>
        <v>2015</v>
      </c>
      <c r="C74" s="127">
        <v>9</v>
      </c>
      <c r="D74" s="213">
        <f t="shared" si="4"/>
        <v>29.267800000000001</v>
      </c>
      <c r="E74" s="212">
        <v>42248</v>
      </c>
      <c r="F74" s="182">
        <f t="shared" si="3"/>
        <v>32.819858250000003</v>
      </c>
      <c r="G74" s="127"/>
      <c r="H74" s="125"/>
      <c r="I74" s="125"/>
      <c r="J74" s="136"/>
      <c r="K74" s="136"/>
      <c r="L74" s="136"/>
      <c r="M74" s="136"/>
      <c r="N74" s="127"/>
    </row>
    <row r="75" spans="1:14" x14ac:dyDescent="0.25">
      <c r="A75" s="136"/>
      <c r="B75" s="127">
        <f t="shared" si="5"/>
        <v>2015</v>
      </c>
      <c r="C75" s="127">
        <v>10</v>
      </c>
      <c r="D75" s="213">
        <f t="shared" si="4"/>
        <v>21.403691999999999</v>
      </c>
      <c r="E75" s="212">
        <v>42278</v>
      </c>
      <c r="F75" s="182">
        <f t="shared" si="3"/>
        <v>31.693184249999998</v>
      </c>
      <c r="G75" s="127"/>
      <c r="H75" s="125"/>
      <c r="I75" s="125"/>
      <c r="J75" s="136"/>
      <c r="K75" s="136"/>
      <c r="L75" s="136"/>
      <c r="M75" s="136"/>
      <c r="N75" s="127"/>
    </row>
    <row r="76" spans="1:14" x14ac:dyDescent="0.25">
      <c r="A76" s="136"/>
      <c r="B76" s="127">
        <f t="shared" si="5"/>
        <v>2015</v>
      </c>
      <c r="C76" s="127">
        <v>11</v>
      </c>
      <c r="D76" s="213">
        <f t="shared" si="4"/>
        <v>24.333523</v>
      </c>
      <c r="E76" s="212">
        <v>42309</v>
      </c>
      <c r="F76" s="182">
        <f t="shared" si="3"/>
        <v>30.619182166666665</v>
      </c>
      <c r="G76" s="127"/>
      <c r="H76" s="125"/>
      <c r="I76" s="125"/>
      <c r="J76" s="136"/>
      <c r="K76" s="136"/>
      <c r="L76" s="136"/>
      <c r="M76" s="136"/>
      <c r="N76" s="127"/>
    </row>
    <row r="77" spans="1:14" x14ac:dyDescent="0.25">
      <c r="A77" s="136"/>
      <c r="B77" s="127">
        <f t="shared" si="5"/>
        <v>2015</v>
      </c>
      <c r="C77" s="127">
        <v>12</v>
      </c>
      <c r="D77" s="213">
        <f t="shared" si="4"/>
        <v>26.900872</v>
      </c>
      <c r="E77" s="212">
        <v>42339</v>
      </c>
      <c r="F77" s="182">
        <f t="shared" si="3"/>
        <v>28.675326916666663</v>
      </c>
      <c r="G77" s="127"/>
      <c r="H77" s="125"/>
      <c r="I77" s="125"/>
      <c r="J77" s="136"/>
      <c r="K77" s="136"/>
      <c r="L77" s="136"/>
      <c r="M77" s="136"/>
      <c r="N77" s="127"/>
    </row>
    <row r="78" spans="1:14" x14ac:dyDescent="0.25">
      <c r="A78" s="136"/>
      <c r="B78" s="127">
        <f>+E11</f>
        <v>2016</v>
      </c>
      <c r="C78" s="127">
        <v>1</v>
      </c>
      <c r="D78" s="213">
        <f t="shared" ref="D78:D89" si="6">+E13</f>
        <v>19.546547</v>
      </c>
      <c r="E78" s="212">
        <v>42370</v>
      </c>
      <c r="F78" s="182">
        <f t="shared" si="3"/>
        <v>28.606032333333328</v>
      </c>
      <c r="G78" s="127"/>
      <c r="H78" s="125"/>
      <c r="I78" s="125"/>
      <c r="J78" s="136"/>
      <c r="K78" s="136"/>
      <c r="L78" s="136"/>
      <c r="M78" s="136"/>
      <c r="N78" s="127"/>
    </row>
    <row r="79" spans="1:14" x14ac:dyDescent="0.25">
      <c r="B79" s="127">
        <f t="shared" ref="B79:B89" si="7">+B78</f>
        <v>2016</v>
      </c>
      <c r="C79" s="127">
        <v>2</v>
      </c>
      <c r="D79" s="213">
        <f t="shared" si="6"/>
        <v>24.530723999999999</v>
      </c>
      <c r="E79" s="212">
        <v>42401</v>
      </c>
      <c r="F79" s="182">
        <f t="shared" si="3"/>
        <v>27.644895916666666</v>
      </c>
      <c r="G79" s="41"/>
      <c r="H79" s="144"/>
      <c r="I79" s="144"/>
    </row>
    <row r="80" spans="1:14" x14ac:dyDescent="0.25">
      <c r="B80" s="127">
        <f t="shared" si="7"/>
        <v>2016</v>
      </c>
      <c r="C80" s="127">
        <v>3</v>
      </c>
      <c r="D80" s="213">
        <f t="shared" si="6"/>
        <v>19.390004000000001</v>
      </c>
      <c r="E80" s="212">
        <v>42430</v>
      </c>
      <c r="F80" s="182">
        <f t="shared" si="3"/>
        <v>26.312449749999995</v>
      </c>
      <c r="G80" s="41"/>
      <c r="H80" s="144"/>
      <c r="I80" s="144"/>
    </row>
    <row r="81" spans="2:9" x14ac:dyDescent="0.25">
      <c r="B81" s="127">
        <f t="shared" si="7"/>
        <v>2016</v>
      </c>
      <c r="C81" s="127">
        <v>4</v>
      </c>
      <c r="D81" s="213">
        <f t="shared" si="6"/>
        <v>21.370557000000002</v>
      </c>
      <c r="E81" s="212">
        <v>42461</v>
      </c>
      <c r="F81" s="182">
        <f t="shared" si="3"/>
        <v>24.968599583333333</v>
      </c>
      <c r="G81" s="41"/>
      <c r="H81" s="144"/>
      <c r="I81" s="144"/>
    </row>
    <row r="82" spans="2:9" x14ac:dyDescent="0.25">
      <c r="B82" s="127">
        <f t="shared" si="7"/>
        <v>2016</v>
      </c>
      <c r="C82" s="127">
        <v>5</v>
      </c>
      <c r="D82" s="213">
        <f t="shared" si="6"/>
        <v>26.330891999999999</v>
      </c>
      <c r="E82" s="212">
        <v>42491</v>
      </c>
      <c r="F82" s="182">
        <f t="shared" si="3"/>
        <v>24.589907416666666</v>
      </c>
      <c r="G82" s="41"/>
      <c r="H82" s="144"/>
      <c r="I82" s="144"/>
    </row>
    <row r="83" spans="2:9" x14ac:dyDescent="0.25">
      <c r="B83" s="127">
        <f t="shared" si="7"/>
        <v>2016</v>
      </c>
      <c r="C83" s="127">
        <v>6</v>
      </c>
      <c r="D83" s="213">
        <f t="shared" si="6"/>
        <v>18.141770999999999</v>
      </c>
      <c r="E83" s="212">
        <v>42522</v>
      </c>
      <c r="F83" s="182">
        <f t="shared" si="3"/>
        <v>23.576783833333334</v>
      </c>
      <c r="G83" s="41"/>
      <c r="H83" s="144"/>
      <c r="I83" s="144"/>
    </row>
    <row r="84" spans="2:9" x14ac:dyDescent="0.25">
      <c r="B84" s="127">
        <f t="shared" si="7"/>
        <v>2016</v>
      </c>
      <c r="C84" s="127">
        <v>7</v>
      </c>
      <c r="D84" s="213">
        <f t="shared" si="6"/>
        <v>14.568223</v>
      </c>
      <c r="E84" s="212">
        <v>42552</v>
      </c>
      <c r="F84" s="182">
        <f t="shared" si="3"/>
        <v>22.479444749999999</v>
      </c>
      <c r="G84" s="41"/>
      <c r="H84" s="144"/>
      <c r="I84" s="144"/>
    </row>
    <row r="85" spans="2:9" x14ac:dyDescent="0.25">
      <c r="B85" s="127">
        <f t="shared" si="7"/>
        <v>2016</v>
      </c>
      <c r="C85" s="127">
        <v>8</v>
      </c>
      <c r="D85" s="213">
        <f t="shared" si="6"/>
        <v>32.677180999999997</v>
      </c>
      <c r="E85" s="212">
        <v>42583</v>
      </c>
      <c r="F85" s="182">
        <f t="shared" si="3"/>
        <v>23.205148833333336</v>
      </c>
      <c r="G85" s="41"/>
      <c r="H85" s="144"/>
      <c r="I85" s="144"/>
    </row>
    <row r="86" spans="2:9" x14ac:dyDescent="0.25">
      <c r="B86" s="127">
        <f t="shared" si="7"/>
        <v>2016</v>
      </c>
      <c r="C86" s="127">
        <v>9</v>
      </c>
      <c r="D86" s="213">
        <f t="shared" si="6"/>
        <v>21.481981000000001</v>
      </c>
      <c r="E86" s="212">
        <v>42614</v>
      </c>
      <c r="F86" s="182">
        <f t="shared" si="3"/>
        <v>22.556330583333335</v>
      </c>
      <c r="G86" s="41"/>
      <c r="H86" s="144"/>
      <c r="I86" s="144"/>
    </row>
    <row r="87" spans="2:9" x14ac:dyDescent="0.25">
      <c r="B87" s="127">
        <f t="shared" si="7"/>
        <v>2016</v>
      </c>
      <c r="C87" s="127">
        <v>10</v>
      </c>
      <c r="D87" s="213">
        <f t="shared" si="6"/>
        <v>32.690067999999997</v>
      </c>
      <c r="E87" s="212">
        <v>42644</v>
      </c>
      <c r="F87" s="182">
        <f t="shared" si="3"/>
        <v>23.496861916666663</v>
      </c>
      <c r="G87" s="41"/>
      <c r="H87" s="144"/>
      <c r="I87" s="144"/>
    </row>
    <row r="88" spans="2:9" x14ac:dyDescent="0.25">
      <c r="B88" s="127">
        <f t="shared" si="7"/>
        <v>2016</v>
      </c>
      <c r="C88" s="127">
        <v>11</v>
      </c>
      <c r="D88" s="213">
        <f t="shared" si="6"/>
        <v>22.728552000000001</v>
      </c>
      <c r="E88" s="212">
        <v>42675</v>
      </c>
      <c r="F88" s="182">
        <f t="shared" si="3"/>
        <v>23.363114333333328</v>
      </c>
      <c r="G88" s="41"/>
      <c r="H88" s="144"/>
      <c r="I88" s="144"/>
    </row>
    <row r="89" spans="2:9" x14ac:dyDescent="0.25">
      <c r="B89" s="127">
        <f t="shared" si="7"/>
        <v>2016</v>
      </c>
      <c r="C89" s="127">
        <v>12</v>
      </c>
      <c r="D89" s="213">
        <f t="shared" si="6"/>
        <v>29.840554999999998</v>
      </c>
      <c r="E89" s="212">
        <v>42705</v>
      </c>
      <c r="F89" s="182">
        <f t="shared" si="3"/>
        <v>23.608087916666666</v>
      </c>
      <c r="G89" s="41"/>
      <c r="H89" s="144"/>
      <c r="I89" s="144"/>
    </row>
    <row r="90" spans="2:9" x14ac:dyDescent="0.25">
      <c r="B90" s="127">
        <f>+F11</f>
        <v>2017</v>
      </c>
      <c r="C90" s="127">
        <v>1</v>
      </c>
      <c r="D90" s="213">
        <f t="shared" ref="D90:D101" si="8">+F13</f>
        <v>17.678493</v>
      </c>
      <c r="E90" s="212">
        <v>42736</v>
      </c>
      <c r="F90" s="182">
        <f t="shared" si="3"/>
        <v>23.452416750000001</v>
      </c>
      <c r="G90" s="41"/>
      <c r="H90" s="144"/>
      <c r="I90" s="144"/>
    </row>
    <row r="91" spans="2:9" x14ac:dyDescent="0.25">
      <c r="B91" s="127">
        <f t="shared" ref="B91:B101" si="9">+B90</f>
        <v>2017</v>
      </c>
      <c r="C91" s="127">
        <v>2</v>
      </c>
      <c r="D91" s="213">
        <f t="shared" si="8"/>
        <v>21.619862999999999</v>
      </c>
      <c r="E91" s="212">
        <v>42767</v>
      </c>
      <c r="F91" s="182">
        <f t="shared" si="3"/>
        <v>23.209845000000001</v>
      </c>
      <c r="G91" s="41"/>
      <c r="H91" s="144"/>
      <c r="I91" s="144"/>
    </row>
    <row r="92" spans="2:9" x14ac:dyDescent="0.25">
      <c r="B92" s="127">
        <f t="shared" si="9"/>
        <v>2017</v>
      </c>
      <c r="C92" s="127">
        <v>3</v>
      </c>
      <c r="D92" s="213">
        <f t="shared" si="8"/>
        <v>24.314665000000002</v>
      </c>
      <c r="E92" s="212">
        <v>42795</v>
      </c>
      <c r="F92" s="182">
        <f t="shared" si="3"/>
        <v>23.620233416666665</v>
      </c>
      <c r="G92" s="41"/>
      <c r="H92" s="144"/>
      <c r="I92" s="144"/>
    </row>
    <row r="93" spans="2:9" x14ac:dyDescent="0.25">
      <c r="B93" s="127">
        <f t="shared" si="9"/>
        <v>2017</v>
      </c>
      <c r="C93" s="127">
        <v>4</v>
      </c>
      <c r="D93" s="213">
        <f t="shared" si="8"/>
        <v>22.893823999999999</v>
      </c>
      <c r="E93" s="212">
        <v>42826</v>
      </c>
      <c r="F93" s="182">
        <f t="shared" si="3"/>
        <v>23.747172333333335</v>
      </c>
      <c r="G93" s="41"/>
      <c r="H93" s="144"/>
      <c r="I93" s="144"/>
    </row>
    <row r="94" spans="2:9" x14ac:dyDescent="0.25">
      <c r="B94" s="127">
        <f t="shared" si="9"/>
        <v>2017</v>
      </c>
      <c r="C94" s="127">
        <v>5</v>
      </c>
      <c r="D94" s="213">
        <f t="shared" si="8"/>
        <v>26.066942999999998</v>
      </c>
      <c r="E94" s="212">
        <v>42856</v>
      </c>
      <c r="F94" s="182">
        <f t="shared" si="3"/>
        <v>23.725176583333333</v>
      </c>
      <c r="G94" s="41"/>
      <c r="H94" s="144"/>
      <c r="I94" s="144"/>
    </row>
    <row r="95" spans="2:9" x14ac:dyDescent="0.25">
      <c r="B95" s="127">
        <f t="shared" si="9"/>
        <v>2017</v>
      </c>
      <c r="C95" s="127">
        <v>6</v>
      </c>
      <c r="D95" s="213">
        <f t="shared" si="8"/>
        <v>34.511232999999997</v>
      </c>
      <c r="E95" s="212">
        <v>42887</v>
      </c>
      <c r="F95" s="182">
        <f t="shared" si="3"/>
        <v>25.089298416666665</v>
      </c>
      <c r="G95" s="41"/>
      <c r="H95" s="144"/>
      <c r="I95" s="144"/>
    </row>
    <row r="96" spans="2:9" x14ac:dyDescent="0.25">
      <c r="B96" s="127">
        <f t="shared" si="9"/>
        <v>2017</v>
      </c>
      <c r="C96" s="127">
        <v>7</v>
      </c>
      <c r="D96" s="213">
        <f t="shared" si="8"/>
        <v>28.301839000000001</v>
      </c>
      <c r="E96" s="212">
        <v>42917</v>
      </c>
      <c r="F96" s="182">
        <f t="shared" si="3"/>
        <v>26.233766416666668</v>
      </c>
      <c r="G96" s="41"/>
      <c r="H96" s="144"/>
      <c r="I96" s="144"/>
    </row>
    <row r="97" spans="2:9" x14ac:dyDescent="0.25">
      <c r="B97" s="127">
        <f t="shared" si="9"/>
        <v>2017</v>
      </c>
      <c r="C97" s="127">
        <v>8</v>
      </c>
      <c r="D97" s="213">
        <f t="shared" si="8"/>
        <v>29.382477000000002</v>
      </c>
      <c r="E97" s="212">
        <v>42948</v>
      </c>
      <c r="F97" s="182">
        <f t="shared" ref="F97:F117" si="10">+AVERAGE(D86:D97)</f>
        <v>25.959207750000001</v>
      </c>
      <c r="G97" s="41"/>
      <c r="H97" s="144"/>
      <c r="I97" s="144"/>
    </row>
    <row r="98" spans="2:9" x14ac:dyDescent="0.25">
      <c r="B98" s="127">
        <f t="shared" si="9"/>
        <v>2017</v>
      </c>
      <c r="C98" s="127">
        <v>9</v>
      </c>
      <c r="D98" s="213">
        <f t="shared" si="8"/>
        <v>34.877384999999997</v>
      </c>
      <c r="E98" s="212">
        <v>42979</v>
      </c>
      <c r="F98" s="182">
        <f t="shared" si="10"/>
        <v>27.075491416666665</v>
      </c>
      <c r="G98" s="41"/>
      <c r="H98" s="144"/>
      <c r="I98" s="144"/>
    </row>
    <row r="99" spans="2:9" x14ac:dyDescent="0.25">
      <c r="B99" s="127">
        <f t="shared" si="9"/>
        <v>2017</v>
      </c>
      <c r="C99" s="127">
        <v>10</v>
      </c>
      <c r="D99" s="213">
        <f t="shared" si="8"/>
        <v>33.540382999999999</v>
      </c>
      <c r="E99" s="212">
        <v>43009</v>
      </c>
      <c r="F99" s="182">
        <f t="shared" si="10"/>
        <v>27.146351000000006</v>
      </c>
      <c r="G99" s="41"/>
      <c r="H99" s="144"/>
      <c r="I99" s="144"/>
    </row>
    <row r="100" spans="2:9" x14ac:dyDescent="0.25">
      <c r="B100" s="127">
        <f t="shared" si="9"/>
        <v>2017</v>
      </c>
      <c r="C100" s="127">
        <v>11</v>
      </c>
      <c r="D100" s="213">
        <f t="shared" si="8"/>
        <v>31.931457000000002</v>
      </c>
      <c r="E100" s="212">
        <v>43040</v>
      </c>
      <c r="F100" s="182">
        <f t="shared" si="10"/>
        <v>27.913259750000005</v>
      </c>
      <c r="G100" s="41"/>
      <c r="H100" s="144"/>
      <c r="I100" s="144"/>
    </row>
    <row r="101" spans="2:9" x14ac:dyDescent="0.25">
      <c r="B101" s="127">
        <f t="shared" si="9"/>
        <v>2017</v>
      </c>
      <c r="C101" s="127">
        <v>12</v>
      </c>
      <c r="D101" s="213">
        <f t="shared" si="8"/>
        <v>38.936641999999999</v>
      </c>
      <c r="E101" s="212">
        <v>43070</v>
      </c>
      <c r="F101" s="182">
        <f t="shared" si="10"/>
        <v>28.671267</v>
      </c>
      <c r="G101" s="41"/>
      <c r="H101" s="144"/>
      <c r="I101" s="144"/>
    </row>
    <row r="102" spans="2:9" x14ac:dyDescent="0.25">
      <c r="B102" s="127">
        <f>+G11</f>
        <v>2018</v>
      </c>
      <c r="C102" s="127">
        <v>1</v>
      </c>
      <c r="D102" s="213">
        <f t="shared" ref="D102:D113" si="11">+G13</f>
        <v>23.577566000000001</v>
      </c>
      <c r="E102" s="212">
        <v>43101</v>
      </c>
      <c r="F102" s="182">
        <f t="shared" si="10"/>
        <v>29.162856416666667</v>
      </c>
      <c r="G102" s="41"/>
      <c r="H102" s="144"/>
      <c r="I102" s="144"/>
    </row>
    <row r="103" spans="2:9" x14ac:dyDescent="0.25">
      <c r="B103" s="127">
        <f t="shared" ref="B103:B113" si="12">+B102</f>
        <v>2018</v>
      </c>
      <c r="C103" s="127">
        <v>2</v>
      </c>
      <c r="D103" s="213">
        <f t="shared" si="11"/>
        <v>28.963083000000001</v>
      </c>
      <c r="E103" s="212">
        <v>43132</v>
      </c>
      <c r="F103" s="182">
        <f t="shared" si="10"/>
        <v>29.774791416666663</v>
      </c>
      <c r="G103" s="41"/>
      <c r="H103" s="144"/>
      <c r="I103" s="144"/>
    </row>
    <row r="104" spans="2:9" x14ac:dyDescent="0.25">
      <c r="B104" s="127">
        <f t="shared" si="12"/>
        <v>2018</v>
      </c>
      <c r="C104" s="127">
        <v>3</v>
      </c>
      <c r="D104" s="213">
        <f t="shared" si="11"/>
        <v>33.867607</v>
      </c>
      <c r="E104" s="212">
        <v>43160</v>
      </c>
      <c r="F104" s="182">
        <f t="shared" si="10"/>
        <v>30.570869916666666</v>
      </c>
      <c r="G104" s="41"/>
      <c r="H104" s="144"/>
      <c r="I104" s="144"/>
    </row>
    <row r="105" spans="2:9" x14ac:dyDescent="0.25">
      <c r="B105" s="127">
        <f t="shared" si="12"/>
        <v>2018</v>
      </c>
      <c r="C105" s="127">
        <v>4</v>
      </c>
      <c r="D105" s="213">
        <f t="shared" si="11"/>
        <v>35.984251</v>
      </c>
      <c r="E105" s="212">
        <v>43191</v>
      </c>
      <c r="F105" s="182">
        <f t="shared" si="10"/>
        <v>31.661738833333334</v>
      </c>
      <c r="G105" s="41"/>
      <c r="H105" s="144"/>
      <c r="I105" s="144"/>
    </row>
    <row r="106" spans="2:9" x14ac:dyDescent="0.25">
      <c r="B106" s="127">
        <f t="shared" si="12"/>
        <v>2018</v>
      </c>
      <c r="C106" s="127">
        <v>5</v>
      </c>
      <c r="D106" s="213">
        <f t="shared" si="11"/>
        <v>42.687897999999997</v>
      </c>
      <c r="E106" s="212">
        <v>43221</v>
      </c>
      <c r="F106" s="182">
        <f t="shared" si="10"/>
        <v>33.046818416666667</v>
      </c>
      <c r="G106" s="41"/>
      <c r="H106" s="144"/>
      <c r="I106" s="144"/>
    </row>
    <row r="107" spans="2:9" x14ac:dyDescent="0.25">
      <c r="B107" s="127">
        <f t="shared" si="12"/>
        <v>2018</v>
      </c>
      <c r="C107" s="127">
        <v>6</v>
      </c>
      <c r="D107" s="213">
        <f t="shared" si="11"/>
        <v>35.627577000000002</v>
      </c>
      <c r="E107" s="212">
        <v>43252</v>
      </c>
      <c r="F107" s="182">
        <f t="shared" si="10"/>
        <v>33.139847083333336</v>
      </c>
      <c r="G107" s="41"/>
      <c r="H107" s="144"/>
      <c r="I107" s="144"/>
    </row>
    <row r="108" spans="2:9" x14ac:dyDescent="0.25">
      <c r="B108" s="127">
        <f t="shared" si="12"/>
        <v>2018</v>
      </c>
      <c r="C108" s="127">
        <v>7</v>
      </c>
      <c r="D108" s="213">
        <f t="shared" si="11"/>
        <v>36.297871999999998</v>
      </c>
      <c r="E108" s="212">
        <v>43282</v>
      </c>
      <c r="F108" s="182">
        <f>+AVERAGE(D97:D108)</f>
        <v>33.806183166666663</v>
      </c>
      <c r="G108" s="41"/>
      <c r="H108" s="144"/>
      <c r="I108" s="144"/>
    </row>
    <row r="109" spans="2:9" x14ac:dyDescent="0.25">
      <c r="B109" s="127">
        <f t="shared" si="12"/>
        <v>2018</v>
      </c>
      <c r="C109" s="127">
        <v>8</v>
      </c>
      <c r="D109" s="213">
        <f t="shared" si="11"/>
        <v>32.207725000000003</v>
      </c>
      <c r="E109" s="212">
        <v>43313</v>
      </c>
      <c r="F109" s="182">
        <f t="shared" si="10"/>
        <v>34.041620499999993</v>
      </c>
      <c r="G109" s="41"/>
      <c r="H109" s="144"/>
      <c r="I109" s="144"/>
    </row>
    <row r="110" spans="2:9" x14ac:dyDescent="0.25">
      <c r="B110" s="127">
        <f t="shared" si="12"/>
        <v>2018</v>
      </c>
      <c r="C110" s="127">
        <v>9</v>
      </c>
      <c r="D110" s="213">
        <f t="shared" si="11"/>
        <v>46.928542</v>
      </c>
      <c r="E110" s="212">
        <v>43344</v>
      </c>
      <c r="F110" s="182">
        <f t="shared" si="10"/>
        <v>35.045883583333328</v>
      </c>
      <c r="G110" s="41"/>
      <c r="H110" s="144"/>
      <c r="I110" s="144"/>
    </row>
    <row r="111" spans="2:9" x14ac:dyDescent="0.25">
      <c r="B111" s="127">
        <f t="shared" si="12"/>
        <v>2018</v>
      </c>
      <c r="C111" s="127">
        <v>10</v>
      </c>
      <c r="D111" s="213">
        <f t="shared" si="11"/>
        <v>43.602854999999998</v>
      </c>
      <c r="E111" s="212">
        <v>43374</v>
      </c>
      <c r="F111" s="182">
        <f t="shared" si="10"/>
        <v>35.884422916666658</v>
      </c>
      <c r="G111" s="41"/>
      <c r="H111" s="144"/>
      <c r="I111" s="144"/>
    </row>
    <row r="112" spans="2:9" x14ac:dyDescent="0.25">
      <c r="B112" s="127">
        <f t="shared" si="12"/>
        <v>2018</v>
      </c>
      <c r="C112" s="127">
        <v>11</v>
      </c>
      <c r="D112" s="213">
        <f t="shared" si="11"/>
        <v>43.110280000000003</v>
      </c>
      <c r="E112" s="212">
        <v>43405</v>
      </c>
      <c r="F112" s="182">
        <f t="shared" si="10"/>
        <v>36.815991499999996</v>
      </c>
      <c r="G112" s="41"/>
      <c r="H112" s="144"/>
      <c r="I112" s="144"/>
    </row>
    <row r="113" spans="2:10" x14ac:dyDescent="0.25">
      <c r="B113" s="127">
        <f t="shared" si="12"/>
        <v>2018</v>
      </c>
      <c r="C113" s="127">
        <v>12</v>
      </c>
      <c r="D113" s="213">
        <f t="shared" si="11"/>
        <v>24.351593000000001</v>
      </c>
      <c r="E113" s="212">
        <v>43435</v>
      </c>
      <c r="F113" s="182">
        <f t="shared" si="10"/>
        <v>35.600570749999996</v>
      </c>
      <c r="G113" s="41"/>
      <c r="H113" s="144"/>
      <c r="I113" s="144"/>
    </row>
    <row r="114" spans="2:10" x14ac:dyDescent="0.25">
      <c r="B114" s="127">
        <v>2019</v>
      </c>
      <c r="C114" s="127">
        <v>1</v>
      </c>
      <c r="D114" s="213">
        <f t="shared" ref="D114:D125" si="13">+H13</f>
        <v>40.942134000000003</v>
      </c>
      <c r="E114" s="212">
        <v>43466</v>
      </c>
      <c r="F114" s="182">
        <f t="shared" si="10"/>
        <v>37.047618083333333</v>
      </c>
      <c r="G114" s="41"/>
      <c r="H114" s="144"/>
      <c r="I114" s="144"/>
    </row>
    <row r="115" spans="2:10" x14ac:dyDescent="0.25">
      <c r="B115" s="127">
        <f t="shared" ref="B115:B125" si="14">+B114</f>
        <v>2019</v>
      </c>
      <c r="C115" s="127">
        <v>2</v>
      </c>
      <c r="D115" s="213">
        <f t="shared" si="13"/>
        <v>39.784858999999997</v>
      </c>
      <c r="E115" s="212">
        <v>43497</v>
      </c>
      <c r="F115" s="182">
        <f t="shared" si="10"/>
        <v>37.949432749999993</v>
      </c>
      <c r="G115" s="41"/>
      <c r="H115" s="144"/>
      <c r="I115" s="144"/>
    </row>
    <row r="116" spans="2:10" x14ac:dyDescent="0.25">
      <c r="B116" s="127">
        <f t="shared" si="14"/>
        <v>2019</v>
      </c>
      <c r="C116" s="127">
        <v>3</v>
      </c>
      <c r="D116" s="213">
        <f t="shared" si="13"/>
        <v>25.536487999999999</v>
      </c>
      <c r="E116" s="212">
        <v>43525</v>
      </c>
      <c r="F116" s="182">
        <f>+AVERAGE(D105:D116)</f>
        <v>37.255172833333333</v>
      </c>
      <c r="G116" s="41"/>
      <c r="H116" s="144"/>
      <c r="I116" s="144"/>
      <c r="J116" s="144"/>
    </row>
    <row r="117" spans="2:10" x14ac:dyDescent="0.25">
      <c r="B117" s="127">
        <f t="shared" si="14"/>
        <v>2019</v>
      </c>
      <c r="C117" s="127">
        <v>4</v>
      </c>
      <c r="D117" s="213">
        <f t="shared" si="13"/>
        <v>40.243665999999997</v>
      </c>
      <c r="E117" s="212">
        <v>43556</v>
      </c>
      <c r="F117" s="182">
        <f t="shared" si="10"/>
        <v>37.610124083333332</v>
      </c>
      <c r="G117" s="41"/>
      <c r="H117" s="144"/>
      <c r="I117" s="144"/>
      <c r="J117" s="144"/>
    </row>
    <row r="118" spans="2:10" x14ac:dyDescent="0.25">
      <c r="B118" s="127">
        <f t="shared" si="14"/>
        <v>2019</v>
      </c>
      <c r="C118" s="127">
        <v>5</v>
      </c>
      <c r="D118" s="213">
        <f t="shared" si="13"/>
        <v>33.148341000000002</v>
      </c>
      <c r="E118" s="212">
        <v>43586</v>
      </c>
      <c r="F118" s="182">
        <f>+AVERAGE(D107:D118)</f>
        <v>36.815161000000003</v>
      </c>
      <c r="G118" s="41"/>
      <c r="H118" s="144"/>
      <c r="I118" s="144"/>
      <c r="J118" s="144"/>
    </row>
    <row r="119" spans="2:10" x14ac:dyDescent="0.25">
      <c r="B119" s="127">
        <f t="shared" si="14"/>
        <v>2019</v>
      </c>
      <c r="C119" s="127">
        <v>6</v>
      </c>
      <c r="D119" s="213">
        <f t="shared" si="13"/>
        <v>43.066470000000002</v>
      </c>
      <c r="E119" s="212">
        <v>43617</v>
      </c>
      <c r="F119" s="182">
        <f t="shared" ref="F119" si="15">+AVERAGE(D108:D119)</f>
        <v>37.435068749999999</v>
      </c>
      <c r="G119" s="41"/>
      <c r="H119" s="144"/>
      <c r="I119" s="144"/>
      <c r="J119" s="144"/>
    </row>
    <row r="120" spans="2:10" x14ac:dyDescent="0.25">
      <c r="B120" s="127">
        <f t="shared" si="14"/>
        <v>2019</v>
      </c>
      <c r="C120" s="127">
        <v>7</v>
      </c>
      <c r="D120" s="213">
        <f>+H19</f>
        <v>38.660308000000001</v>
      </c>
      <c r="E120" s="212">
        <v>43647</v>
      </c>
      <c r="F120" s="182">
        <f>+AVERAGE(D109:D120)</f>
        <v>37.631938416666671</v>
      </c>
      <c r="G120" s="41"/>
      <c r="H120" s="144"/>
      <c r="I120" s="144"/>
      <c r="J120" s="144"/>
    </row>
    <row r="121" spans="2:10" x14ac:dyDescent="0.25">
      <c r="B121" s="127">
        <f t="shared" si="14"/>
        <v>2019</v>
      </c>
      <c r="C121" s="127">
        <v>8</v>
      </c>
      <c r="D121" s="213">
        <f t="shared" si="13"/>
        <v>34.593946000000003</v>
      </c>
      <c r="E121" s="212">
        <v>43678</v>
      </c>
      <c r="F121" s="182">
        <f t="shared" ref="F121" si="16">+AVERAGE(D110:D121)</f>
        <v>37.830790166666674</v>
      </c>
      <c r="G121" s="41"/>
      <c r="H121" s="144"/>
      <c r="I121" s="144"/>
      <c r="J121" s="144"/>
    </row>
    <row r="122" spans="2:10" x14ac:dyDescent="0.25">
      <c r="B122" s="127">
        <f t="shared" si="14"/>
        <v>2019</v>
      </c>
      <c r="C122" s="127">
        <v>9</v>
      </c>
      <c r="D122" s="213">
        <f t="shared" si="13"/>
        <v>41.639133000000001</v>
      </c>
      <c r="E122" s="212">
        <v>43709</v>
      </c>
      <c r="F122" s="182">
        <f>+AVERAGE(D111:D122)</f>
        <v>37.390006083333333</v>
      </c>
      <c r="G122" s="41"/>
      <c r="H122" s="144"/>
      <c r="I122" s="144"/>
      <c r="J122" s="144"/>
    </row>
    <row r="123" spans="2:10" x14ac:dyDescent="0.25">
      <c r="B123" s="127">
        <f t="shared" si="14"/>
        <v>2019</v>
      </c>
      <c r="C123" s="127">
        <v>10</v>
      </c>
      <c r="D123" s="213">
        <f t="shared" si="13"/>
        <v>36.899974999999998</v>
      </c>
      <c r="E123" s="212">
        <v>43739</v>
      </c>
      <c r="F123" s="182">
        <f t="shared" ref="F123:F125" si="17">+AVERAGE(D112:D123)</f>
        <v>36.831432749999998</v>
      </c>
      <c r="G123" s="41"/>
      <c r="H123" s="144"/>
      <c r="I123" s="144"/>
      <c r="J123" s="144"/>
    </row>
    <row r="124" spans="2:10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 t="shared" si="17"/>
        <v>33.238909416666665</v>
      </c>
      <c r="G124" s="41"/>
      <c r="H124" s="144"/>
      <c r="I124" s="144"/>
      <c r="J124" s="144"/>
    </row>
    <row r="125" spans="2:10" x14ac:dyDescent="0.25"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 t="shared" si="17"/>
        <v>31.209610000000001</v>
      </c>
      <c r="G125" s="41"/>
      <c r="H125" s="144"/>
      <c r="I125" s="144"/>
      <c r="J125" s="144"/>
    </row>
    <row r="126" spans="2:10" x14ac:dyDescent="0.25">
      <c r="B126" s="144"/>
      <c r="C126" s="144"/>
      <c r="D126" s="144"/>
      <c r="E126" s="144"/>
      <c r="F126" s="144"/>
      <c r="G126" s="144"/>
      <c r="H126" s="144"/>
      <c r="I126" s="144"/>
    </row>
    <row r="127" spans="2:10" x14ac:dyDescent="0.25">
      <c r="B127" s="144"/>
      <c r="C127" s="144"/>
      <c r="D127" s="144"/>
      <c r="E127" s="144"/>
      <c r="F127" s="144"/>
      <c r="G127" s="144"/>
      <c r="H127" s="144"/>
      <c r="I127" s="144"/>
    </row>
    <row r="128" spans="2:10" x14ac:dyDescent="0.25">
      <c r="B128" s="144"/>
      <c r="C128" s="144"/>
      <c r="D128" s="144"/>
      <c r="E128" s="144"/>
      <c r="F128" s="144"/>
      <c r="G128" s="144"/>
      <c r="H128" s="144"/>
      <c r="I128" s="144"/>
    </row>
    <row r="129" spans="2:9" x14ac:dyDescent="0.25">
      <c r="B129" s="144"/>
      <c r="C129" s="144"/>
      <c r="D129" s="144"/>
      <c r="E129" s="144"/>
      <c r="F129" s="144"/>
      <c r="G129" s="144"/>
      <c r="H129" s="144"/>
      <c r="I129" s="144"/>
    </row>
    <row r="130" spans="2:9" x14ac:dyDescent="0.25">
      <c r="B130" s="144"/>
      <c r="C130" s="144"/>
      <c r="D130" s="144"/>
      <c r="E130" s="144"/>
      <c r="F130" s="144"/>
      <c r="G130" s="144"/>
      <c r="H130" s="144"/>
      <c r="I130" s="144"/>
    </row>
    <row r="131" spans="2:9" x14ac:dyDescent="0.25">
      <c r="B131" s="144"/>
      <c r="C131" s="144"/>
      <c r="D131" s="144"/>
      <c r="E131" s="144"/>
      <c r="F131" s="144"/>
      <c r="G131" s="144"/>
      <c r="H131" s="144"/>
      <c r="I131" s="144"/>
    </row>
    <row r="132" spans="2:9" x14ac:dyDescent="0.25">
      <c r="B132" s="144"/>
      <c r="C132" s="144"/>
      <c r="D132" s="144"/>
      <c r="E132" s="144"/>
      <c r="F132" s="144"/>
      <c r="G132" s="144"/>
      <c r="H132" s="144"/>
      <c r="I132" s="144"/>
    </row>
    <row r="133" spans="2:9" x14ac:dyDescent="0.25">
      <c r="B133" s="144"/>
      <c r="C133" s="144"/>
      <c r="D133" s="144"/>
      <c r="E133" s="144"/>
      <c r="F133" s="144"/>
      <c r="G133" s="144"/>
      <c r="H133" s="144"/>
      <c r="I133" s="14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ignoredErrors>
    <ignoredError sqref="B66 B78 B90 B102" formula="1"/>
  </ignoredError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184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18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10.793291</v>
      </c>
      <c r="D13" s="68">
        <v>12.912324</v>
      </c>
      <c r="E13" s="68">
        <v>6.5328619999999997</v>
      </c>
      <c r="F13" s="68">
        <v>8.5874319999999997</v>
      </c>
      <c r="G13" s="68">
        <v>14.010152</v>
      </c>
      <c r="H13" s="68">
        <v>9.9800620000000002</v>
      </c>
      <c r="I13" s="68">
        <v>-28.765498047415903</v>
      </c>
      <c r="J13" s="68">
        <v>71.234501952584097</v>
      </c>
      <c r="K13" s="68">
        <v>63.147166696632937</v>
      </c>
      <c r="L13" s="60"/>
      <c r="N13" s="41">
        <f t="shared" ref="N13:N14" si="0">IF(H13="","",1)</f>
        <v>1</v>
      </c>
      <c r="O13" s="41"/>
    </row>
    <row r="14" spans="1:15" x14ac:dyDescent="0.25">
      <c r="A14" s="58"/>
      <c r="B14" s="67" t="s">
        <v>8</v>
      </c>
      <c r="C14" s="68">
        <v>12.983036</v>
      </c>
      <c r="D14" s="68">
        <v>14.59662</v>
      </c>
      <c r="E14" s="68">
        <v>13.221061000000001</v>
      </c>
      <c r="F14" s="68">
        <v>9.9181369999999998</v>
      </c>
      <c r="G14" s="68">
        <v>14.375411</v>
      </c>
      <c r="H14" s="68">
        <v>13.83131</v>
      </c>
      <c r="I14" s="68">
        <v>-3.7849422183476977</v>
      </c>
      <c r="J14" s="68">
        <v>96.215057781652305</v>
      </c>
      <c r="K14" s="68">
        <v>44.940637541102731</v>
      </c>
      <c r="L14" s="60"/>
      <c r="N14" s="41">
        <f t="shared" si="0"/>
        <v>1</v>
      </c>
      <c r="O14" s="41"/>
    </row>
    <row r="15" spans="1:15" x14ac:dyDescent="0.25">
      <c r="A15" s="58"/>
      <c r="B15" s="67" t="s">
        <v>9</v>
      </c>
      <c r="C15" s="68">
        <v>14.789878</v>
      </c>
      <c r="D15" s="68">
        <v>13.123181000000001</v>
      </c>
      <c r="E15" s="68">
        <v>11.330367000000001</v>
      </c>
      <c r="F15" s="68">
        <v>10.363594000000001</v>
      </c>
      <c r="G15" s="68">
        <v>14.510341</v>
      </c>
      <c r="H15" s="68">
        <v>14.649179</v>
      </c>
      <c r="I15" s="68">
        <v>0.95682106988388416</v>
      </c>
      <c r="J15" s="68">
        <v>100.95682106988389</v>
      </c>
      <c r="K15" s="68">
        <v>40.012634613050245</v>
      </c>
      <c r="L15" s="60"/>
      <c r="N15" s="41">
        <f t="shared" ref="N15:N24" si="1">IF(H15="","",1)</f>
        <v>1</v>
      </c>
      <c r="O15" s="41"/>
    </row>
    <row r="16" spans="1:15" x14ac:dyDescent="0.25">
      <c r="A16" s="58"/>
      <c r="B16" s="67" t="s">
        <v>10</v>
      </c>
      <c r="C16" s="68">
        <v>15.347742999999999</v>
      </c>
      <c r="D16" s="68">
        <v>14.827071</v>
      </c>
      <c r="E16" s="68">
        <v>13.116508</v>
      </c>
      <c r="F16" s="68">
        <v>9.9306529999999995</v>
      </c>
      <c r="G16" s="68">
        <v>13.024535</v>
      </c>
      <c r="H16" s="68">
        <v>15.532316</v>
      </c>
      <c r="I16" s="68">
        <v>19.254284318019788</v>
      </c>
      <c r="J16" s="68">
        <v>119.25428431801978</v>
      </c>
      <c r="K16" s="68">
        <v>31.154869674733376</v>
      </c>
      <c r="L16" s="60"/>
      <c r="N16" s="41">
        <f t="shared" si="1"/>
        <v>1</v>
      </c>
      <c r="O16" s="41"/>
    </row>
    <row r="17" spans="1:15" x14ac:dyDescent="0.25">
      <c r="A17" s="58"/>
      <c r="B17" s="67" t="s">
        <v>11</v>
      </c>
      <c r="C17" s="68">
        <v>13.612314</v>
      </c>
      <c r="D17" s="68">
        <v>13.669269</v>
      </c>
      <c r="E17" s="68">
        <v>13.503983</v>
      </c>
      <c r="F17" s="68">
        <v>11.759658999999999</v>
      </c>
      <c r="G17" s="68">
        <v>15.588381999999999</v>
      </c>
      <c r="H17" s="68">
        <v>15.322798000000001</v>
      </c>
      <c r="I17" s="68">
        <v>-1.7037303807412418</v>
      </c>
      <c r="J17" s="68">
        <v>98.296269619258752</v>
      </c>
      <c r="K17" s="68">
        <v>32.55811244186588</v>
      </c>
      <c r="L17" s="60"/>
      <c r="N17" s="41">
        <f t="shared" si="1"/>
        <v>1</v>
      </c>
      <c r="O17" s="41"/>
    </row>
    <row r="18" spans="1:15" x14ac:dyDescent="0.25">
      <c r="A18" s="58"/>
      <c r="B18" s="67" t="s">
        <v>12</v>
      </c>
      <c r="C18" s="68">
        <v>12.985901999999999</v>
      </c>
      <c r="D18" s="68">
        <v>12.736098999999999</v>
      </c>
      <c r="E18" s="68">
        <v>13.425337000000001</v>
      </c>
      <c r="F18" s="68">
        <v>11.371605000000001</v>
      </c>
      <c r="G18" s="68">
        <v>13.010756000000001</v>
      </c>
      <c r="H18" s="68">
        <v>11.02505</v>
      </c>
      <c r="I18" s="68">
        <v>-15.262033966358302</v>
      </c>
      <c r="J18" s="68">
        <v>84.737966033641698</v>
      </c>
      <c r="K18" s="68">
        <v>14.414420831536102</v>
      </c>
      <c r="L18" s="60"/>
      <c r="M18" s="41"/>
      <c r="N18" s="41">
        <f t="shared" si="1"/>
        <v>1</v>
      </c>
      <c r="O18" s="41"/>
    </row>
    <row r="19" spans="1:15" x14ac:dyDescent="0.25">
      <c r="A19" s="58"/>
      <c r="B19" s="67" t="s">
        <v>13</v>
      </c>
      <c r="C19" s="68">
        <v>18.442281000000001</v>
      </c>
      <c r="D19" s="68">
        <v>13.81592</v>
      </c>
      <c r="E19" s="68">
        <v>8.7689819999999994</v>
      </c>
      <c r="F19" s="68">
        <v>13.361359999999999</v>
      </c>
      <c r="G19" s="68">
        <v>11.895089</v>
      </c>
      <c r="H19" s="68">
        <v>14.318683999999999</v>
      </c>
      <c r="I19" s="68">
        <v>20.37475297578688</v>
      </c>
      <c r="J19" s="68">
        <v>120.37475297578688</v>
      </c>
      <c r="K19" s="68">
        <v>-10.973965225096837</v>
      </c>
      <c r="L19" s="60"/>
      <c r="M19" s="41"/>
      <c r="N19" s="41">
        <f t="shared" si="1"/>
        <v>1</v>
      </c>
      <c r="O19" s="41"/>
    </row>
    <row r="20" spans="1:15" x14ac:dyDescent="0.25">
      <c r="A20" s="58"/>
      <c r="B20" s="67" t="s">
        <v>14</v>
      </c>
      <c r="C20" s="68">
        <v>16.401879999999998</v>
      </c>
      <c r="D20" s="68">
        <v>13.492183000000001</v>
      </c>
      <c r="E20" s="68">
        <v>16.198015000000002</v>
      </c>
      <c r="F20" s="68">
        <v>12.412114000000001</v>
      </c>
      <c r="G20" s="68">
        <v>12.750143</v>
      </c>
      <c r="H20" s="68">
        <v>15.704879999999999</v>
      </c>
      <c r="I20" s="68">
        <v>23.174147929164391</v>
      </c>
      <c r="J20" s="68">
        <v>123.17414792916439</v>
      </c>
      <c r="K20" s="68">
        <v>2.723379756260691</v>
      </c>
      <c r="L20" s="60"/>
      <c r="M20" s="41"/>
      <c r="N20" s="41">
        <f t="shared" si="1"/>
        <v>1</v>
      </c>
      <c r="O20" s="41"/>
    </row>
    <row r="21" spans="1:15" x14ac:dyDescent="0.25">
      <c r="A21" s="58"/>
      <c r="B21" s="67" t="s">
        <v>15</v>
      </c>
      <c r="C21" s="68">
        <v>18.283418999999999</v>
      </c>
      <c r="D21" s="68">
        <v>14.066051999999999</v>
      </c>
      <c r="E21" s="68">
        <v>14.138816</v>
      </c>
      <c r="F21" s="68">
        <v>12.546810000000001</v>
      </c>
      <c r="G21" s="68">
        <v>12.870025</v>
      </c>
      <c r="H21" s="68">
        <v>15.755127</v>
      </c>
      <c r="I21" s="68">
        <v>22.417221411768828</v>
      </c>
      <c r="J21" s="68">
        <v>122.41722141176882</v>
      </c>
      <c r="K21" s="68">
        <v>2.5760731213750665</v>
      </c>
      <c r="L21" s="60"/>
      <c r="M21" s="41"/>
      <c r="N21" s="41">
        <f t="shared" si="1"/>
        <v>1</v>
      </c>
      <c r="O21" s="41"/>
    </row>
    <row r="22" spans="1:15" x14ac:dyDescent="0.25">
      <c r="A22" s="58"/>
      <c r="B22" s="67" t="s">
        <v>16</v>
      </c>
      <c r="C22" s="68">
        <v>16.411473000000001</v>
      </c>
      <c r="D22" s="68">
        <v>14.624241</v>
      </c>
      <c r="E22" s="68">
        <v>13.17733</v>
      </c>
      <c r="F22" s="68">
        <v>15.053286</v>
      </c>
      <c r="G22" s="68">
        <v>14.188530999999999</v>
      </c>
      <c r="H22" s="30">
        <v>13.962092999999999</v>
      </c>
      <c r="I22" s="30">
        <v>-1.5959227914433161</v>
      </c>
      <c r="J22" s="30">
        <v>98.404077208556686</v>
      </c>
      <c r="K22" s="30">
        <v>-5.7446261234922469</v>
      </c>
      <c r="L22" s="60"/>
      <c r="M22" s="41"/>
      <c r="N22" s="41">
        <f t="shared" si="1"/>
        <v>1</v>
      </c>
      <c r="O22" s="41"/>
    </row>
    <row r="23" spans="1:15" x14ac:dyDescent="0.25">
      <c r="A23" s="58"/>
      <c r="B23" s="67" t="s">
        <v>17</v>
      </c>
      <c r="C23" s="68">
        <v>12.965299</v>
      </c>
      <c r="D23" s="68">
        <v>11.015382000000001</v>
      </c>
      <c r="E23" s="68">
        <v>18.253050999999999</v>
      </c>
      <c r="F23" s="68">
        <v>15.68951</v>
      </c>
      <c r="G23" s="68">
        <v>13.837498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1"/>
        <v/>
      </c>
      <c r="O23" s="41"/>
    </row>
    <row r="24" spans="1:15" x14ac:dyDescent="0.25">
      <c r="A24" s="58"/>
      <c r="B24" s="67" t="s">
        <v>18</v>
      </c>
      <c r="C24" s="68">
        <v>15.598212</v>
      </c>
      <c r="D24" s="68">
        <v>14.598738000000001</v>
      </c>
      <c r="E24" s="68">
        <v>13.812638</v>
      </c>
      <c r="F24" s="68">
        <v>18.331320000000002</v>
      </c>
      <c r="G24" s="68">
        <v>12.893437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1"/>
        <v/>
      </c>
      <c r="O24" s="41"/>
    </row>
    <row r="25" spans="1:15" x14ac:dyDescent="0.25">
      <c r="A25" s="58"/>
      <c r="B25" s="69" t="s">
        <v>33</v>
      </c>
      <c r="C25" s="70">
        <v>178.61472799999999</v>
      </c>
      <c r="D25" s="70">
        <v>163.47708</v>
      </c>
      <c r="E25" s="70">
        <v>155.47895</v>
      </c>
      <c r="F25" s="70">
        <v>149.32548</v>
      </c>
      <c r="G25" s="70">
        <v>162.95430000000002</v>
      </c>
      <c r="H25" s="82">
        <v>140.08149900000001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-8.4750278823591643</v>
      </c>
      <c r="E26" s="70">
        <v>-4.8925084788644435</v>
      </c>
      <c r="F26" s="70">
        <v>-3.9577511939719145</v>
      </c>
      <c r="G26" s="70">
        <v>9.1269219425914585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150.05121700000001</v>
      </c>
      <c r="D28" s="70">
        <v>137.86296000000002</v>
      </c>
      <c r="E28" s="70">
        <v>123.41326100000001</v>
      </c>
      <c r="F28" s="70">
        <v>115.30465</v>
      </c>
      <c r="G28" s="70">
        <v>136.223365</v>
      </c>
      <c r="H28" s="30">
        <v>140.08149900000001</v>
      </c>
      <c r="I28" s="66">
        <v>2.8322116400516295</v>
      </c>
      <c r="J28" s="30">
        <v>102.83221164005163</v>
      </c>
      <c r="K28" s="30">
        <v>18.142126098123533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-8.1227311871785659</v>
      </c>
      <c r="E29" s="70">
        <v>-10.48120466875222</v>
      </c>
      <c r="F29" s="70">
        <v>-6.5702915021425561</v>
      </c>
      <c r="G29" s="70">
        <v>18.142126098123533</v>
      </c>
      <c r="H29" s="30">
        <v>2.8322116400516295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8" t="s">
        <v>141</v>
      </c>
      <c r="D31" s="228"/>
      <c r="E31" s="228"/>
      <c r="F31" s="228"/>
      <c r="G31" s="228"/>
      <c r="H31" s="228"/>
      <c r="I31" s="228"/>
      <c r="J31" s="228"/>
      <c r="K31" s="228"/>
      <c r="L31" s="60"/>
    </row>
    <row r="32" spans="1:15" s="136" customFormat="1" x14ac:dyDescent="0.25">
      <c r="A32" s="61"/>
      <c r="B32" s="44"/>
      <c r="C32" s="228" t="str">
        <f>+'Histórico exportaciones'!C32:I32</f>
        <v xml:space="preserve">Valor FOB, millones de dólares, promedio móvil 12 meses </v>
      </c>
      <c r="D32" s="228"/>
      <c r="E32" s="228"/>
      <c r="F32" s="228"/>
      <c r="G32" s="228"/>
      <c r="H32" s="228"/>
      <c r="I32" s="228"/>
      <c r="J32" s="228"/>
      <c r="K32" s="228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25">
      <c r="A46" s="40"/>
      <c r="N46" s="127"/>
    </row>
    <row r="47" spans="1:15" s="136" customFormat="1" x14ac:dyDescent="0.25">
      <c r="A47" s="40"/>
      <c r="B47" s="192"/>
      <c r="C47" s="192"/>
      <c r="D47" s="192"/>
      <c r="E47" s="192"/>
      <c r="F47" s="192"/>
      <c r="G47" s="192"/>
      <c r="N47" s="127"/>
    </row>
    <row r="48" spans="1:15" s="136" customFormat="1" x14ac:dyDescent="0.25">
      <c r="A48" s="40"/>
      <c r="B48" s="192"/>
      <c r="C48" s="192"/>
      <c r="D48" s="192"/>
      <c r="E48" s="192"/>
      <c r="F48" s="192"/>
      <c r="G48" s="192"/>
      <c r="N48" s="127"/>
    </row>
    <row r="49" spans="2:15" x14ac:dyDescent="0.25">
      <c r="B49" s="192"/>
      <c r="C49" s="192"/>
      <c r="D49" s="192"/>
      <c r="E49" s="192"/>
      <c r="F49" s="192"/>
      <c r="G49" s="192"/>
      <c r="H49" s="136"/>
      <c r="I49" s="136"/>
      <c r="J49" s="136"/>
      <c r="K49" s="136"/>
      <c r="L49" s="136"/>
      <c r="M49" s="136"/>
      <c r="N49" s="127"/>
      <c r="O49" s="136"/>
    </row>
    <row r="50" spans="2:15" x14ac:dyDescent="0.25">
      <c r="B50" s="192"/>
      <c r="C50" s="192"/>
      <c r="D50" s="192"/>
      <c r="E50" s="192"/>
      <c r="F50" s="192"/>
      <c r="G50" s="192"/>
      <c r="H50" s="136"/>
      <c r="I50" s="136"/>
      <c r="J50" s="136"/>
      <c r="K50" s="136"/>
      <c r="L50" s="136"/>
      <c r="M50" s="136"/>
      <c r="N50" s="127"/>
      <c r="O50" s="136"/>
    </row>
    <row r="51" spans="2:15" x14ac:dyDescent="0.25">
      <c r="B51" s="127"/>
      <c r="C51" s="127"/>
      <c r="D51" s="127"/>
      <c r="E51" s="127"/>
      <c r="F51" s="127"/>
      <c r="G51" s="127"/>
      <c r="H51" s="136"/>
      <c r="I51" s="136"/>
      <c r="J51" s="136"/>
      <c r="K51" s="136"/>
      <c r="L51" s="136"/>
      <c r="M51" s="136"/>
      <c r="N51" s="127"/>
      <c r="O51" s="136"/>
    </row>
    <row r="52" spans="2:15" x14ac:dyDescent="0.25">
      <c r="B52" s="127"/>
      <c r="C52" s="127"/>
      <c r="D52" s="127"/>
      <c r="E52" s="127"/>
      <c r="F52" s="127"/>
      <c r="G52" s="127"/>
      <c r="H52" s="136"/>
      <c r="I52" s="136"/>
      <c r="J52" s="136"/>
      <c r="K52" s="136"/>
      <c r="L52" s="136"/>
      <c r="M52" s="136"/>
      <c r="N52" s="127"/>
      <c r="O52" s="136"/>
    </row>
    <row r="53" spans="2:15" x14ac:dyDescent="0.25">
      <c r="B53" s="127" t="s">
        <v>1</v>
      </c>
      <c r="C53" s="127" t="s">
        <v>161</v>
      </c>
      <c r="D53" s="127" t="s">
        <v>174</v>
      </c>
      <c r="E53" s="127" t="s">
        <v>162</v>
      </c>
      <c r="F53" s="127" t="s">
        <v>163</v>
      </c>
      <c r="G53" s="127"/>
      <c r="H53" s="136"/>
      <c r="I53" s="136"/>
      <c r="J53" s="136"/>
      <c r="K53" s="136"/>
      <c r="L53" s="136"/>
      <c r="M53" s="136"/>
      <c r="N53" s="127"/>
      <c r="O53" s="136"/>
    </row>
    <row r="54" spans="2:15" x14ac:dyDescent="0.25">
      <c r="B54" s="127">
        <f>+C11</f>
        <v>2014</v>
      </c>
      <c r="C54" s="127">
        <v>1</v>
      </c>
      <c r="D54" s="213">
        <f t="shared" ref="D54:D65" si="2">+C13</f>
        <v>10.793291</v>
      </c>
      <c r="E54" s="212">
        <v>41640</v>
      </c>
      <c r="F54" s="127"/>
      <c r="G54" s="127"/>
      <c r="H54" s="136"/>
      <c r="I54" s="136"/>
      <c r="J54" s="136"/>
      <c r="K54" s="136"/>
      <c r="L54" s="136"/>
      <c r="M54" s="136"/>
      <c r="N54" s="127"/>
      <c r="O54" s="136"/>
    </row>
    <row r="55" spans="2:15" x14ac:dyDescent="0.25">
      <c r="B55" s="127">
        <f t="shared" ref="B55:B65" si="3">+B54</f>
        <v>2014</v>
      </c>
      <c r="C55" s="127">
        <v>2</v>
      </c>
      <c r="D55" s="213">
        <f t="shared" si="2"/>
        <v>12.983036</v>
      </c>
      <c r="E55" s="212">
        <v>41671</v>
      </c>
      <c r="F55" s="127"/>
      <c r="G55" s="127"/>
      <c r="H55" s="136"/>
      <c r="I55" s="136"/>
      <c r="J55" s="136"/>
      <c r="K55" s="136"/>
      <c r="L55" s="136"/>
      <c r="M55" s="136"/>
      <c r="N55" s="127"/>
      <c r="O55" s="136"/>
    </row>
    <row r="56" spans="2:15" x14ac:dyDescent="0.25">
      <c r="B56" s="127">
        <f t="shared" si="3"/>
        <v>2014</v>
      </c>
      <c r="C56" s="127">
        <v>3</v>
      </c>
      <c r="D56" s="213">
        <f t="shared" si="2"/>
        <v>14.789878</v>
      </c>
      <c r="E56" s="212">
        <v>41699</v>
      </c>
      <c r="F56" s="127"/>
      <c r="G56" s="127"/>
      <c r="H56" s="136"/>
      <c r="I56" s="136"/>
      <c r="J56" s="136"/>
      <c r="K56" s="136"/>
      <c r="L56" s="136"/>
      <c r="M56" s="136"/>
      <c r="N56" s="127"/>
      <c r="O56" s="136"/>
    </row>
    <row r="57" spans="2:15" x14ac:dyDescent="0.25">
      <c r="B57" s="127">
        <f t="shared" si="3"/>
        <v>2014</v>
      </c>
      <c r="C57" s="127">
        <v>4</v>
      </c>
      <c r="D57" s="213">
        <f t="shared" si="2"/>
        <v>15.347742999999999</v>
      </c>
      <c r="E57" s="212">
        <v>41730</v>
      </c>
      <c r="F57" s="182">
        <f>+AVERAGE(D54:D61)</f>
        <v>14.419540625</v>
      </c>
      <c r="G57" s="127"/>
      <c r="H57" s="136"/>
      <c r="I57" s="136"/>
      <c r="J57" s="136"/>
      <c r="K57" s="136"/>
      <c r="L57" s="136"/>
      <c r="M57" s="136"/>
      <c r="N57" s="127"/>
      <c r="O57" s="136"/>
    </row>
    <row r="58" spans="2:15" x14ac:dyDescent="0.25">
      <c r="B58" s="127">
        <f t="shared" si="3"/>
        <v>2014</v>
      </c>
      <c r="C58" s="127">
        <v>5</v>
      </c>
      <c r="D58" s="213">
        <f t="shared" si="2"/>
        <v>13.612314</v>
      </c>
      <c r="E58" s="212">
        <v>41760</v>
      </c>
      <c r="F58" s="182">
        <f>+AVERAGE(D54:D61)</f>
        <v>14.419540625</v>
      </c>
      <c r="G58" s="127"/>
      <c r="H58" s="136"/>
      <c r="I58" s="136"/>
      <c r="J58" s="136"/>
      <c r="K58" s="136"/>
      <c r="L58" s="136"/>
      <c r="M58" s="136"/>
      <c r="N58" s="127"/>
      <c r="O58" s="136"/>
    </row>
    <row r="59" spans="2:15" x14ac:dyDescent="0.25">
      <c r="B59" s="127">
        <f t="shared" si="3"/>
        <v>2014</v>
      </c>
      <c r="C59" s="127">
        <v>6</v>
      </c>
      <c r="D59" s="213">
        <f t="shared" si="2"/>
        <v>12.985901999999999</v>
      </c>
      <c r="E59" s="212">
        <v>41791</v>
      </c>
      <c r="F59" s="182">
        <f>+AVERAGE(D54:D61)</f>
        <v>14.419540625</v>
      </c>
      <c r="G59" s="127"/>
      <c r="H59" s="136"/>
      <c r="I59" s="136"/>
      <c r="J59" s="136"/>
      <c r="K59" s="136"/>
      <c r="L59" s="136"/>
      <c r="M59" s="136"/>
      <c r="N59" s="127"/>
      <c r="O59" s="136"/>
    </row>
    <row r="60" spans="2:15" x14ac:dyDescent="0.25">
      <c r="B60" s="127">
        <f t="shared" si="3"/>
        <v>2014</v>
      </c>
      <c r="C60" s="127">
        <v>7</v>
      </c>
      <c r="D60" s="213">
        <f t="shared" si="2"/>
        <v>18.442281000000001</v>
      </c>
      <c r="E60" s="212">
        <v>41821</v>
      </c>
      <c r="F60" s="182">
        <f>+AVERAGE(D54:D61)</f>
        <v>14.419540625</v>
      </c>
      <c r="G60" s="127"/>
      <c r="H60" s="136"/>
      <c r="I60" s="136"/>
      <c r="J60" s="136"/>
      <c r="K60" s="136"/>
      <c r="L60" s="136"/>
      <c r="M60" s="136"/>
      <c r="N60" s="127"/>
      <c r="O60" s="136"/>
    </row>
    <row r="61" spans="2:15" x14ac:dyDescent="0.25">
      <c r="B61" s="127">
        <f t="shared" si="3"/>
        <v>2014</v>
      </c>
      <c r="C61" s="127">
        <v>8</v>
      </c>
      <c r="D61" s="213">
        <f t="shared" si="2"/>
        <v>16.401879999999998</v>
      </c>
      <c r="E61" s="212">
        <v>41852</v>
      </c>
      <c r="F61" s="182">
        <f>+AVERAGE(D54:D61)</f>
        <v>14.419540625</v>
      </c>
      <c r="G61" s="127"/>
      <c r="H61" s="136"/>
      <c r="I61" s="136"/>
      <c r="J61" s="136"/>
      <c r="K61" s="136"/>
      <c r="L61" s="136"/>
      <c r="M61" s="136"/>
      <c r="N61" s="127"/>
      <c r="O61" s="136"/>
    </row>
    <row r="62" spans="2:15" x14ac:dyDescent="0.25">
      <c r="B62" s="127">
        <f t="shared" si="3"/>
        <v>2014</v>
      </c>
      <c r="C62" s="127">
        <v>9</v>
      </c>
      <c r="D62" s="213">
        <f t="shared" si="2"/>
        <v>18.283418999999999</v>
      </c>
      <c r="E62" s="212">
        <v>41883</v>
      </c>
      <c r="F62" s="182">
        <f>+AVERAGE(D54:D62)</f>
        <v>14.848860444444446</v>
      </c>
      <c r="G62" s="127"/>
      <c r="H62" s="136"/>
      <c r="I62" s="136"/>
      <c r="J62" s="136"/>
      <c r="K62" s="136"/>
      <c r="L62" s="136"/>
      <c r="M62" s="136"/>
      <c r="N62" s="127"/>
      <c r="O62" s="136"/>
    </row>
    <row r="63" spans="2:15" x14ac:dyDescent="0.25">
      <c r="B63" s="127">
        <f t="shared" si="3"/>
        <v>2014</v>
      </c>
      <c r="C63" s="127">
        <v>10</v>
      </c>
      <c r="D63" s="213">
        <f t="shared" si="2"/>
        <v>16.411473000000001</v>
      </c>
      <c r="E63" s="212">
        <v>41913</v>
      </c>
      <c r="F63" s="182">
        <f>+AVERAGE(D54:D63)</f>
        <v>15.0051217</v>
      </c>
      <c r="G63" s="127"/>
      <c r="H63" s="136"/>
      <c r="I63" s="136"/>
      <c r="J63" s="136"/>
      <c r="K63" s="136"/>
      <c r="L63" s="136"/>
      <c r="M63" s="136"/>
      <c r="N63" s="127"/>
      <c r="O63" s="136"/>
    </row>
    <row r="64" spans="2:15" x14ac:dyDescent="0.25">
      <c r="B64" s="127">
        <f t="shared" si="3"/>
        <v>2014</v>
      </c>
      <c r="C64" s="127">
        <v>11</v>
      </c>
      <c r="D64" s="213">
        <f t="shared" si="2"/>
        <v>12.965299</v>
      </c>
      <c r="E64" s="212">
        <v>41944</v>
      </c>
      <c r="F64" s="182">
        <f>+AVERAGE(D54:D64)</f>
        <v>14.819683272727273</v>
      </c>
      <c r="G64" s="127"/>
      <c r="H64" s="136"/>
      <c r="I64" s="136"/>
      <c r="J64" s="136"/>
    </row>
    <row r="65" spans="2:7" x14ac:dyDescent="0.25">
      <c r="B65" s="127">
        <f t="shared" si="3"/>
        <v>2014</v>
      </c>
      <c r="C65" s="127">
        <v>12</v>
      </c>
      <c r="D65" s="213">
        <f t="shared" si="2"/>
        <v>15.598212</v>
      </c>
      <c r="E65" s="212">
        <v>41974</v>
      </c>
      <c r="F65" s="182">
        <f t="shared" ref="F65:F96" si="4">+AVERAGE(D54:D65)</f>
        <v>14.884560666666665</v>
      </c>
      <c r="G65" s="41"/>
    </row>
    <row r="66" spans="2:7" x14ac:dyDescent="0.25">
      <c r="B66" s="127">
        <f>+D11</f>
        <v>2015</v>
      </c>
      <c r="C66" s="127">
        <v>1</v>
      </c>
      <c r="D66" s="213">
        <f t="shared" ref="D66:D77" si="5">+D13</f>
        <v>12.912324</v>
      </c>
      <c r="E66" s="212">
        <v>42005</v>
      </c>
      <c r="F66" s="182">
        <f t="shared" si="4"/>
        <v>15.061146749999999</v>
      </c>
      <c r="G66" s="41"/>
    </row>
    <row r="67" spans="2:7" x14ac:dyDescent="0.25">
      <c r="B67" s="127">
        <f t="shared" ref="B67:B77" si="6">+B66</f>
        <v>2015</v>
      </c>
      <c r="C67" s="127">
        <v>2</v>
      </c>
      <c r="D67" s="213">
        <f t="shared" si="5"/>
        <v>14.59662</v>
      </c>
      <c r="E67" s="212">
        <v>42036</v>
      </c>
      <c r="F67" s="182">
        <f t="shared" si="4"/>
        <v>15.195612083333335</v>
      </c>
      <c r="G67" s="41"/>
    </row>
    <row r="68" spans="2:7" x14ac:dyDescent="0.25">
      <c r="B68" s="127">
        <f t="shared" si="6"/>
        <v>2015</v>
      </c>
      <c r="C68" s="127">
        <v>3</v>
      </c>
      <c r="D68" s="213">
        <f t="shared" si="5"/>
        <v>13.123181000000001</v>
      </c>
      <c r="E68" s="212">
        <v>42064</v>
      </c>
      <c r="F68" s="182">
        <f t="shared" si="4"/>
        <v>15.056720666666665</v>
      </c>
      <c r="G68" s="41"/>
    </row>
    <row r="69" spans="2:7" x14ac:dyDescent="0.25">
      <c r="B69" s="127">
        <f t="shared" si="6"/>
        <v>2015</v>
      </c>
      <c r="C69" s="127">
        <v>4</v>
      </c>
      <c r="D69" s="213">
        <f t="shared" si="5"/>
        <v>14.827071</v>
      </c>
      <c r="E69" s="212">
        <v>42095</v>
      </c>
      <c r="F69" s="182">
        <f t="shared" si="4"/>
        <v>15.013331333333333</v>
      </c>
      <c r="G69" s="41"/>
    </row>
    <row r="70" spans="2:7" x14ac:dyDescent="0.25">
      <c r="B70" s="127">
        <f t="shared" si="6"/>
        <v>2015</v>
      </c>
      <c r="C70" s="127">
        <v>5</v>
      </c>
      <c r="D70" s="213">
        <f t="shared" si="5"/>
        <v>13.669269</v>
      </c>
      <c r="E70" s="212">
        <v>42125</v>
      </c>
      <c r="F70" s="182">
        <f t="shared" si="4"/>
        <v>15.018077583333332</v>
      </c>
      <c r="G70" s="41"/>
    </row>
    <row r="71" spans="2:7" x14ac:dyDescent="0.25">
      <c r="B71" s="127">
        <f t="shared" si="6"/>
        <v>2015</v>
      </c>
      <c r="C71" s="127">
        <v>6</v>
      </c>
      <c r="D71" s="213">
        <f t="shared" si="5"/>
        <v>12.736098999999999</v>
      </c>
      <c r="E71" s="212">
        <v>42156</v>
      </c>
      <c r="F71" s="182">
        <f t="shared" si="4"/>
        <v>14.997260666666664</v>
      </c>
      <c r="G71" s="41"/>
    </row>
    <row r="72" spans="2:7" x14ac:dyDescent="0.25">
      <c r="B72" s="127">
        <f t="shared" si="6"/>
        <v>2015</v>
      </c>
      <c r="C72" s="127">
        <v>7</v>
      </c>
      <c r="D72" s="213">
        <f t="shared" si="5"/>
        <v>13.81592</v>
      </c>
      <c r="E72" s="212">
        <v>42186</v>
      </c>
      <c r="F72" s="182">
        <f t="shared" si="4"/>
        <v>14.611730583333333</v>
      </c>
      <c r="G72" s="41"/>
    </row>
    <row r="73" spans="2:7" x14ac:dyDescent="0.25">
      <c r="B73" s="127">
        <f t="shared" si="6"/>
        <v>2015</v>
      </c>
      <c r="C73" s="127">
        <v>8</v>
      </c>
      <c r="D73" s="213">
        <f t="shared" si="5"/>
        <v>13.492183000000001</v>
      </c>
      <c r="E73" s="212">
        <v>42217</v>
      </c>
      <c r="F73" s="182">
        <f t="shared" si="4"/>
        <v>14.369255833333334</v>
      </c>
      <c r="G73" s="41"/>
    </row>
    <row r="74" spans="2:7" x14ac:dyDescent="0.25">
      <c r="B74" s="127">
        <f t="shared" si="6"/>
        <v>2015</v>
      </c>
      <c r="C74" s="127">
        <v>9</v>
      </c>
      <c r="D74" s="213">
        <f t="shared" si="5"/>
        <v>14.066051999999999</v>
      </c>
      <c r="E74" s="212">
        <v>42248</v>
      </c>
      <c r="F74" s="182">
        <f t="shared" si="4"/>
        <v>14.017808583333334</v>
      </c>
      <c r="G74" s="41"/>
    </row>
    <row r="75" spans="2:7" x14ac:dyDescent="0.25">
      <c r="B75" s="127">
        <f t="shared" si="6"/>
        <v>2015</v>
      </c>
      <c r="C75" s="127">
        <v>10</v>
      </c>
      <c r="D75" s="213">
        <f t="shared" si="5"/>
        <v>14.624241</v>
      </c>
      <c r="E75" s="212">
        <v>42278</v>
      </c>
      <c r="F75" s="182">
        <f t="shared" si="4"/>
        <v>13.868872583333335</v>
      </c>
      <c r="G75" s="41"/>
    </row>
    <row r="76" spans="2:7" x14ac:dyDescent="0.25">
      <c r="B76" s="127">
        <f t="shared" si="6"/>
        <v>2015</v>
      </c>
      <c r="C76" s="127">
        <v>11</v>
      </c>
      <c r="D76" s="213">
        <f t="shared" si="5"/>
        <v>11.015382000000001</v>
      </c>
      <c r="E76" s="212">
        <v>42309</v>
      </c>
      <c r="F76" s="182">
        <f t="shared" si="4"/>
        <v>13.706379499999999</v>
      </c>
      <c r="G76" s="41"/>
    </row>
    <row r="77" spans="2:7" x14ac:dyDescent="0.25">
      <c r="B77" s="127">
        <f t="shared" si="6"/>
        <v>2015</v>
      </c>
      <c r="C77" s="127">
        <v>12</v>
      </c>
      <c r="D77" s="213">
        <f t="shared" si="5"/>
        <v>14.598738000000001</v>
      </c>
      <c r="E77" s="212">
        <v>42339</v>
      </c>
      <c r="F77" s="182">
        <f t="shared" si="4"/>
        <v>13.623089999999999</v>
      </c>
      <c r="G77" s="41"/>
    </row>
    <row r="78" spans="2:7" x14ac:dyDescent="0.25">
      <c r="B78" s="127">
        <f>+E11</f>
        <v>2016</v>
      </c>
      <c r="C78" s="127">
        <v>1</v>
      </c>
      <c r="D78" s="213">
        <f t="shared" ref="D78:D89" si="7">+E13</f>
        <v>6.5328619999999997</v>
      </c>
      <c r="E78" s="212">
        <v>42370</v>
      </c>
      <c r="F78" s="182">
        <f t="shared" si="4"/>
        <v>13.091468166666665</v>
      </c>
      <c r="G78" s="41"/>
    </row>
    <row r="79" spans="2:7" x14ac:dyDescent="0.25">
      <c r="B79" s="127">
        <f t="shared" ref="B79:B89" si="8">+B78</f>
        <v>2016</v>
      </c>
      <c r="C79" s="127">
        <v>2</v>
      </c>
      <c r="D79" s="213">
        <f t="shared" si="7"/>
        <v>13.221061000000001</v>
      </c>
      <c r="E79" s="212">
        <v>42401</v>
      </c>
      <c r="F79" s="182">
        <f t="shared" si="4"/>
        <v>12.97683825</v>
      </c>
      <c r="G79" s="41"/>
    </row>
    <row r="80" spans="2:7" x14ac:dyDescent="0.25">
      <c r="B80" s="127">
        <f t="shared" si="8"/>
        <v>2016</v>
      </c>
      <c r="C80" s="127">
        <v>3</v>
      </c>
      <c r="D80" s="213">
        <f t="shared" si="7"/>
        <v>11.330367000000001</v>
      </c>
      <c r="E80" s="212">
        <v>42430</v>
      </c>
      <c r="F80" s="182">
        <f t="shared" si="4"/>
        <v>12.827437083333331</v>
      </c>
      <c r="G80" s="41"/>
    </row>
    <row r="81" spans="2:7" x14ac:dyDescent="0.25">
      <c r="B81" s="127">
        <f t="shared" si="8"/>
        <v>2016</v>
      </c>
      <c r="C81" s="127">
        <v>4</v>
      </c>
      <c r="D81" s="213">
        <f t="shared" si="7"/>
        <v>13.116508</v>
      </c>
      <c r="E81" s="212">
        <v>42461</v>
      </c>
      <c r="F81" s="182">
        <f t="shared" si="4"/>
        <v>12.684890166666667</v>
      </c>
      <c r="G81" s="41"/>
    </row>
    <row r="82" spans="2:7" x14ac:dyDescent="0.25">
      <c r="B82" s="127">
        <f t="shared" si="8"/>
        <v>2016</v>
      </c>
      <c r="C82" s="127">
        <v>5</v>
      </c>
      <c r="D82" s="213">
        <f t="shared" si="7"/>
        <v>13.503983</v>
      </c>
      <c r="E82" s="212">
        <v>42491</v>
      </c>
      <c r="F82" s="182">
        <f t="shared" si="4"/>
        <v>12.671116333333332</v>
      </c>
      <c r="G82" s="41"/>
    </row>
    <row r="83" spans="2:7" x14ac:dyDescent="0.25">
      <c r="B83" s="127">
        <f t="shared" si="8"/>
        <v>2016</v>
      </c>
      <c r="C83" s="127">
        <v>6</v>
      </c>
      <c r="D83" s="213">
        <f t="shared" si="7"/>
        <v>13.425337000000001</v>
      </c>
      <c r="E83" s="212">
        <v>42522</v>
      </c>
      <c r="F83" s="182">
        <f t="shared" si="4"/>
        <v>12.728552833333334</v>
      </c>
      <c r="G83" s="41"/>
    </row>
    <row r="84" spans="2:7" x14ac:dyDescent="0.25">
      <c r="B84" s="127">
        <f t="shared" si="8"/>
        <v>2016</v>
      </c>
      <c r="C84" s="127">
        <v>7</v>
      </c>
      <c r="D84" s="213">
        <f t="shared" si="7"/>
        <v>8.7689819999999994</v>
      </c>
      <c r="E84" s="212">
        <v>42552</v>
      </c>
      <c r="F84" s="182">
        <f t="shared" si="4"/>
        <v>12.307974666666667</v>
      </c>
      <c r="G84" s="41"/>
    </row>
    <row r="85" spans="2:7" x14ac:dyDescent="0.25">
      <c r="B85" s="127">
        <f t="shared" si="8"/>
        <v>2016</v>
      </c>
      <c r="C85" s="127">
        <v>8</v>
      </c>
      <c r="D85" s="213">
        <f t="shared" si="7"/>
        <v>16.198015000000002</v>
      </c>
      <c r="E85" s="212">
        <v>42583</v>
      </c>
      <c r="F85" s="182">
        <f t="shared" si="4"/>
        <v>12.533460666666665</v>
      </c>
      <c r="G85" s="41"/>
    </row>
    <row r="86" spans="2:7" x14ac:dyDescent="0.25">
      <c r="B86" s="127">
        <f t="shared" si="8"/>
        <v>2016</v>
      </c>
      <c r="C86" s="127">
        <v>9</v>
      </c>
      <c r="D86" s="213">
        <f t="shared" si="7"/>
        <v>14.138816</v>
      </c>
      <c r="E86" s="212">
        <v>42614</v>
      </c>
      <c r="F86" s="182">
        <f t="shared" si="4"/>
        <v>12.539524333333333</v>
      </c>
      <c r="G86" s="41"/>
    </row>
    <row r="87" spans="2:7" x14ac:dyDescent="0.25">
      <c r="B87" s="127">
        <f t="shared" si="8"/>
        <v>2016</v>
      </c>
      <c r="C87" s="127">
        <v>10</v>
      </c>
      <c r="D87" s="213">
        <f t="shared" si="7"/>
        <v>13.17733</v>
      </c>
      <c r="E87" s="212">
        <v>42644</v>
      </c>
      <c r="F87" s="182">
        <f t="shared" si="4"/>
        <v>12.418948416666668</v>
      </c>
      <c r="G87" s="41"/>
    </row>
    <row r="88" spans="2:7" x14ac:dyDescent="0.25">
      <c r="B88" s="127">
        <f t="shared" si="8"/>
        <v>2016</v>
      </c>
      <c r="C88" s="127">
        <v>11</v>
      </c>
      <c r="D88" s="213">
        <f t="shared" si="7"/>
        <v>18.253050999999999</v>
      </c>
      <c r="E88" s="212">
        <v>42675</v>
      </c>
      <c r="F88" s="182">
        <f t="shared" si="4"/>
        <v>13.0220875</v>
      </c>
      <c r="G88" s="41"/>
    </row>
    <row r="89" spans="2:7" x14ac:dyDescent="0.25">
      <c r="B89" s="127">
        <f t="shared" si="8"/>
        <v>2016</v>
      </c>
      <c r="C89" s="127">
        <v>12</v>
      </c>
      <c r="D89" s="213">
        <f t="shared" si="7"/>
        <v>13.812638</v>
      </c>
      <c r="E89" s="212">
        <v>42705</v>
      </c>
      <c r="F89" s="182">
        <f t="shared" si="4"/>
        <v>12.956579166666666</v>
      </c>
      <c r="G89" s="41"/>
    </row>
    <row r="90" spans="2:7" x14ac:dyDescent="0.25">
      <c r="B90" s="127">
        <f>+F11</f>
        <v>2017</v>
      </c>
      <c r="C90" s="127">
        <v>1</v>
      </c>
      <c r="D90" s="213">
        <f t="shared" ref="D90:D101" si="9">+F13</f>
        <v>8.5874319999999997</v>
      </c>
      <c r="E90" s="212">
        <v>42736</v>
      </c>
      <c r="F90" s="182">
        <f t="shared" si="4"/>
        <v>13.127793333333331</v>
      </c>
      <c r="G90" s="41"/>
    </row>
    <row r="91" spans="2:7" x14ac:dyDescent="0.25">
      <c r="B91" s="127">
        <f t="shared" ref="B91:B101" si="10">+B90</f>
        <v>2017</v>
      </c>
      <c r="C91" s="127">
        <v>2</v>
      </c>
      <c r="D91" s="213">
        <f t="shared" si="9"/>
        <v>9.9181369999999998</v>
      </c>
      <c r="E91" s="212">
        <v>42767</v>
      </c>
      <c r="F91" s="182">
        <f t="shared" si="4"/>
        <v>12.852549666666668</v>
      </c>
      <c r="G91" s="41"/>
    </row>
    <row r="92" spans="2:7" x14ac:dyDescent="0.25">
      <c r="B92" s="127">
        <f t="shared" si="10"/>
        <v>2017</v>
      </c>
      <c r="C92" s="127">
        <v>3</v>
      </c>
      <c r="D92" s="213">
        <f t="shared" si="9"/>
        <v>10.363594000000001</v>
      </c>
      <c r="E92" s="212">
        <v>42795</v>
      </c>
      <c r="F92" s="182">
        <f t="shared" si="4"/>
        <v>12.771985250000002</v>
      </c>
      <c r="G92" s="41"/>
    </row>
    <row r="93" spans="2:7" x14ac:dyDescent="0.25">
      <c r="B93" s="127">
        <f t="shared" si="10"/>
        <v>2017</v>
      </c>
      <c r="C93" s="127">
        <v>4</v>
      </c>
      <c r="D93" s="213">
        <f t="shared" si="9"/>
        <v>9.9306529999999995</v>
      </c>
      <c r="E93" s="212">
        <v>42826</v>
      </c>
      <c r="F93" s="182">
        <f t="shared" si="4"/>
        <v>12.506497333333336</v>
      </c>
      <c r="G93" s="41"/>
    </row>
    <row r="94" spans="2:7" x14ac:dyDescent="0.25">
      <c r="B94" s="127">
        <f t="shared" si="10"/>
        <v>2017</v>
      </c>
      <c r="C94" s="127">
        <v>5</v>
      </c>
      <c r="D94" s="213">
        <f t="shared" si="9"/>
        <v>11.759658999999999</v>
      </c>
      <c r="E94" s="212">
        <v>42856</v>
      </c>
      <c r="F94" s="182">
        <f t="shared" si="4"/>
        <v>12.361137000000001</v>
      </c>
      <c r="G94" s="41"/>
    </row>
    <row r="95" spans="2:7" x14ac:dyDescent="0.25">
      <c r="B95" s="127">
        <f t="shared" si="10"/>
        <v>2017</v>
      </c>
      <c r="C95" s="127">
        <v>6</v>
      </c>
      <c r="D95" s="213">
        <f t="shared" si="9"/>
        <v>11.371605000000001</v>
      </c>
      <c r="E95" s="212">
        <v>42887</v>
      </c>
      <c r="F95" s="182">
        <f t="shared" si="4"/>
        <v>12.189992666666667</v>
      </c>
      <c r="G95" s="41"/>
    </row>
    <row r="96" spans="2:7" x14ac:dyDescent="0.25">
      <c r="B96" s="127">
        <f t="shared" si="10"/>
        <v>2017</v>
      </c>
      <c r="C96" s="127">
        <v>7</v>
      </c>
      <c r="D96" s="213">
        <f t="shared" si="9"/>
        <v>13.361359999999999</v>
      </c>
      <c r="E96" s="212">
        <v>42917</v>
      </c>
      <c r="F96" s="182">
        <f t="shared" si="4"/>
        <v>12.572690833333333</v>
      </c>
      <c r="G96" s="41"/>
    </row>
    <row r="97" spans="2:9" x14ac:dyDescent="0.25">
      <c r="B97" s="127">
        <f t="shared" si="10"/>
        <v>2017</v>
      </c>
      <c r="C97" s="127">
        <v>8</v>
      </c>
      <c r="D97" s="213">
        <f t="shared" si="9"/>
        <v>12.412114000000001</v>
      </c>
      <c r="E97" s="212">
        <v>42948</v>
      </c>
      <c r="F97" s="182">
        <f t="shared" ref="F97:F116" si="11">+AVERAGE(D86:D97)</f>
        <v>12.257199083333335</v>
      </c>
      <c r="G97" s="41"/>
    </row>
    <row r="98" spans="2:9" x14ac:dyDescent="0.25">
      <c r="B98" s="127">
        <f t="shared" si="10"/>
        <v>2017</v>
      </c>
      <c r="C98" s="127">
        <v>9</v>
      </c>
      <c r="D98" s="213">
        <f t="shared" si="9"/>
        <v>12.546810000000001</v>
      </c>
      <c r="E98" s="212">
        <v>42979</v>
      </c>
      <c r="F98" s="182">
        <f t="shared" si="11"/>
        <v>12.124531916666667</v>
      </c>
      <c r="G98" s="41"/>
    </row>
    <row r="99" spans="2:9" x14ac:dyDescent="0.25">
      <c r="B99" s="127">
        <f t="shared" si="10"/>
        <v>2017</v>
      </c>
      <c r="C99" s="127">
        <v>10</v>
      </c>
      <c r="D99" s="213">
        <f t="shared" si="9"/>
        <v>15.053286</v>
      </c>
      <c r="E99" s="212">
        <v>43009</v>
      </c>
      <c r="F99" s="182">
        <f t="shared" si="11"/>
        <v>12.280861583333333</v>
      </c>
      <c r="G99" s="41"/>
    </row>
    <row r="100" spans="2:9" x14ac:dyDescent="0.25">
      <c r="B100" s="127">
        <f t="shared" si="10"/>
        <v>2017</v>
      </c>
      <c r="C100" s="127">
        <v>11</v>
      </c>
      <c r="D100" s="213">
        <f t="shared" si="9"/>
        <v>15.68951</v>
      </c>
      <c r="E100" s="212">
        <v>43040</v>
      </c>
      <c r="F100" s="182">
        <f t="shared" si="11"/>
        <v>12.06723316666667</v>
      </c>
      <c r="G100" s="41"/>
    </row>
    <row r="101" spans="2:9" x14ac:dyDescent="0.25">
      <c r="B101" s="127">
        <f t="shared" si="10"/>
        <v>2017</v>
      </c>
      <c r="C101" s="127">
        <v>12</v>
      </c>
      <c r="D101" s="213">
        <f t="shared" si="9"/>
        <v>18.331320000000002</v>
      </c>
      <c r="E101" s="212">
        <v>43070</v>
      </c>
      <c r="F101" s="182">
        <f t="shared" si="11"/>
        <v>12.44379</v>
      </c>
      <c r="G101" s="41"/>
    </row>
    <row r="102" spans="2:9" x14ac:dyDescent="0.25">
      <c r="B102" s="127">
        <f>+G11</f>
        <v>2018</v>
      </c>
      <c r="C102" s="127">
        <v>1</v>
      </c>
      <c r="D102" s="213">
        <f t="shared" ref="D102:D113" si="12">+G13</f>
        <v>14.010152</v>
      </c>
      <c r="E102" s="212">
        <v>43101</v>
      </c>
      <c r="F102" s="182">
        <f t="shared" si="11"/>
        <v>12.895683333333336</v>
      </c>
      <c r="G102" s="41"/>
    </row>
    <row r="103" spans="2:9" x14ac:dyDescent="0.25">
      <c r="B103" s="127">
        <f t="shared" ref="B103:B113" si="13">+B102</f>
        <v>2018</v>
      </c>
      <c r="C103" s="127">
        <v>2</v>
      </c>
      <c r="D103" s="213">
        <f t="shared" si="12"/>
        <v>14.375411</v>
      </c>
      <c r="E103" s="212">
        <v>43132</v>
      </c>
      <c r="F103" s="182">
        <f t="shared" si="11"/>
        <v>13.267122833333332</v>
      </c>
      <c r="G103" s="41"/>
    </row>
    <row r="104" spans="2:9" x14ac:dyDescent="0.25">
      <c r="B104" s="127">
        <f t="shared" si="13"/>
        <v>2018</v>
      </c>
      <c r="C104" s="127">
        <v>3</v>
      </c>
      <c r="D104" s="213">
        <f t="shared" si="12"/>
        <v>14.510341</v>
      </c>
      <c r="E104" s="212">
        <v>43160</v>
      </c>
      <c r="F104" s="182">
        <f t="shared" si="11"/>
        <v>13.612685083333334</v>
      </c>
      <c r="G104" s="41"/>
    </row>
    <row r="105" spans="2:9" x14ac:dyDescent="0.25">
      <c r="B105" s="127">
        <f t="shared" si="13"/>
        <v>2018</v>
      </c>
      <c r="C105" s="127">
        <v>4</v>
      </c>
      <c r="D105" s="213">
        <f t="shared" si="12"/>
        <v>13.024535</v>
      </c>
      <c r="E105" s="212">
        <v>43191</v>
      </c>
      <c r="F105" s="182">
        <f t="shared" si="11"/>
        <v>13.870508583333333</v>
      </c>
      <c r="G105" s="41"/>
    </row>
    <row r="106" spans="2:9" x14ac:dyDescent="0.25">
      <c r="B106" s="127">
        <f t="shared" si="13"/>
        <v>2018</v>
      </c>
      <c r="C106" s="127">
        <v>5</v>
      </c>
      <c r="D106" s="213">
        <f t="shared" si="12"/>
        <v>15.588381999999999</v>
      </c>
      <c r="E106" s="212">
        <v>43221</v>
      </c>
      <c r="F106" s="182">
        <f t="shared" si="11"/>
        <v>14.189568833333333</v>
      </c>
      <c r="G106" s="41"/>
    </row>
    <row r="107" spans="2:9" x14ac:dyDescent="0.25">
      <c r="B107" s="127">
        <f t="shared" si="13"/>
        <v>2018</v>
      </c>
      <c r="C107" s="127">
        <v>6</v>
      </c>
      <c r="D107" s="213">
        <f t="shared" si="12"/>
        <v>13.010756000000001</v>
      </c>
      <c r="E107" s="212">
        <v>43252</v>
      </c>
      <c r="F107" s="182">
        <f t="shared" si="11"/>
        <v>14.326164749999998</v>
      </c>
      <c r="G107" s="41"/>
    </row>
    <row r="108" spans="2:9" x14ac:dyDescent="0.25">
      <c r="B108" s="127">
        <f t="shared" si="13"/>
        <v>2018</v>
      </c>
      <c r="C108" s="127">
        <v>7</v>
      </c>
      <c r="D108" s="213">
        <f t="shared" si="12"/>
        <v>11.895089</v>
      </c>
      <c r="E108" s="212">
        <v>43282</v>
      </c>
      <c r="F108" s="182">
        <f t="shared" si="11"/>
        <v>14.2039755</v>
      </c>
      <c r="G108" s="41"/>
    </row>
    <row r="109" spans="2:9" x14ac:dyDescent="0.25">
      <c r="B109" s="127">
        <f t="shared" si="13"/>
        <v>2018</v>
      </c>
      <c r="C109" s="127">
        <v>8</v>
      </c>
      <c r="D109" s="213">
        <f t="shared" si="12"/>
        <v>12.750143</v>
      </c>
      <c r="E109" s="212">
        <v>43313</v>
      </c>
      <c r="F109" s="182">
        <f t="shared" si="11"/>
        <v>14.232144583333337</v>
      </c>
      <c r="G109" s="41"/>
    </row>
    <row r="110" spans="2:9" x14ac:dyDescent="0.25">
      <c r="B110" s="127">
        <f t="shared" si="13"/>
        <v>2018</v>
      </c>
      <c r="C110" s="127">
        <v>9</v>
      </c>
      <c r="D110" s="213">
        <f t="shared" si="12"/>
        <v>12.870025</v>
      </c>
      <c r="E110" s="212">
        <v>43344</v>
      </c>
      <c r="F110" s="182">
        <f t="shared" si="11"/>
        <v>14.259079166666666</v>
      </c>
      <c r="G110" s="41"/>
    </row>
    <row r="111" spans="2:9" x14ac:dyDescent="0.25">
      <c r="B111" s="127">
        <f t="shared" si="13"/>
        <v>2018</v>
      </c>
      <c r="C111" s="127">
        <v>10</v>
      </c>
      <c r="D111" s="213">
        <f t="shared" si="12"/>
        <v>14.188530999999999</v>
      </c>
      <c r="E111" s="212">
        <v>43374</v>
      </c>
      <c r="F111" s="182">
        <f t="shared" si="11"/>
        <v>14.187016250000001</v>
      </c>
      <c r="G111" s="41"/>
    </row>
    <row r="112" spans="2:9" x14ac:dyDescent="0.25">
      <c r="B112" s="127">
        <f t="shared" si="13"/>
        <v>2018</v>
      </c>
      <c r="C112" s="127">
        <v>11</v>
      </c>
      <c r="D112" s="213">
        <f t="shared" si="12"/>
        <v>13.837498</v>
      </c>
      <c r="E112" s="212">
        <v>43405</v>
      </c>
      <c r="F112" s="182">
        <f t="shared" si="11"/>
        <v>14.032681916666668</v>
      </c>
      <c r="G112" s="41"/>
      <c r="H112" s="144"/>
      <c r="I112" s="144"/>
    </row>
    <row r="113" spans="2:9" x14ac:dyDescent="0.25">
      <c r="B113" s="127">
        <f t="shared" si="13"/>
        <v>2018</v>
      </c>
      <c r="C113" s="127">
        <v>12</v>
      </c>
      <c r="D113" s="213">
        <f t="shared" si="12"/>
        <v>12.893437</v>
      </c>
      <c r="E113" s="212">
        <v>43435</v>
      </c>
      <c r="F113" s="182">
        <f t="shared" si="11"/>
        <v>13.579525000000002</v>
      </c>
      <c r="G113" s="41"/>
      <c r="H113" s="144"/>
      <c r="I113" s="144"/>
    </row>
    <row r="114" spans="2:9" x14ac:dyDescent="0.25">
      <c r="B114" s="127">
        <v>2019</v>
      </c>
      <c r="C114" s="127">
        <v>1</v>
      </c>
      <c r="D114" s="213">
        <f t="shared" ref="D114:D125" si="14">+H13</f>
        <v>9.9800620000000002</v>
      </c>
      <c r="E114" s="212">
        <v>43466</v>
      </c>
      <c r="F114" s="182">
        <f t="shared" si="11"/>
        <v>13.243684166666666</v>
      </c>
      <c r="G114" s="41"/>
      <c r="H114" s="144"/>
      <c r="I114" s="144"/>
    </row>
    <row r="115" spans="2:9" x14ac:dyDescent="0.25">
      <c r="B115" s="127">
        <f t="shared" ref="B115:B125" si="15">+B114</f>
        <v>2019</v>
      </c>
      <c r="C115" s="127">
        <v>2</v>
      </c>
      <c r="D115" s="213">
        <f t="shared" si="14"/>
        <v>13.83131</v>
      </c>
      <c r="E115" s="212">
        <v>43497</v>
      </c>
      <c r="F115" s="182">
        <f t="shared" si="11"/>
        <v>13.198342416666668</v>
      </c>
      <c r="G115" s="41"/>
      <c r="H115" s="144"/>
      <c r="I115" s="144"/>
    </row>
    <row r="116" spans="2:9" x14ac:dyDescent="0.25">
      <c r="B116" s="127">
        <f t="shared" si="15"/>
        <v>2019</v>
      </c>
      <c r="C116" s="127">
        <v>3</v>
      </c>
      <c r="D116" s="213">
        <f t="shared" si="14"/>
        <v>14.649179</v>
      </c>
      <c r="E116" s="212">
        <v>43525</v>
      </c>
      <c r="F116" s="182">
        <f t="shared" si="11"/>
        <v>13.20991225</v>
      </c>
      <c r="G116" s="41"/>
      <c r="H116" s="144"/>
      <c r="I116" s="144"/>
    </row>
    <row r="117" spans="2:9" x14ac:dyDescent="0.25">
      <c r="B117" s="127">
        <f t="shared" si="15"/>
        <v>2019</v>
      </c>
      <c r="C117" s="127">
        <v>4</v>
      </c>
      <c r="D117" s="213">
        <f t="shared" si="14"/>
        <v>15.532316</v>
      </c>
      <c r="E117" s="212">
        <v>43556</v>
      </c>
      <c r="F117" s="182">
        <f>+AVERAGE(D106:D117)</f>
        <v>13.418894000000002</v>
      </c>
      <c r="G117" s="41"/>
      <c r="H117" s="144"/>
      <c r="I117" s="144"/>
    </row>
    <row r="118" spans="2:9" x14ac:dyDescent="0.25">
      <c r="B118" s="127">
        <f t="shared" si="15"/>
        <v>2019</v>
      </c>
      <c r="C118" s="127">
        <v>5</v>
      </c>
      <c r="D118" s="213">
        <f>+H17</f>
        <v>15.322798000000001</v>
      </c>
      <c r="E118" s="212">
        <v>43586</v>
      </c>
      <c r="F118" s="182">
        <f>+AVERAGE(D107:D118)</f>
        <v>13.396762000000003</v>
      </c>
      <c r="G118" s="41"/>
      <c r="H118" s="144"/>
      <c r="I118" s="144"/>
    </row>
    <row r="119" spans="2:9" x14ac:dyDescent="0.25">
      <c r="B119" s="127">
        <f t="shared" si="15"/>
        <v>2019</v>
      </c>
      <c r="C119" s="127">
        <v>6</v>
      </c>
      <c r="D119" s="213">
        <f t="shared" si="14"/>
        <v>11.02505</v>
      </c>
      <c r="E119" s="212">
        <v>43617</v>
      </c>
      <c r="F119" s="182">
        <f t="shared" ref="F119" si="16">+AVERAGE(D108:D119)</f>
        <v>13.231286500000001</v>
      </c>
      <c r="G119" s="41"/>
      <c r="H119" s="144"/>
      <c r="I119" s="144"/>
    </row>
    <row r="120" spans="2:9" x14ac:dyDescent="0.25">
      <c r="B120" s="127">
        <f t="shared" si="15"/>
        <v>2019</v>
      </c>
      <c r="C120" s="127">
        <v>7</v>
      </c>
      <c r="D120" s="213">
        <f t="shared" si="14"/>
        <v>14.318683999999999</v>
      </c>
      <c r="E120" s="212">
        <v>43647</v>
      </c>
      <c r="F120" s="182">
        <f t="shared" ref="F120:F121" si="17">+AVERAGE(D109:D120)</f>
        <v>13.433252749999999</v>
      </c>
      <c r="G120" s="41"/>
      <c r="H120" s="144"/>
      <c r="I120" s="144"/>
    </row>
    <row r="121" spans="2:9" x14ac:dyDescent="0.25">
      <c r="B121" s="127">
        <f t="shared" si="15"/>
        <v>2019</v>
      </c>
      <c r="C121" s="127">
        <v>8</v>
      </c>
      <c r="D121" s="213">
        <f t="shared" si="14"/>
        <v>15.704879999999999</v>
      </c>
      <c r="E121" s="212">
        <v>43678</v>
      </c>
      <c r="F121" s="182">
        <f t="shared" si="17"/>
        <v>13.679480833333335</v>
      </c>
      <c r="G121" s="41"/>
      <c r="H121" s="144"/>
      <c r="I121" s="144"/>
    </row>
    <row r="122" spans="2:9" x14ac:dyDescent="0.25">
      <c r="B122" s="127">
        <f t="shared" si="15"/>
        <v>2019</v>
      </c>
      <c r="C122" s="127">
        <v>9</v>
      </c>
      <c r="D122" s="213">
        <f t="shared" si="14"/>
        <v>15.755127</v>
      </c>
      <c r="E122" s="212">
        <v>43709</v>
      </c>
      <c r="F122" s="182">
        <f>+AVERAGE(D111:D122)</f>
        <v>13.919905999999999</v>
      </c>
      <c r="G122" s="41"/>
      <c r="H122" s="144"/>
      <c r="I122" s="144"/>
    </row>
    <row r="123" spans="2:9" x14ac:dyDescent="0.25">
      <c r="B123" s="127">
        <f t="shared" si="15"/>
        <v>2019</v>
      </c>
      <c r="C123" s="127">
        <v>10</v>
      </c>
      <c r="D123" s="213">
        <f t="shared" si="14"/>
        <v>13.962092999999999</v>
      </c>
      <c r="E123" s="212">
        <v>43739</v>
      </c>
      <c r="F123" s="182">
        <f t="shared" ref="F123" si="18">+AVERAGE(D112:D123)</f>
        <v>13.901036166666666</v>
      </c>
      <c r="G123" s="41"/>
      <c r="H123" s="144"/>
      <c r="I123" s="144"/>
    </row>
    <row r="124" spans="2:9" x14ac:dyDescent="0.25">
      <c r="B124" s="127">
        <f t="shared" si="15"/>
        <v>2019</v>
      </c>
      <c r="C124" s="127">
        <v>11</v>
      </c>
      <c r="D124" s="213">
        <f t="shared" si="14"/>
        <v>0</v>
      </c>
      <c r="E124" s="212">
        <v>43770</v>
      </c>
      <c r="F124" s="182">
        <f>+AVERAGE(D113:D124)</f>
        <v>12.747911333333334</v>
      </c>
      <c r="G124" s="41"/>
      <c r="H124" s="144"/>
      <c r="I124" s="144"/>
    </row>
    <row r="125" spans="2:9" x14ac:dyDescent="0.25">
      <c r="B125" s="127">
        <f t="shared" si="15"/>
        <v>2019</v>
      </c>
      <c r="C125" s="127">
        <v>12</v>
      </c>
      <c r="D125" s="213">
        <f t="shared" si="14"/>
        <v>0</v>
      </c>
      <c r="E125" s="212">
        <v>43800</v>
      </c>
      <c r="F125" s="182">
        <f t="shared" ref="F125" si="19">+AVERAGE(D114:D125)</f>
        <v>11.673458250000001</v>
      </c>
      <c r="G125" s="41"/>
      <c r="H125" s="144"/>
      <c r="I125" s="144"/>
    </row>
    <row r="126" spans="2:9" x14ac:dyDescent="0.25">
      <c r="B126" s="41"/>
      <c r="C126" s="41"/>
      <c r="D126" s="41"/>
      <c r="E126" s="41"/>
      <c r="F126" s="41"/>
      <c r="G126" s="41"/>
      <c r="H126" s="144"/>
      <c r="I126" s="144"/>
    </row>
    <row r="127" spans="2:9" x14ac:dyDescent="0.25">
      <c r="B127" s="193"/>
      <c r="C127" s="193"/>
      <c r="D127" s="193"/>
      <c r="E127" s="193"/>
      <c r="F127" s="193"/>
      <c r="G127" s="193"/>
      <c r="H127" s="144"/>
      <c r="I127" s="144"/>
    </row>
    <row r="128" spans="2:9" x14ac:dyDescent="0.25">
      <c r="B128" s="193"/>
      <c r="C128" s="193"/>
      <c r="D128" s="193"/>
      <c r="E128" s="193"/>
      <c r="F128" s="193"/>
      <c r="G128" s="193"/>
      <c r="H128" s="144"/>
      <c r="I128" s="144"/>
    </row>
    <row r="129" spans="2:9" x14ac:dyDescent="0.25">
      <c r="B129" s="193"/>
      <c r="C129" s="193"/>
      <c r="D129" s="193"/>
      <c r="E129" s="193"/>
      <c r="F129" s="193"/>
      <c r="G129" s="193"/>
      <c r="H129" s="144"/>
      <c r="I129" s="144"/>
    </row>
    <row r="130" spans="2:9" x14ac:dyDescent="0.25">
      <c r="B130" s="193"/>
      <c r="C130" s="193"/>
      <c r="D130" s="193"/>
      <c r="E130" s="193"/>
      <c r="F130" s="193"/>
      <c r="G130" s="193"/>
    </row>
    <row r="131" spans="2:9" x14ac:dyDescent="0.25">
      <c r="G131" s="41"/>
    </row>
    <row r="132" spans="2:9" x14ac:dyDescent="0.25">
      <c r="G132" s="41"/>
    </row>
    <row r="133" spans="2:9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ignoredErrors>
    <ignoredError sqref="B66 B78 B90 B102" formula="1"/>
  </ignoredError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190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9.7051149999999993</v>
      </c>
      <c r="D13" s="68">
        <v>8.1759730000000008</v>
      </c>
      <c r="E13" s="68">
        <v>8.1996420000000008</v>
      </c>
      <c r="F13" s="68">
        <v>8.5760539999999992</v>
      </c>
      <c r="G13" s="68">
        <v>11.128572999999999</v>
      </c>
      <c r="H13" s="68">
        <v>9.5087980000000005</v>
      </c>
      <c r="I13" s="68">
        <v>-14.555100640486419</v>
      </c>
      <c r="J13" s="68">
        <v>85.444899359513585</v>
      </c>
      <c r="K13" s="68">
        <v>29.763327049946287</v>
      </c>
      <c r="L13" s="60"/>
      <c r="N13" s="40">
        <f t="shared" ref="N13:N24" si="0">IF(H13="","",1)</f>
        <v>1</v>
      </c>
    </row>
    <row r="14" spans="1:15" x14ac:dyDescent="0.25">
      <c r="A14" s="58"/>
      <c r="B14" s="67" t="s">
        <v>8</v>
      </c>
      <c r="C14" s="68">
        <v>12.168680999999999</v>
      </c>
      <c r="D14" s="68">
        <v>11.921303999999999</v>
      </c>
      <c r="E14" s="68">
        <v>12.104725999999999</v>
      </c>
      <c r="F14" s="68">
        <v>9.322794</v>
      </c>
      <c r="G14" s="68">
        <v>11.136896999999999</v>
      </c>
      <c r="H14" s="68">
        <v>11.528999000000001</v>
      </c>
      <c r="I14" s="68">
        <v>3.5207472961274799</v>
      </c>
      <c r="J14" s="68">
        <v>103.52074729612748</v>
      </c>
      <c r="K14" s="68">
        <v>19.458791001924958</v>
      </c>
      <c r="L14" s="60"/>
      <c r="N14" s="40">
        <f t="shared" si="0"/>
        <v>1</v>
      </c>
    </row>
    <row r="15" spans="1:15" x14ac:dyDescent="0.25">
      <c r="A15" s="58"/>
      <c r="B15" s="67" t="s">
        <v>9</v>
      </c>
      <c r="C15" s="68">
        <v>12.913067</v>
      </c>
      <c r="D15" s="68">
        <v>11.766781999999999</v>
      </c>
      <c r="E15" s="68">
        <v>14.424319000000001</v>
      </c>
      <c r="F15" s="68">
        <v>10.076411999999999</v>
      </c>
      <c r="G15" s="68">
        <v>11.610427</v>
      </c>
      <c r="H15" s="68">
        <v>12.690557</v>
      </c>
      <c r="I15" s="68">
        <v>9.3031031502975878</v>
      </c>
      <c r="J15" s="68">
        <v>109.30310315029759</v>
      </c>
      <c r="K15" s="68">
        <v>15.223821733370958</v>
      </c>
      <c r="L15" s="60"/>
      <c r="N15" s="40">
        <f t="shared" si="0"/>
        <v>1</v>
      </c>
    </row>
    <row r="16" spans="1:15" x14ac:dyDescent="0.25">
      <c r="A16" s="58"/>
      <c r="B16" s="67" t="s">
        <v>10</v>
      </c>
      <c r="C16" s="68">
        <v>13.541176</v>
      </c>
      <c r="D16" s="68">
        <v>14.017365</v>
      </c>
      <c r="E16" s="68">
        <v>10.792023</v>
      </c>
      <c r="F16" s="68">
        <v>9.8865610000000004</v>
      </c>
      <c r="G16" s="68">
        <v>15.071592000000001</v>
      </c>
      <c r="H16" s="68">
        <v>14.749589</v>
      </c>
      <c r="I16" s="68">
        <v>-2.1364896289655433</v>
      </c>
      <c r="J16" s="68">
        <v>97.863510371034451</v>
      </c>
      <c r="K16" s="68">
        <v>52.445243598861111</v>
      </c>
      <c r="L16" s="60"/>
      <c r="N16" s="40">
        <f t="shared" si="0"/>
        <v>1</v>
      </c>
    </row>
    <row r="17" spans="1:15" x14ac:dyDescent="0.25">
      <c r="A17" s="58"/>
      <c r="B17" s="67" t="s">
        <v>11</v>
      </c>
      <c r="C17" s="68">
        <v>13.331367</v>
      </c>
      <c r="D17" s="68">
        <v>12.309400999999999</v>
      </c>
      <c r="E17" s="68">
        <v>14.307444</v>
      </c>
      <c r="F17" s="68">
        <v>13.468216999999999</v>
      </c>
      <c r="G17" s="68">
        <v>13.478121</v>
      </c>
      <c r="H17" s="68">
        <v>17.293624000000001</v>
      </c>
      <c r="I17" s="68">
        <v>28.308864418118816</v>
      </c>
      <c r="J17" s="68">
        <v>128.30886441811882</v>
      </c>
      <c r="K17" s="68">
        <v>7.3536088704240221E-2</v>
      </c>
      <c r="L17" s="60"/>
      <c r="N17" s="40">
        <f t="shared" si="0"/>
        <v>1</v>
      </c>
    </row>
    <row r="18" spans="1:15" x14ac:dyDescent="0.25">
      <c r="A18" s="58"/>
      <c r="B18" s="67" t="s">
        <v>12</v>
      </c>
      <c r="C18" s="68">
        <v>13.629671</v>
      </c>
      <c r="D18" s="68">
        <v>13.877755000000001</v>
      </c>
      <c r="E18" s="68">
        <v>12.582800000000001</v>
      </c>
      <c r="F18" s="68">
        <v>9.909796</v>
      </c>
      <c r="G18" s="68">
        <v>14.682244000000001</v>
      </c>
      <c r="H18" s="68">
        <v>10.834714999999999</v>
      </c>
      <c r="I18" s="68">
        <v>-26.205319840754594</v>
      </c>
      <c r="J18" s="68">
        <v>73.794680159245402</v>
      </c>
      <c r="K18" s="68">
        <v>48.158892473669489</v>
      </c>
      <c r="L18" s="60"/>
      <c r="N18" s="40">
        <f t="shared" si="0"/>
        <v>1</v>
      </c>
    </row>
    <row r="19" spans="1:15" x14ac:dyDescent="0.25">
      <c r="A19" s="58"/>
      <c r="B19" s="67" t="s">
        <v>13</v>
      </c>
      <c r="C19" s="68">
        <v>15.624551</v>
      </c>
      <c r="D19" s="68">
        <v>14.444661999999999</v>
      </c>
      <c r="E19" s="68">
        <v>10.345297</v>
      </c>
      <c r="F19" s="68">
        <v>12.831529</v>
      </c>
      <c r="G19" s="68">
        <v>12.975304</v>
      </c>
      <c r="H19" s="68">
        <v>11.500063000000001</v>
      </c>
      <c r="I19" s="68">
        <v>-11.369606446215041</v>
      </c>
      <c r="J19" s="68">
        <v>88.630393553784955</v>
      </c>
      <c r="K19" s="68">
        <v>1.1204822122133695</v>
      </c>
      <c r="L19" s="60"/>
      <c r="N19" s="40">
        <f t="shared" si="0"/>
        <v>1</v>
      </c>
    </row>
    <row r="20" spans="1:15" x14ac:dyDescent="0.25">
      <c r="A20" s="58"/>
      <c r="B20" s="67" t="s">
        <v>14</v>
      </c>
      <c r="C20" s="68">
        <v>12.800788000000001</v>
      </c>
      <c r="D20" s="68">
        <v>13.630008</v>
      </c>
      <c r="E20" s="68">
        <v>16.497237999999999</v>
      </c>
      <c r="F20" s="68">
        <v>11.854480000000001</v>
      </c>
      <c r="G20" s="68">
        <v>16.384802000000001</v>
      </c>
      <c r="H20" s="68">
        <v>14.656648000000001</v>
      </c>
      <c r="I20" s="68">
        <v>-10.547298649077351</v>
      </c>
      <c r="J20" s="68">
        <v>89.452701350922652</v>
      </c>
      <c r="K20" s="68">
        <v>38.216117450955252</v>
      </c>
      <c r="L20" s="60"/>
      <c r="N20" s="40">
        <f t="shared" si="0"/>
        <v>1</v>
      </c>
    </row>
    <row r="21" spans="1:15" x14ac:dyDescent="0.25">
      <c r="A21" s="58"/>
      <c r="B21" s="67" t="s">
        <v>15</v>
      </c>
      <c r="C21" s="68">
        <v>12.017796000000001</v>
      </c>
      <c r="D21" s="68">
        <v>17.029101000000001</v>
      </c>
      <c r="E21" s="68">
        <v>12.566642999999999</v>
      </c>
      <c r="F21" s="68">
        <v>9.6657670000000007</v>
      </c>
      <c r="G21" s="68">
        <v>13.722225999999999</v>
      </c>
      <c r="H21" s="68">
        <v>14.946486</v>
      </c>
      <c r="I21" s="68">
        <v>8.9217303373374079</v>
      </c>
      <c r="J21" s="68">
        <v>108.92173033733741</v>
      </c>
      <c r="K21" s="68">
        <v>41.967274816369972</v>
      </c>
      <c r="L21" s="60"/>
      <c r="N21" s="40">
        <f t="shared" si="0"/>
        <v>1</v>
      </c>
    </row>
    <row r="22" spans="1:15" x14ac:dyDescent="0.25">
      <c r="A22" s="58"/>
      <c r="B22" s="67" t="s">
        <v>16</v>
      </c>
      <c r="C22" s="68">
        <v>15.113117000000001</v>
      </c>
      <c r="D22" s="68">
        <v>13.201853</v>
      </c>
      <c r="E22" s="68">
        <v>12.437201</v>
      </c>
      <c r="F22" s="68">
        <v>11.891063000000001</v>
      </c>
      <c r="G22" s="68">
        <v>14.981058000000001</v>
      </c>
      <c r="H22" s="30">
        <v>13.62177</v>
      </c>
      <c r="I22" s="30">
        <v>-9.0733778615635927</v>
      </c>
      <c r="J22" s="30">
        <v>90.926622138436414</v>
      </c>
      <c r="K22" s="30">
        <v>25.985860137146698</v>
      </c>
      <c r="L22" s="60"/>
      <c r="N22" s="40">
        <f t="shared" si="0"/>
        <v>1</v>
      </c>
    </row>
    <row r="23" spans="1:15" x14ac:dyDescent="0.25">
      <c r="A23" s="58"/>
      <c r="B23" s="67" t="s">
        <v>17</v>
      </c>
      <c r="C23" s="68">
        <v>11.938226999999999</v>
      </c>
      <c r="D23" s="68">
        <v>12.298555</v>
      </c>
      <c r="E23" s="68">
        <v>11.293758</v>
      </c>
      <c r="F23" s="68">
        <v>12.054792000000001</v>
      </c>
      <c r="G23" s="68">
        <v>13.588478</v>
      </c>
      <c r="H23" s="68"/>
      <c r="I23" s="68" t="s">
        <v>97</v>
      </c>
      <c r="J23" s="68" t="s">
        <v>97</v>
      </c>
      <c r="K23" s="68" t="s">
        <v>97</v>
      </c>
      <c r="L23" s="60"/>
      <c r="N23" s="40" t="str">
        <f t="shared" si="0"/>
        <v/>
      </c>
    </row>
    <row r="24" spans="1:15" x14ac:dyDescent="0.25">
      <c r="A24" s="58"/>
      <c r="B24" s="67" t="s">
        <v>18</v>
      </c>
      <c r="C24" s="68">
        <v>13.208472</v>
      </c>
      <c r="D24" s="68">
        <v>12.072806</v>
      </c>
      <c r="E24" s="68">
        <v>13.825025</v>
      </c>
      <c r="F24" s="68">
        <v>12.817254</v>
      </c>
      <c r="G24" s="68">
        <v>14.724876</v>
      </c>
      <c r="H24" s="68"/>
      <c r="I24" s="68" t="s">
        <v>97</v>
      </c>
      <c r="J24" s="68" t="s">
        <v>97</v>
      </c>
      <c r="K24" s="68" t="s">
        <v>97</v>
      </c>
      <c r="L24" s="60"/>
      <c r="N24" s="40" t="str">
        <f t="shared" si="0"/>
        <v/>
      </c>
    </row>
    <row r="25" spans="1:15" x14ac:dyDescent="0.25">
      <c r="A25" s="58"/>
      <c r="B25" s="69" t="s">
        <v>33</v>
      </c>
      <c r="C25" s="70">
        <v>155.992028</v>
      </c>
      <c r="D25" s="70">
        <v>154.745565</v>
      </c>
      <c r="E25" s="70">
        <v>149.37611600000002</v>
      </c>
      <c r="F25" s="70">
        <v>132.35471900000002</v>
      </c>
      <c r="G25" s="70">
        <v>163.48459800000001</v>
      </c>
      <c r="H25" s="82">
        <v>131.33124900000001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-0.79905557737861566</v>
      </c>
      <c r="E26" s="70">
        <v>-3.4698564705230694</v>
      </c>
      <c r="F26" s="70">
        <v>-11.394992356073852</v>
      </c>
      <c r="G26" s="70">
        <v>23.520037090630662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130.84532899999999</v>
      </c>
      <c r="D28" s="70">
        <v>130.37420399999999</v>
      </c>
      <c r="E28" s="70">
        <v>124.257333</v>
      </c>
      <c r="F28" s="70">
        <v>107.48267300000001</v>
      </c>
      <c r="G28" s="70">
        <v>135.171244</v>
      </c>
      <c r="H28" s="30">
        <v>131.33124900000001</v>
      </c>
      <c r="I28" s="66">
        <v>-2.8408372123881476</v>
      </c>
      <c r="J28" s="30">
        <v>97.159162787611848</v>
      </c>
      <c r="K28" s="30">
        <v>25.76096242042658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-0.36006252848354015</v>
      </c>
      <c r="E29" s="70">
        <v>-4.6917801315971897</v>
      </c>
      <c r="F29" s="70">
        <v>-13.499935653696992</v>
      </c>
      <c r="G29" s="70">
        <v>25.76096242042658</v>
      </c>
      <c r="H29" s="30">
        <v>-2.8408372123881476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36" customFormat="1" ht="14.25" customHeight="1" x14ac:dyDescent="0.25">
      <c r="A31" s="58"/>
      <c r="B31" s="46"/>
      <c r="C31" s="225" t="s">
        <v>147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25"/>
      <c r="C46" s="125"/>
      <c r="D46" s="125"/>
      <c r="E46" s="125"/>
      <c r="F46" s="125"/>
      <c r="G46" s="125"/>
      <c r="H46" s="125"/>
      <c r="I46" s="136"/>
      <c r="J46" s="136"/>
      <c r="K46" s="136"/>
      <c r="L46" s="136"/>
      <c r="M46" s="136"/>
      <c r="N46" s="127"/>
      <c r="O46" s="136"/>
    </row>
    <row r="47" spans="1:15" x14ac:dyDescent="0.25">
      <c r="B47" s="125"/>
      <c r="C47" s="125"/>
      <c r="D47" s="125"/>
      <c r="E47" s="125"/>
      <c r="F47" s="125"/>
      <c r="G47" s="125"/>
      <c r="H47" s="125"/>
      <c r="I47" s="136"/>
      <c r="J47" s="136"/>
      <c r="K47" s="136"/>
      <c r="L47" s="136"/>
      <c r="M47" s="136"/>
      <c r="N47" s="127"/>
      <c r="O47" s="136"/>
    </row>
    <row r="48" spans="1:15" x14ac:dyDescent="0.25">
      <c r="B48" s="125"/>
      <c r="C48" s="125"/>
      <c r="D48" s="125"/>
      <c r="E48" s="125"/>
      <c r="F48" s="125"/>
      <c r="G48" s="125"/>
      <c r="H48" s="125"/>
      <c r="I48" s="136"/>
      <c r="J48" s="136"/>
      <c r="K48" s="136"/>
      <c r="L48" s="136"/>
      <c r="M48" s="136"/>
      <c r="N48" s="127"/>
      <c r="O48" s="136"/>
    </row>
    <row r="49" spans="2:15" x14ac:dyDescent="0.25">
      <c r="B49" s="125"/>
      <c r="C49" s="125"/>
      <c r="D49" s="125"/>
      <c r="E49" s="125"/>
      <c r="F49" s="125"/>
      <c r="G49" s="125"/>
      <c r="H49" s="125"/>
      <c r="I49" s="136"/>
      <c r="J49" s="136"/>
      <c r="K49" s="136"/>
      <c r="L49" s="136"/>
      <c r="M49" s="136"/>
      <c r="N49" s="127"/>
      <c r="O49" s="136"/>
    </row>
    <row r="50" spans="2:15" x14ac:dyDescent="0.25">
      <c r="B50" s="125"/>
      <c r="C50" s="125"/>
      <c r="D50" s="125"/>
      <c r="E50" s="125"/>
      <c r="F50" s="125"/>
      <c r="G50" s="125"/>
      <c r="H50" s="125"/>
      <c r="I50" s="136"/>
      <c r="J50" s="136"/>
      <c r="K50" s="136"/>
      <c r="L50" s="136"/>
      <c r="M50" s="136"/>
      <c r="N50" s="127"/>
      <c r="O50" s="136"/>
    </row>
    <row r="51" spans="2:15" x14ac:dyDescent="0.25">
      <c r="B51" s="127"/>
      <c r="C51" s="127"/>
      <c r="D51" s="127"/>
      <c r="E51" s="127"/>
      <c r="F51" s="127"/>
      <c r="G51" s="127"/>
      <c r="H51" s="125"/>
      <c r="I51" s="136"/>
      <c r="J51" s="136"/>
      <c r="K51" s="136"/>
      <c r="L51" s="136"/>
      <c r="M51" s="136"/>
      <c r="N51" s="127"/>
      <c r="O51" s="136"/>
    </row>
    <row r="52" spans="2:15" x14ac:dyDescent="0.25">
      <c r="B52" s="127"/>
      <c r="C52" s="127"/>
      <c r="D52" s="127"/>
      <c r="E52" s="127"/>
      <c r="F52" s="127"/>
      <c r="G52" s="127"/>
      <c r="H52" s="125"/>
      <c r="I52" s="136"/>
      <c r="J52" s="136"/>
      <c r="K52" s="136"/>
      <c r="L52" s="136"/>
      <c r="M52" s="136"/>
      <c r="N52" s="127"/>
      <c r="O52" s="136"/>
    </row>
    <row r="53" spans="2:15" x14ac:dyDescent="0.25">
      <c r="B53" s="127" t="s">
        <v>1</v>
      </c>
      <c r="C53" s="127" t="s">
        <v>161</v>
      </c>
      <c r="D53" s="127" t="s">
        <v>174</v>
      </c>
      <c r="E53" s="127" t="s">
        <v>162</v>
      </c>
      <c r="F53" s="127" t="s">
        <v>163</v>
      </c>
      <c r="G53" s="127"/>
      <c r="H53" s="125"/>
      <c r="I53" s="136"/>
      <c r="J53" s="136"/>
      <c r="K53" s="136"/>
      <c r="L53" s="136"/>
      <c r="M53" s="136"/>
      <c r="N53" s="127"/>
      <c r="O53" s="136"/>
    </row>
    <row r="54" spans="2:15" x14ac:dyDescent="0.25">
      <c r="B54" s="127">
        <f>+C11</f>
        <v>2014</v>
      </c>
      <c r="C54" s="127">
        <v>1</v>
      </c>
      <c r="D54" s="213">
        <f t="shared" ref="D54:D65" si="1">+C13</f>
        <v>9.7051149999999993</v>
      </c>
      <c r="E54" s="212">
        <v>41640</v>
      </c>
      <c r="F54" s="127"/>
      <c r="G54" s="127"/>
      <c r="H54" s="125"/>
      <c r="I54" s="136"/>
      <c r="J54" s="136"/>
      <c r="K54" s="136"/>
      <c r="L54" s="136"/>
      <c r="M54" s="136"/>
      <c r="N54" s="127"/>
      <c r="O54" s="136"/>
    </row>
    <row r="55" spans="2:15" x14ac:dyDescent="0.25">
      <c r="B55" s="127">
        <f t="shared" ref="B55:B65" si="2">+B54</f>
        <v>2014</v>
      </c>
      <c r="C55" s="127">
        <v>2</v>
      </c>
      <c r="D55" s="213">
        <f t="shared" si="1"/>
        <v>12.168680999999999</v>
      </c>
      <c r="E55" s="212">
        <v>41671</v>
      </c>
      <c r="F55" s="127"/>
      <c r="G55" s="127"/>
      <c r="H55" s="125"/>
      <c r="I55" s="136"/>
      <c r="J55" s="178"/>
      <c r="K55" s="136"/>
      <c r="L55" s="136"/>
      <c r="M55" s="136"/>
      <c r="N55" s="127"/>
      <c r="O55" s="136"/>
    </row>
    <row r="56" spans="2:15" x14ac:dyDescent="0.25">
      <c r="B56" s="127">
        <f t="shared" si="2"/>
        <v>2014</v>
      </c>
      <c r="C56" s="127">
        <v>3</v>
      </c>
      <c r="D56" s="213">
        <f t="shared" si="1"/>
        <v>12.913067</v>
      </c>
      <c r="E56" s="212">
        <v>41699</v>
      </c>
      <c r="F56" s="127"/>
      <c r="G56" s="127"/>
      <c r="H56" s="125"/>
      <c r="I56" s="136"/>
      <c r="J56" s="178"/>
      <c r="K56" s="136"/>
      <c r="L56" s="136"/>
      <c r="M56" s="136"/>
      <c r="N56" s="127"/>
      <c r="O56" s="136"/>
    </row>
    <row r="57" spans="2:15" x14ac:dyDescent="0.25">
      <c r="B57" s="127">
        <f t="shared" si="2"/>
        <v>2014</v>
      </c>
      <c r="C57" s="127">
        <v>4</v>
      </c>
      <c r="D57" s="213">
        <f t="shared" si="1"/>
        <v>13.541176</v>
      </c>
      <c r="E57" s="212">
        <v>41730</v>
      </c>
      <c r="F57" s="182">
        <f>+AVERAGE(D54:D61)</f>
        <v>12.964301999999998</v>
      </c>
      <c r="G57" s="127"/>
      <c r="H57" s="125"/>
      <c r="I57" s="136"/>
      <c r="J57" s="178"/>
      <c r="K57" s="136"/>
      <c r="L57" s="136"/>
      <c r="M57" s="136"/>
      <c r="N57" s="127"/>
      <c r="O57" s="136"/>
    </row>
    <row r="58" spans="2:15" x14ac:dyDescent="0.25">
      <c r="B58" s="127">
        <f t="shared" si="2"/>
        <v>2014</v>
      </c>
      <c r="C58" s="127">
        <v>5</v>
      </c>
      <c r="D58" s="213">
        <f t="shared" si="1"/>
        <v>13.331367</v>
      </c>
      <c r="E58" s="212">
        <v>41760</v>
      </c>
      <c r="F58" s="182">
        <f>+AVERAGE(D54:D61)</f>
        <v>12.964301999999998</v>
      </c>
      <c r="G58" s="127"/>
      <c r="H58" s="125"/>
      <c r="I58" s="136"/>
      <c r="J58" s="178"/>
      <c r="K58" s="136"/>
      <c r="L58" s="136"/>
      <c r="M58" s="136"/>
      <c r="N58" s="127"/>
      <c r="O58" s="136"/>
    </row>
    <row r="59" spans="2:15" x14ac:dyDescent="0.25">
      <c r="B59" s="127">
        <f t="shared" si="2"/>
        <v>2014</v>
      </c>
      <c r="C59" s="127">
        <v>6</v>
      </c>
      <c r="D59" s="213">
        <f t="shared" si="1"/>
        <v>13.629671</v>
      </c>
      <c r="E59" s="212">
        <v>41791</v>
      </c>
      <c r="F59" s="182">
        <f>+AVERAGE(D54:D61)</f>
        <v>12.964301999999998</v>
      </c>
      <c r="G59" s="41"/>
      <c r="H59" s="144"/>
      <c r="J59" s="178"/>
    </row>
    <row r="60" spans="2:15" x14ac:dyDescent="0.25">
      <c r="B60" s="127">
        <f t="shared" si="2"/>
        <v>2014</v>
      </c>
      <c r="C60" s="127">
        <v>7</v>
      </c>
      <c r="D60" s="213">
        <f t="shared" si="1"/>
        <v>15.624551</v>
      </c>
      <c r="E60" s="212">
        <v>41821</v>
      </c>
      <c r="F60" s="182">
        <f>+AVERAGE(D54:D61)</f>
        <v>12.964301999999998</v>
      </c>
      <c r="G60" s="41"/>
      <c r="H60" s="144"/>
      <c r="J60" s="178"/>
    </row>
    <row r="61" spans="2:15" x14ac:dyDescent="0.25">
      <c r="B61" s="127">
        <f t="shared" si="2"/>
        <v>2014</v>
      </c>
      <c r="C61" s="127">
        <v>8</v>
      </c>
      <c r="D61" s="213">
        <f t="shared" si="1"/>
        <v>12.800788000000001</v>
      </c>
      <c r="E61" s="212">
        <v>41852</v>
      </c>
      <c r="F61" s="182">
        <f>+AVERAGE(D54:D61)</f>
        <v>12.964301999999998</v>
      </c>
      <c r="G61" s="41"/>
      <c r="H61" s="144"/>
      <c r="J61" s="178"/>
    </row>
    <row r="62" spans="2:15" x14ac:dyDescent="0.25">
      <c r="B62" s="127">
        <f t="shared" si="2"/>
        <v>2014</v>
      </c>
      <c r="C62" s="127">
        <v>9</v>
      </c>
      <c r="D62" s="213">
        <f t="shared" si="1"/>
        <v>12.017796000000001</v>
      </c>
      <c r="E62" s="212">
        <v>41883</v>
      </c>
      <c r="F62" s="182">
        <f>+AVERAGE(D54:D62)</f>
        <v>12.859134666666666</v>
      </c>
      <c r="G62" s="41"/>
      <c r="H62" s="144"/>
      <c r="J62" s="178"/>
    </row>
    <row r="63" spans="2:15" x14ac:dyDescent="0.25">
      <c r="B63" s="127">
        <f t="shared" si="2"/>
        <v>2014</v>
      </c>
      <c r="C63" s="127">
        <v>10</v>
      </c>
      <c r="D63" s="213">
        <f t="shared" si="1"/>
        <v>15.113117000000001</v>
      </c>
      <c r="E63" s="212">
        <v>41913</v>
      </c>
      <c r="F63" s="182">
        <f>+AVERAGE(D54:D63)</f>
        <v>13.084532899999999</v>
      </c>
      <c r="G63" s="41"/>
      <c r="H63" s="144"/>
    </row>
    <row r="64" spans="2:15" x14ac:dyDescent="0.25">
      <c r="B64" s="127">
        <f t="shared" si="2"/>
        <v>2014</v>
      </c>
      <c r="C64" s="127">
        <v>11</v>
      </c>
      <c r="D64" s="213">
        <f t="shared" si="1"/>
        <v>11.938226999999999</v>
      </c>
      <c r="E64" s="212">
        <v>41944</v>
      </c>
      <c r="F64" s="182">
        <f>+AVERAGE(D54:D64)</f>
        <v>12.980323272727274</v>
      </c>
      <c r="G64" s="41"/>
      <c r="H64" s="144"/>
    </row>
    <row r="65" spans="2:8" x14ac:dyDescent="0.25">
      <c r="B65" s="127">
        <f t="shared" si="2"/>
        <v>2014</v>
      </c>
      <c r="C65" s="127">
        <v>12</v>
      </c>
      <c r="D65" s="213">
        <f t="shared" si="1"/>
        <v>13.208472</v>
      </c>
      <c r="E65" s="212">
        <v>41974</v>
      </c>
      <c r="F65" s="182">
        <f t="shared" ref="F65:F96" si="3">+AVERAGE(D54:D65)</f>
        <v>12.999335666666667</v>
      </c>
      <c r="G65" s="41"/>
      <c r="H65" s="144"/>
    </row>
    <row r="66" spans="2:8" x14ac:dyDescent="0.25">
      <c r="B66" s="127">
        <f>+D11</f>
        <v>2015</v>
      </c>
      <c r="C66" s="127">
        <v>1</v>
      </c>
      <c r="D66" s="213">
        <f t="shared" ref="D66:D77" si="4">+D13</f>
        <v>8.1759730000000008</v>
      </c>
      <c r="E66" s="212">
        <v>42005</v>
      </c>
      <c r="F66" s="182">
        <f t="shared" si="3"/>
        <v>12.871907166666666</v>
      </c>
      <c r="G66" s="41"/>
      <c r="H66" s="144"/>
    </row>
    <row r="67" spans="2:8" x14ac:dyDescent="0.25">
      <c r="B67" s="127">
        <f t="shared" ref="B67:B77" si="5">+B66</f>
        <v>2015</v>
      </c>
      <c r="C67" s="127">
        <v>2</v>
      </c>
      <c r="D67" s="213">
        <f t="shared" si="4"/>
        <v>11.921303999999999</v>
      </c>
      <c r="E67" s="212">
        <v>42036</v>
      </c>
      <c r="F67" s="182">
        <f t="shared" si="3"/>
        <v>12.851292416666666</v>
      </c>
      <c r="G67" s="41"/>
      <c r="H67" s="144"/>
    </row>
    <row r="68" spans="2:8" x14ac:dyDescent="0.25">
      <c r="B68" s="127">
        <f t="shared" si="5"/>
        <v>2015</v>
      </c>
      <c r="C68" s="127">
        <v>3</v>
      </c>
      <c r="D68" s="213">
        <f t="shared" si="4"/>
        <v>11.766781999999999</v>
      </c>
      <c r="E68" s="212">
        <v>42064</v>
      </c>
      <c r="F68" s="182">
        <f t="shared" si="3"/>
        <v>12.755768666666668</v>
      </c>
      <c r="G68" s="41"/>
      <c r="H68" s="144"/>
    </row>
    <row r="69" spans="2:8" x14ac:dyDescent="0.25">
      <c r="B69" s="127">
        <f t="shared" si="5"/>
        <v>2015</v>
      </c>
      <c r="C69" s="127">
        <v>4</v>
      </c>
      <c r="D69" s="213">
        <f t="shared" si="4"/>
        <v>14.017365</v>
      </c>
      <c r="E69" s="212">
        <v>42095</v>
      </c>
      <c r="F69" s="182">
        <f t="shared" si="3"/>
        <v>12.795451083333335</v>
      </c>
      <c r="G69" s="41"/>
      <c r="H69" s="144"/>
    </row>
    <row r="70" spans="2:8" x14ac:dyDescent="0.25">
      <c r="B70" s="127">
        <f t="shared" si="5"/>
        <v>2015</v>
      </c>
      <c r="C70" s="127">
        <v>5</v>
      </c>
      <c r="D70" s="213">
        <f t="shared" si="4"/>
        <v>12.309400999999999</v>
      </c>
      <c r="E70" s="212">
        <v>42125</v>
      </c>
      <c r="F70" s="182">
        <f t="shared" si="3"/>
        <v>12.710287250000002</v>
      </c>
      <c r="G70" s="41"/>
      <c r="H70" s="144"/>
    </row>
    <row r="71" spans="2:8" x14ac:dyDescent="0.25">
      <c r="B71" s="127">
        <f t="shared" si="5"/>
        <v>2015</v>
      </c>
      <c r="C71" s="127">
        <v>6</v>
      </c>
      <c r="D71" s="213">
        <f t="shared" si="4"/>
        <v>13.877755000000001</v>
      </c>
      <c r="E71" s="212">
        <v>42156</v>
      </c>
      <c r="F71" s="182">
        <f t="shared" si="3"/>
        <v>12.730960916666668</v>
      </c>
      <c r="G71" s="41"/>
      <c r="H71" s="144"/>
    </row>
    <row r="72" spans="2:8" x14ac:dyDescent="0.25">
      <c r="B72" s="127">
        <f t="shared" si="5"/>
        <v>2015</v>
      </c>
      <c r="C72" s="127">
        <v>7</v>
      </c>
      <c r="D72" s="213">
        <f t="shared" si="4"/>
        <v>14.444661999999999</v>
      </c>
      <c r="E72" s="212">
        <v>42186</v>
      </c>
      <c r="F72" s="182">
        <f t="shared" si="3"/>
        <v>12.632636833333335</v>
      </c>
      <c r="G72" s="41"/>
      <c r="H72" s="144"/>
    </row>
    <row r="73" spans="2:8" x14ac:dyDescent="0.25">
      <c r="B73" s="127">
        <f t="shared" si="5"/>
        <v>2015</v>
      </c>
      <c r="C73" s="127">
        <v>8</v>
      </c>
      <c r="D73" s="213">
        <f t="shared" si="4"/>
        <v>13.630008</v>
      </c>
      <c r="E73" s="212">
        <v>42217</v>
      </c>
      <c r="F73" s="182">
        <f t="shared" si="3"/>
        <v>12.701738499999999</v>
      </c>
      <c r="G73" s="41"/>
      <c r="H73" s="144"/>
    </row>
    <row r="74" spans="2:8" x14ac:dyDescent="0.25">
      <c r="B74" s="127">
        <f t="shared" si="5"/>
        <v>2015</v>
      </c>
      <c r="C74" s="127">
        <v>9</v>
      </c>
      <c r="D74" s="213">
        <f t="shared" si="4"/>
        <v>17.029101000000001</v>
      </c>
      <c r="E74" s="212">
        <v>42248</v>
      </c>
      <c r="F74" s="182">
        <f t="shared" si="3"/>
        <v>13.119347249999999</v>
      </c>
      <c r="G74" s="41"/>
      <c r="H74" s="144"/>
    </row>
    <row r="75" spans="2:8" x14ac:dyDescent="0.25">
      <c r="B75" s="127">
        <f t="shared" si="5"/>
        <v>2015</v>
      </c>
      <c r="C75" s="127">
        <v>10</v>
      </c>
      <c r="D75" s="213">
        <f t="shared" si="4"/>
        <v>13.201853</v>
      </c>
      <c r="E75" s="212">
        <v>42278</v>
      </c>
      <c r="F75" s="182">
        <f t="shared" si="3"/>
        <v>12.960075249999997</v>
      </c>
      <c r="G75" s="41"/>
      <c r="H75" s="144"/>
    </row>
    <row r="76" spans="2:8" x14ac:dyDescent="0.25">
      <c r="B76" s="127">
        <f t="shared" si="5"/>
        <v>2015</v>
      </c>
      <c r="C76" s="127">
        <v>11</v>
      </c>
      <c r="D76" s="213">
        <f t="shared" si="4"/>
        <v>12.298555</v>
      </c>
      <c r="E76" s="212">
        <v>42309</v>
      </c>
      <c r="F76" s="182">
        <f t="shared" si="3"/>
        <v>12.990102583333332</v>
      </c>
      <c r="G76" s="41"/>
      <c r="H76" s="144"/>
    </row>
    <row r="77" spans="2:8" x14ac:dyDescent="0.25">
      <c r="B77" s="127">
        <f t="shared" si="5"/>
        <v>2015</v>
      </c>
      <c r="C77" s="127">
        <v>12</v>
      </c>
      <c r="D77" s="213">
        <f t="shared" si="4"/>
        <v>12.072806</v>
      </c>
      <c r="E77" s="212">
        <v>42339</v>
      </c>
      <c r="F77" s="182">
        <f t="shared" si="3"/>
        <v>12.895463749999999</v>
      </c>
      <c r="G77" s="41"/>
      <c r="H77" s="144"/>
    </row>
    <row r="78" spans="2:8" x14ac:dyDescent="0.25">
      <c r="B78" s="127">
        <f>+E11</f>
        <v>2016</v>
      </c>
      <c r="C78" s="127">
        <v>1</v>
      </c>
      <c r="D78" s="213">
        <f t="shared" ref="D78:D89" si="6">+E13</f>
        <v>8.1996420000000008</v>
      </c>
      <c r="E78" s="212">
        <v>42370</v>
      </c>
      <c r="F78" s="182">
        <f t="shared" si="3"/>
        <v>12.897436166666667</v>
      </c>
      <c r="G78" s="41"/>
      <c r="H78" s="144"/>
    </row>
    <row r="79" spans="2:8" x14ac:dyDescent="0.25">
      <c r="B79" s="127">
        <f t="shared" ref="B79:B89" si="7">+B78</f>
        <v>2016</v>
      </c>
      <c r="C79" s="127">
        <v>2</v>
      </c>
      <c r="D79" s="213">
        <f t="shared" si="6"/>
        <v>12.104725999999999</v>
      </c>
      <c r="E79" s="212">
        <v>42401</v>
      </c>
      <c r="F79" s="182">
        <f t="shared" si="3"/>
        <v>12.912721333333332</v>
      </c>
      <c r="G79" s="41"/>
      <c r="H79" s="144"/>
    </row>
    <row r="80" spans="2:8" x14ac:dyDescent="0.25">
      <c r="B80" s="127">
        <f t="shared" si="7"/>
        <v>2016</v>
      </c>
      <c r="C80" s="127">
        <v>3</v>
      </c>
      <c r="D80" s="213">
        <f t="shared" si="6"/>
        <v>14.424319000000001</v>
      </c>
      <c r="E80" s="212">
        <v>42430</v>
      </c>
      <c r="F80" s="182">
        <f t="shared" si="3"/>
        <v>13.134182749999999</v>
      </c>
      <c r="G80" s="41"/>
      <c r="H80" s="144"/>
    </row>
    <row r="81" spans="2:8" x14ac:dyDescent="0.25">
      <c r="B81" s="127">
        <f t="shared" si="7"/>
        <v>2016</v>
      </c>
      <c r="C81" s="127">
        <v>4</v>
      </c>
      <c r="D81" s="213">
        <f t="shared" si="6"/>
        <v>10.792023</v>
      </c>
      <c r="E81" s="212">
        <v>42461</v>
      </c>
      <c r="F81" s="182">
        <f t="shared" si="3"/>
        <v>12.865404249999999</v>
      </c>
      <c r="G81" s="41"/>
      <c r="H81" s="144"/>
    </row>
    <row r="82" spans="2:8" x14ac:dyDescent="0.25">
      <c r="B82" s="127">
        <f t="shared" si="7"/>
        <v>2016</v>
      </c>
      <c r="C82" s="127">
        <v>5</v>
      </c>
      <c r="D82" s="213">
        <f t="shared" si="6"/>
        <v>14.307444</v>
      </c>
      <c r="E82" s="212">
        <v>42491</v>
      </c>
      <c r="F82" s="182">
        <f t="shared" si="3"/>
        <v>13.031907833333333</v>
      </c>
      <c r="G82" s="41"/>
      <c r="H82" s="144"/>
    </row>
    <row r="83" spans="2:8" x14ac:dyDescent="0.25">
      <c r="B83" s="127">
        <f t="shared" si="7"/>
        <v>2016</v>
      </c>
      <c r="C83" s="127">
        <v>6</v>
      </c>
      <c r="D83" s="213">
        <f t="shared" si="6"/>
        <v>12.582800000000001</v>
      </c>
      <c r="E83" s="212">
        <v>42522</v>
      </c>
      <c r="F83" s="182">
        <f t="shared" si="3"/>
        <v>12.923994916666665</v>
      </c>
      <c r="G83" s="41"/>
      <c r="H83" s="144"/>
    </row>
    <row r="84" spans="2:8" x14ac:dyDescent="0.25">
      <c r="B84" s="127">
        <f t="shared" si="7"/>
        <v>2016</v>
      </c>
      <c r="C84" s="127">
        <v>7</v>
      </c>
      <c r="D84" s="213">
        <f t="shared" si="6"/>
        <v>10.345297</v>
      </c>
      <c r="E84" s="212">
        <v>42552</v>
      </c>
      <c r="F84" s="182">
        <f t="shared" si="3"/>
        <v>12.582381166666664</v>
      </c>
      <c r="G84" s="41"/>
      <c r="H84" s="144"/>
    </row>
    <row r="85" spans="2:8" x14ac:dyDescent="0.25">
      <c r="B85" s="127">
        <f t="shared" si="7"/>
        <v>2016</v>
      </c>
      <c r="C85" s="127">
        <v>8</v>
      </c>
      <c r="D85" s="213">
        <f t="shared" si="6"/>
        <v>16.497237999999999</v>
      </c>
      <c r="E85" s="212">
        <v>42583</v>
      </c>
      <c r="F85" s="182">
        <f t="shared" si="3"/>
        <v>12.821317000000001</v>
      </c>
      <c r="G85" s="41"/>
      <c r="H85" s="144"/>
    </row>
    <row r="86" spans="2:8" x14ac:dyDescent="0.25">
      <c r="B86" s="127">
        <f t="shared" si="7"/>
        <v>2016</v>
      </c>
      <c r="C86" s="127">
        <v>9</v>
      </c>
      <c r="D86" s="213">
        <f t="shared" si="6"/>
        <v>12.566642999999999</v>
      </c>
      <c r="E86" s="212">
        <v>42614</v>
      </c>
      <c r="F86" s="182">
        <f t="shared" si="3"/>
        <v>12.449445500000001</v>
      </c>
      <c r="G86" s="41"/>
      <c r="H86" s="144"/>
    </row>
    <row r="87" spans="2:8" x14ac:dyDescent="0.25">
      <c r="B87" s="127">
        <f t="shared" si="7"/>
        <v>2016</v>
      </c>
      <c r="C87" s="127">
        <v>10</v>
      </c>
      <c r="D87" s="213">
        <f t="shared" si="6"/>
        <v>12.437201</v>
      </c>
      <c r="E87" s="212">
        <v>42644</v>
      </c>
      <c r="F87" s="182">
        <f t="shared" si="3"/>
        <v>12.3857245</v>
      </c>
      <c r="G87" s="41"/>
      <c r="H87" s="144"/>
    </row>
    <row r="88" spans="2:8" x14ac:dyDescent="0.25">
      <c r="B88" s="127">
        <f t="shared" si="7"/>
        <v>2016</v>
      </c>
      <c r="C88" s="127">
        <v>11</v>
      </c>
      <c r="D88" s="213">
        <f t="shared" si="6"/>
        <v>11.293758</v>
      </c>
      <c r="E88" s="212">
        <v>42675</v>
      </c>
      <c r="F88" s="182">
        <f t="shared" si="3"/>
        <v>12.301991416666667</v>
      </c>
      <c r="G88" s="41"/>
      <c r="H88" s="144"/>
    </row>
    <row r="89" spans="2:8" x14ac:dyDescent="0.25">
      <c r="B89" s="127">
        <f t="shared" si="7"/>
        <v>2016</v>
      </c>
      <c r="C89" s="127">
        <v>12</v>
      </c>
      <c r="D89" s="213">
        <f t="shared" si="6"/>
        <v>13.825025</v>
      </c>
      <c r="E89" s="212">
        <v>42705</v>
      </c>
      <c r="F89" s="182">
        <f t="shared" si="3"/>
        <v>12.448009666666669</v>
      </c>
      <c r="G89" s="41"/>
      <c r="H89" s="144"/>
    </row>
    <row r="90" spans="2:8" x14ac:dyDescent="0.25">
      <c r="B90" s="127">
        <f>+F11</f>
        <v>2017</v>
      </c>
      <c r="C90" s="127">
        <v>1</v>
      </c>
      <c r="D90" s="213">
        <f t="shared" ref="D90:D101" si="8">+F13</f>
        <v>8.5760539999999992</v>
      </c>
      <c r="E90" s="212">
        <v>42736</v>
      </c>
      <c r="F90" s="182">
        <f t="shared" si="3"/>
        <v>12.479377333333334</v>
      </c>
      <c r="G90" s="41"/>
      <c r="H90" s="144"/>
    </row>
    <row r="91" spans="2:8" x14ac:dyDescent="0.25">
      <c r="B91" s="127">
        <f t="shared" ref="B91:B101" si="9">+B90</f>
        <v>2017</v>
      </c>
      <c r="C91" s="127">
        <v>2</v>
      </c>
      <c r="D91" s="213">
        <f t="shared" si="8"/>
        <v>9.322794</v>
      </c>
      <c r="E91" s="212">
        <v>42767</v>
      </c>
      <c r="F91" s="182">
        <f t="shared" si="3"/>
        <v>12.247549666666666</v>
      </c>
      <c r="G91" s="41"/>
      <c r="H91" s="144"/>
    </row>
    <row r="92" spans="2:8" x14ac:dyDescent="0.25">
      <c r="B92" s="127">
        <f t="shared" si="9"/>
        <v>2017</v>
      </c>
      <c r="C92" s="127">
        <v>3</v>
      </c>
      <c r="D92" s="213">
        <f t="shared" si="8"/>
        <v>10.076411999999999</v>
      </c>
      <c r="E92" s="212">
        <v>42795</v>
      </c>
      <c r="F92" s="182">
        <f t="shared" si="3"/>
        <v>11.885224083333334</v>
      </c>
      <c r="G92" s="41"/>
      <c r="H92" s="144"/>
    </row>
    <row r="93" spans="2:8" x14ac:dyDescent="0.25">
      <c r="B93" s="127">
        <f t="shared" si="9"/>
        <v>2017</v>
      </c>
      <c r="C93" s="127">
        <v>4</v>
      </c>
      <c r="D93" s="213">
        <f t="shared" si="8"/>
        <v>9.8865610000000004</v>
      </c>
      <c r="E93" s="212">
        <v>42826</v>
      </c>
      <c r="F93" s="182">
        <f t="shared" si="3"/>
        <v>11.809768916666668</v>
      </c>
      <c r="G93" s="41"/>
      <c r="H93" s="144"/>
    </row>
    <row r="94" spans="2:8" x14ac:dyDescent="0.25">
      <c r="B94" s="127">
        <f t="shared" si="9"/>
        <v>2017</v>
      </c>
      <c r="C94" s="127">
        <v>5</v>
      </c>
      <c r="D94" s="213">
        <f t="shared" si="8"/>
        <v>13.468216999999999</v>
      </c>
      <c r="E94" s="212">
        <v>42856</v>
      </c>
      <c r="F94" s="182">
        <f t="shared" si="3"/>
        <v>11.739833333333335</v>
      </c>
      <c r="G94" s="41"/>
      <c r="H94" s="144"/>
    </row>
    <row r="95" spans="2:8" x14ac:dyDescent="0.25">
      <c r="B95" s="127">
        <f t="shared" si="9"/>
        <v>2017</v>
      </c>
      <c r="C95" s="127">
        <v>6</v>
      </c>
      <c r="D95" s="213">
        <f t="shared" si="8"/>
        <v>9.909796</v>
      </c>
      <c r="E95" s="212">
        <v>42887</v>
      </c>
      <c r="F95" s="182">
        <f t="shared" si="3"/>
        <v>11.517083</v>
      </c>
      <c r="G95" s="41"/>
      <c r="H95" s="144"/>
    </row>
    <row r="96" spans="2:8" x14ac:dyDescent="0.25">
      <c r="B96" s="127">
        <f t="shared" si="9"/>
        <v>2017</v>
      </c>
      <c r="C96" s="127">
        <v>7</v>
      </c>
      <c r="D96" s="213">
        <f t="shared" si="8"/>
        <v>12.831529</v>
      </c>
      <c r="E96" s="212">
        <v>42917</v>
      </c>
      <c r="F96" s="182">
        <f t="shared" si="3"/>
        <v>11.724269</v>
      </c>
      <c r="G96" s="41"/>
      <c r="H96" s="144"/>
    </row>
    <row r="97" spans="2:9" x14ac:dyDescent="0.25">
      <c r="B97" s="127">
        <f t="shared" si="9"/>
        <v>2017</v>
      </c>
      <c r="C97" s="127">
        <v>8</v>
      </c>
      <c r="D97" s="213">
        <f t="shared" si="8"/>
        <v>11.854480000000001</v>
      </c>
      <c r="E97" s="212">
        <v>42948</v>
      </c>
      <c r="F97" s="182">
        <f t="shared" ref="F97:F118" si="10">+AVERAGE(D86:D97)</f>
        <v>11.337372500000001</v>
      </c>
      <c r="G97" s="41"/>
      <c r="H97" s="144"/>
    </row>
    <row r="98" spans="2:9" x14ac:dyDescent="0.25">
      <c r="B98" s="127">
        <f t="shared" si="9"/>
        <v>2017</v>
      </c>
      <c r="C98" s="127">
        <v>9</v>
      </c>
      <c r="D98" s="213">
        <f t="shared" si="8"/>
        <v>9.6657670000000007</v>
      </c>
      <c r="E98" s="212">
        <v>42979</v>
      </c>
      <c r="F98" s="182">
        <f t="shared" si="10"/>
        <v>11.095632833333333</v>
      </c>
      <c r="G98" s="41"/>
      <c r="H98" s="144"/>
    </row>
    <row r="99" spans="2:9" x14ac:dyDescent="0.25">
      <c r="B99" s="127">
        <f t="shared" si="9"/>
        <v>2017</v>
      </c>
      <c r="C99" s="127">
        <v>10</v>
      </c>
      <c r="D99" s="213">
        <f t="shared" si="8"/>
        <v>11.891063000000001</v>
      </c>
      <c r="E99" s="212">
        <v>43009</v>
      </c>
      <c r="F99" s="182">
        <f t="shared" si="10"/>
        <v>11.050121333333331</v>
      </c>
      <c r="G99" s="41"/>
      <c r="H99" s="144"/>
    </row>
    <row r="100" spans="2:9" x14ac:dyDescent="0.25">
      <c r="B100" s="127">
        <f t="shared" si="9"/>
        <v>2017</v>
      </c>
      <c r="C100" s="127">
        <v>11</v>
      </c>
      <c r="D100" s="213">
        <f t="shared" si="8"/>
        <v>12.054792000000001</v>
      </c>
      <c r="E100" s="212">
        <v>43040</v>
      </c>
      <c r="F100" s="182">
        <f t="shared" si="10"/>
        <v>11.113540833333333</v>
      </c>
      <c r="G100" s="41"/>
      <c r="H100" s="144"/>
    </row>
    <row r="101" spans="2:9" x14ac:dyDescent="0.25">
      <c r="B101" s="127">
        <f t="shared" si="9"/>
        <v>2017</v>
      </c>
      <c r="C101" s="127">
        <v>12</v>
      </c>
      <c r="D101" s="213">
        <f t="shared" si="8"/>
        <v>12.817254</v>
      </c>
      <c r="E101" s="212">
        <v>43070</v>
      </c>
      <c r="F101" s="182">
        <f t="shared" si="10"/>
        <v>11.029559916666669</v>
      </c>
      <c r="G101" s="41"/>
      <c r="H101" s="144"/>
    </row>
    <row r="102" spans="2:9" x14ac:dyDescent="0.25">
      <c r="B102" s="127">
        <f>+G11</f>
        <v>2018</v>
      </c>
      <c r="C102" s="127">
        <v>1</v>
      </c>
      <c r="D102" s="213">
        <f t="shared" ref="D102:D113" si="11">+G13</f>
        <v>11.128572999999999</v>
      </c>
      <c r="E102" s="212">
        <v>43101</v>
      </c>
      <c r="F102" s="182">
        <f t="shared" si="10"/>
        <v>11.242269833333333</v>
      </c>
      <c r="G102" s="41"/>
      <c r="H102" s="144"/>
    </row>
    <row r="103" spans="2:9" x14ac:dyDescent="0.25">
      <c r="B103" s="127">
        <f t="shared" ref="B103:B113" si="12">+B102</f>
        <v>2018</v>
      </c>
      <c r="C103" s="127">
        <v>2</v>
      </c>
      <c r="D103" s="213">
        <f t="shared" si="11"/>
        <v>11.136896999999999</v>
      </c>
      <c r="E103" s="212">
        <v>43132</v>
      </c>
      <c r="F103" s="182">
        <f t="shared" si="10"/>
        <v>11.393445083333335</v>
      </c>
      <c r="G103" s="41"/>
      <c r="H103" s="144"/>
    </row>
    <row r="104" spans="2:9" x14ac:dyDescent="0.25">
      <c r="B104" s="127">
        <f t="shared" si="12"/>
        <v>2018</v>
      </c>
      <c r="C104" s="127">
        <v>3</v>
      </c>
      <c r="D104" s="213">
        <f t="shared" si="11"/>
        <v>11.610427</v>
      </c>
      <c r="E104" s="212">
        <v>43160</v>
      </c>
      <c r="F104" s="182">
        <f t="shared" si="10"/>
        <v>11.521279666666667</v>
      </c>
      <c r="G104" s="41"/>
      <c r="H104" s="144"/>
    </row>
    <row r="105" spans="2:9" x14ac:dyDescent="0.25">
      <c r="B105" s="127">
        <f t="shared" si="12"/>
        <v>2018</v>
      </c>
      <c r="C105" s="127">
        <v>4</v>
      </c>
      <c r="D105" s="213">
        <f t="shared" si="11"/>
        <v>15.071592000000001</v>
      </c>
      <c r="E105" s="212">
        <v>43191</v>
      </c>
      <c r="F105" s="182">
        <f t="shared" si="10"/>
        <v>11.953365583333335</v>
      </c>
      <c r="G105" s="41"/>
      <c r="H105" s="144"/>
    </row>
    <row r="106" spans="2:9" x14ac:dyDescent="0.25">
      <c r="B106" s="127">
        <f t="shared" si="12"/>
        <v>2018</v>
      </c>
      <c r="C106" s="127">
        <v>5</v>
      </c>
      <c r="D106" s="213">
        <f t="shared" si="11"/>
        <v>13.478121</v>
      </c>
      <c r="E106" s="212">
        <v>43221</v>
      </c>
      <c r="F106" s="182">
        <f t="shared" si="10"/>
        <v>11.954190916666668</v>
      </c>
      <c r="G106" s="41"/>
      <c r="H106" s="144"/>
    </row>
    <row r="107" spans="2:9" x14ac:dyDescent="0.25">
      <c r="B107" s="127">
        <f t="shared" si="12"/>
        <v>2018</v>
      </c>
      <c r="C107" s="127">
        <v>6</v>
      </c>
      <c r="D107" s="213">
        <f t="shared" si="11"/>
        <v>14.682244000000001</v>
      </c>
      <c r="E107" s="212">
        <v>43252</v>
      </c>
      <c r="F107" s="182">
        <f t="shared" si="10"/>
        <v>12.351894916666666</v>
      </c>
      <c r="G107" s="41"/>
      <c r="H107" s="144"/>
    </row>
    <row r="108" spans="2:9" x14ac:dyDescent="0.25">
      <c r="B108" s="127">
        <f t="shared" si="12"/>
        <v>2018</v>
      </c>
      <c r="C108" s="127">
        <v>7</v>
      </c>
      <c r="D108" s="213">
        <f t="shared" si="11"/>
        <v>12.975304</v>
      </c>
      <c r="E108" s="212">
        <v>43282</v>
      </c>
      <c r="F108" s="182">
        <f t="shared" si="10"/>
        <v>12.363876166666666</v>
      </c>
      <c r="G108" s="41"/>
      <c r="H108" s="144"/>
    </row>
    <row r="109" spans="2:9" x14ac:dyDescent="0.25">
      <c r="B109" s="127">
        <f t="shared" si="12"/>
        <v>2018</v>
      </c>
      <c r="C109" s="127">
        <v>8</v>
      </c>
      <c r="D109" s="213">
        <f t="shared" si="11"/>
        <v>16.384802000000001</v>
      </c>
      <c r="E109" s="212">
        <v>43313</v>
      </c>
      <c r="F109" s="182">
        <f t="shared" si="10"/>
        <v>12.741403</v>
      </c>
      <c r="G109" s="41"/>
      <c r="H109" s="144"/>
      <c r="I109" s="144"/>
    </row>
    <row r="110" spans="2:9" x14ac:dyDescent="0.25">
      <c r="B110" s="127">
        <f t="shared" si="12"/>
        <v>2018</v>
      </c>
      <c r="C110" s="127">
        <v>9</v>
      </c>
      <c r="D110" s="213">
        <f t="shared" si="11"/>
        <v>13.722225999999999</v>
      </c>
      <c r="E110" s="212">
        <v>43344</v>
      </c>
      <c r="F110" s="182">
        <f t="shared" si="10"/>
        <v>13.07944125</v>
      </c>
      <c r="G110" s="41"/>
      <c r="H110" s="144"/>
      <c r="I110" s="144"/>
    </row>
    <row r="111" spans="2:9" x14ac:dyDescent="0.25">
      <c r="B111" s="127">
        <f t="shared" si="12"/>
        <v>2018</v>
      </c>
      <c r="C111" s="127">
        <v>10</v>
      </c>
      <c r="D111" s="213">
        <f t="shared" si="11"/>
        <v>14.981058000000001</v>
      </c>
      <c r="E111" s="212">
        <v>43374</v>
      </c>
      <c r="F111" s="182">
        <f t="shared" si="10"/>
        <v>13.336940833333331</v>
      </c>
      <c r="G111" s="41"/>
      <c r="H111" s="144"/>
      <c r="I111" s="144"/>
    </row>
    <row r="112" spans="2:9" x14ac:dyDescent="0.25">
      <c r="B112" s="127">
        <f t="shared" si="12"/>
        <v>2018</v>
      </c>
      <c r="C112" s="127">
        <v>11</v>
      </c>
      <c r="D112" s="213">
        <f t="shared" si="11"/>
        <v>13.588478</v>
      </c>
      <c r="E112" s="212">
        <v>43405</v>
      </c>
      <c r="F112" s="182">
        <f t="shared" si="10"/>
        <v>13.464748</v>
      </c>
      <c r="G112" s="41"/>
      <c r="H112" s="144"/>
      <c r="I112" s="144"/>
    </row>
    <row r="113" spans="2:9" x14ac:dyDescent="0.25">
      <c r="B113" s="127">
        <f t="shared" si="12"/>
        <v>2018</v>
      </c>
      <c r="C113" s="127">
        <v>12</v>
      </c>
      <c r="D113" s="213">
        <f t="shared" si="11"/>
        <v>14.724876</v>
      </c>
      <c r="E113" s="212">
        <v>43435</v>
      </c>
      <c r="F113" s="182">
        <f t="shared" si="10"/>
        <v>13.6237165</v>
      </c>
      <c r="G113" s="41"/>
      <c r="H113" s="144"/>
      <c r="I113" s="144"/>
    </row>
    <row r="114" spans="2:9" x14ac:dyDescent="0.25">
      <c r="B114" s="127">
        <v>2019</v>
      </c>
      <c r="C114" s="127">
        <v>1</v>
      </c>
      <c r="D114" s="213">
        <f t="shared" ref="D114:D125" si="13">+H13</f>
        <v>9.5087980000000005</v>
      </c>
      <c r="E114" s="212">
        <v>43466</v>
      </c>
      <c r="F114" s="182">
        <f t="shared" si="10"/>
        <v>13.48873525</v>
      </c>
      <c r="G114" s="41"/>
      <c r="H114" s="144"/>
      <c r="I114" s="144"/>
    </row>
    <row r="115" spans="2:9" x14ac:dyDescent="0.25">
      <c r="B115" s="127">
        <f t="shared" ref="B115:B124" si="14">+B114</f>
        <v>2019</v>
      </c>
      <c r="C115" s="127">
        <v>2</v>
      </c>
      <c r="D115" s="213">
        <f t="shared" si="13"/>
        <v>11.528999000000001</v>
      </c>
      <c r="E115" s="212">
        <v>43497</v>
      </c>
      <c r="F115" s="182">
        <f t="shared" si="10"/>
        <v>13.521410416666667</v>
      </c>
      <c r="G115" s="41"/>
      <c r="H115" s="144"/>
      <c r="I115" s="144"/>
    </row>
    <row r="116" spans="2:9" x14ac:dyDescent="0.25">
      <c r="B116" s="127">
        <f t="shared" si="14"/>
        <v>2019</v>
      </c>
      <c r="C116" s="127">
        <v>3</v>
      </c>
      <c r="D116" s="213">
        <f t="shared" si="13"/>
        <v>12.690557</v>
      </c>
      <c r="E116" s="212">
        <v>43525</v>
      </c>
      <c r="F116" s="182">
        <f t="shared" si="10"/>
        <v>13.611421250000001</v>
      </c>
      <c r="G116" s="41"/>
      <c r="H116" s="144"/>
      <c r="I116" s="144"/>
    </row>
    <row r="117" spans="2:9" x14ac:dyDescent="0.25">
      <c r="B117" s="127">
        <f t="shared" si="14"/>
        <v>2019</v>
      </c>
      <c r="C117" s="127">
        <v>4</v>
      </c>
      <c r="D117" s="213">
        <f t="shared" si="13"/>
        <v>14.749589</v>
      </c>
      <c r="E117" s="212">
        <v>43556</v>
      </c>
      <c r="F117" s="182">
        <f>+AVERAGE(D106:D117)</f>
        <v>13.584587666666669</v>
      </c>
      <c r="G117" s="41"/>
      <c r="H117" s="144"/>
      <c r="I117" s="144"/>
    </row>
    <row r="118" spans="2:9" x14ac:dyDescent="0.25">
      <c r="B118" s="127">
        <f t="shared" si="14"/>
        <v>2019</v>
      </c>
      <c r="C118" s="127">
        <v>5</v>
      </c>
      <c r="D118" s="213">
        <f t="shared" si="13"/>
        <v>17.293624000000001</v>
      </c>
      <c r="E118" s="212">
        <v>43586</v>
      </c>
      <c r="F118" s="182">
        <f t="shared" si="10"/>
        <v>13.902546249999999</v>
      </c>
      <c r="G118" s="41"/>
      <c r="H118" s="144"/>
      <c r="I118" s="144"/>
    </row>
    <row r="119" spans="2:9" x14ac:dyDescent="0.25">
      <c r="B119" s="127">
        <f t="shared" si="14"/>
        <v>2019</v>
      </c>
      <c r="C119" s="127">
        <v>6</v>
      </c>
      <c r="D119" s="213">
        <f t="shared" si="13"/>
        <v>10.834714999999999</v>
      </c>
      <c r="E119" s="212">
        <v>43617</v>
      </c>
      <c r="F119" s="182">
        <f t="shared" ref="F119" si="15">+AVERAGE(D108:D119)</f>
        <v>13.581918833333331</v>
      </c>
      <c r="G119" s="41"/>
      <c r="H119" s="144"/>
      <c r="I119" s="144"/>
    </row>
    <row r="120" spans="2:9" x14ac:dyDescent="0.25">
      <c r="B120" s="127">
        <f t="shared" si="14"/>
        <v>2019</v>
      </c>
      <c r="C120" s="127">
        <v>7</v>
      </c>
      <c r="D120" s="213">
        <f t="shared" si="13"/>
        <v>11.500063000000001</v>
      </c>
      <c r="E120" s="212">
        <v>43647</v>
      </c>
      <c r="F120" s="182">
        <f>+AVERAGE(D109:D120)</f>
        <v>13.458982083333334</v>
      </c>
      <c r="G120" s="41"/>
      <c r="H120" s="144"/>
      <c r="I120" s="144"/>
    </row>
    <row r="121" spans="2:9" x14ac:dyDescent="0.25">
      <c r="B121" s="127">
        <f t="shared" si="14"/>
        <v>2019</v>
      </c>
      <c r="C121" s="127">
        <v>8</v>
      </c>
      <c r="D121" s="213">
        <f t="shared" si="13"/>
        <v>14.656648000000001</v>
      </c>
      <c r="E121" s="212">
        <v>43678</v>
      </c>
      <c r="F121" s="182">
        <f t="shared" ref="F121" si="16">+AVERAGE(D110:D121)</f>
        <v>13.314969249999999</v>
      </c>
      <c r="G121" s="41"/>
      <c r="H121" s="144"/>
      <c r="I121" s="144"/>
    </row>
    <row r="122" spans="2:9" x14ac:dyDescent="0.25">
      <c r="B122" s="127">
        <f t="shared" si="14"/>
        <v>2019</v>
      </c>
      <c r="C122" s="127">
        <v>9</v>
      </c>
      <c r="D122" s="213">
        <f t="shared" si="13"/>
        <v>14.946486</v>
      </c>
      <c r="E122" s="212">
        <v>43709</v>
      </c>
      <c r="F122" s="182">
        <f>+AVERAGE(D111:D122)</f>
        <v>13.416990916666665</v>
      </c>
      <c r="G122" s="41"/>
      <c r="H122" s="144"/>
      <c r="I122" s="144"/>
    </row>
    <row r="123" spans="2:9" x14ac:dyDescent="0.25">
      <c r="B123" s="127">
        <f t="shared" si="14"/>
        <v>2019</v>
      </c>
      <c r="C123" s="127">
        <v>10</v>
      </c>
      <c r="D123" s="213">
        <f t="shared" si="13"/>
        <v>13.62177</v>
      </c>
      <c r="E123" s="212">
        <v>43739</v>
      </c>
      <c r="F123" s="182">
        <f>+AVERAGE(D112:D123)</f>
        <v>13.303716916666666</v>
      </c>
      <c r="G123" s="41"/>
      <c r="H123" s="144"/>
      <c r="I123" s="144"/>
    </row>
    <row r="124" spans="2:9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12.17134375</v>
      </c>
      <c r="G124" s="41"/>
      <c r="H124" s="144"/>
      <c r="I124" s="144"/>
    </row>
    <row r="125" spans="2:9" x14ac:dyDescent="0.25">
      <c r="B125" s="127">
        <v>2016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7">+AVERAGE(D114:D125)</f>
        <v>10.944270750000001</v>
      </c>
      <c r="G125" s="41"/>
      <c r="H125" s="144"/>
      <c r="I125" s="144"/>
    </row>
    <row r="126" spans="2:9" x14ac:dyDescent="0.25">
      <c r="B126" s="41"/>
      <c r="C126" s="41"/>
      <c r="D126" s="41"/>
      <c r="E126" s="41"/>
      <c r="F126" s="41"/>
      <c r="G126" s="41"/>
      <c r="H126" s="144"/>
    </row>
    <row r="127" spans="2:9" x14ac:dyDescent="0.25">
      <c r="B127" s="144"/>
      <c r="C127" s="144"/>
      <c r="D127" s="144"/>
      <c r="E127" s="144"/>
      <c r="F127" s="144"/>
      <c r="G127" s="144"/>
      <c r="H127" s="144"/>
    </row>
    <row r="128" spans="2:9" x14ac:dyDescent="0.25">
      <c r="B128" s="144"/>
      <c r="C128" s="144"/>
      <c r="D128" s="144"/>
      <c r="E128" s="144"/>
      <c r="F128" s="144"/>
      <c r="G128" s="144"/>
      <c r="H128" s="144"/>
    </row>
    <row r="129" spans="2:8" x14ac:dyDescent="0.25">
      <c r="B129" s="144"/>
      <c r="C129" s="144"/>
      <c r="D129" s="144"/>
      <c r="E129" s="144"/>
      <c r="F129" s="144"/>
      <c r="G129" s="144"/>
      <c r="H129" s="144"/>
    </row>
    <row r="130" spans="2:8" x14ac:dyDescent="0.25">
      <c r="B130" s="144"/>
      <c r="C130" s="144"/>
      <c r="D130" s="144"/>
      <c r="E130" s="144"/>
      <c r="F130" s="144"/>
      <c r="G130" s="144"/>
      <c r="H130" s="144"/>
    </row>
    <row r="131" spans="2:8" x14ac:dyDescent="0.25">
      <c r="B131" s="144"/>
      <c r="C131" s="144"/>
      <c r="D131" s="144"/>
      <c r="E131" s="144"/>
      <c r="F131" s="144"/>
      <c r="G131" s="144"/>
      <c r="H131" s="144"/>
    </row>
    <row r="132" spans="2:8" x14ac:dyDescent="0.25">
      <c r="B132" s="144"/>
      <c r="C132" s="144"/>
      <c r="D132" s="144"/>
      <c r="E132" s="144"/>
      <c r="F132" s="144"/>
      <c r="G132" s="144"/>
      <c r="H132" s="144"/>
    </row>
    <row r="133" spans="2:8" x14ac:dyDescent="0.25">
      <c r="G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ignoredErrors>
    <ignoredError sqref="B66 B78 B90 B102" formula="1"/>
  </ignoredError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x14ac:dyDescent="0.25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157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8.2638239999999996</v>
      </c>
      <c r="D13" s="68">
        <v>5.608765</v>
      </c>
      <c r="E13" s="68">
        <v>8.4159159999999993</v>
      </c>
      <c r="F13" s="68">
        <v>7.6501780000000004</v>
      </c>
      <c r="G13" s="68">
        <v>7.1252969999999998</v>
      </c>
      <c r="H13" s="68">
        <v>6.2858020000000003</v>
      </c>
      <c r="I13" s="68">
        <v>-11.781894845927122</v>
      </c>
      <c r="J13" s="68">
        <v>88.218105154072873</v>
      </c>
      <c r="K13" s="68">
        <v>-6.861029900219318</v>
      </c>
      <c r="L13" s="60"/>
      <c r="N13" s="41">
        <f t="shared" ref="N13:N24" si="0">IF(H13="","",1)</f>
        <v>1</v>
      </c>
    </row>
    <row r="14" spans="1:15" x14ac:dyDescent="0.25">
      <c r="A14" s="58"/>
      <c r="B14" s="67" t="s">
        <v>8</v>
      </c>
      <c r="C14" s="68">
        <v>7.3838499999999998</v>
      </c>
      <c r="D14" s="68">
        <v>10.695112</v>
      </c>
      <c r="E14" s="68">
        <v>7.8959229999999998</v>
      </c>
      <c r="F14" s="68">
        <v>9.2636859999999999</v>
      </c>
      <c r="G14" s="68">
        <v>8.0354799999999997</v>
      </c>
      <c r="H14" s="68">
        <v>5.6533170000000004</v>
      </c>
      <c r="I14" s="68">
        <v>-29.645559443866443</v>
      </c>
      <c r="J14" s="68">
        <v>70.354440556133554</v>
      </c>
      <c r="K14" s="68">
        <v>-13.258286172480371</v>
      </c>
      <c r="L14" s="60"/>
      <c r="N14" s="41">
        <f t="shared" si="0"/>
        <v>1</v>
      </c>
    </row>
    <row r="15" spans="1:15" x14ac:dyDescent="0.25">
      <c r="A15" s="58"/>
      <c r="B15" s="67" t="s">
        <v>9</v>
      </c>
      <c r="C15" s="68">
        <v>10.509477</v>
      </c>
      <c r="D15" s="68">
        <v>8.0278270000000003</v>
      </c>
      <c r="E15" s="68">
        <v>7.6216439999999999</v>
      </c>
      <c r="F15" s="68">
        <v>9.2856070000000006</v>
      </c>
      <c r="G15" s="68">
        <v>6.1474760000000002</v>
      </c>
      <c r="H15" s="68">
        <v>6.9655570000000004</v>
      </c>
      <c r="I15" s="68">
        <v>13.307591603448321</v>
      </c>
      <c r="J15" s="68">
        <v>113.30759160344832</v>
      </c>
      <c r="K15" s="68">
        <v>-33.795647392787572</v>
      </c>
      <c r="L15" s="60"/>
      <c r="N15" s="41">
        <f t="shared" si="0"/>
        <v>1</v>
      </c>
    </row>
    <row r="16" spans="1:15" x14ac:dyDescent="0.25">
      <c r="A16" s="58"/>
      <c r="B16" s="67" t="s">
        <v>10</v>
      </c>
      <c r="C16" s="68">
        <v>10.380777</v>
      </c>
      <c r="D16" s="68">
        <v>7.6074080000000004</v>
      </c>
      <c r="E16" s="68">
        <v>8.0939770000000006</v>
      </c>
      <c r="F16" s="68">
        <v>7.2243040000000001</v>
      </c>
      <c r="G16" s="68">
        <v>8.9406789999999994</v>
      </c>
      <c r="H16" s="68">
        <v>7.0674070000000002</v>
      </c>
      <c r="I16" s="68">
        <v>-20.952234164765326</v>
      </c>
      <c r="J16" s="68">
        <v>79.047765835234671</v>
      </c>
      <c r="K16" s="68">
        <v>23.758344056396297</v>
      </c>
      <c r="L16" s="60"/>
      <c r="N16" s="41">
        <f t="shared" si="0"/>
        <v>1</v>
      </c>
    </row>
    <row r="17" spans="1:15" x14ac:dyDescent="0.25">
      <c r="A17" s="58"/>
      <c r="B17" s="67" t="s">
        <v>11</v>
      </c>
      <c r="C17" s="68">
        <v>8.5475539999999999</v>
      </c>
      <c r="D17" s="68">
        <v>10.647689</v>
      </c>
      <c r="E17" s="68">
        <v>11.568925999999999</v>
      </c>
      <c r="F17" s="68">
        <v>7.9307189999999999</v>
      </c>
      <c r="G17" s="68">
        <v>7.356598</v>
      </c>
      <c r="H17" s="68">
        <v>6.8742359999999998</v>
      </c>
      <c r="I17" s="68">
        <v>-6.5568622887916428</v>
      </c>
      <c r="J17" s="68">
        <v>93.443137711208351</v>
      </c>
      <c r="K17" s="68">
        <v>-7.2392049195035169</v>
      </c>
      <c r="L17" s="60"/>
      <c r="N17" s="41">
        <f t="shared" si="0"/>
        <v>1</v>
      </c>
    </row>
    <row r="18" spans="1:15" x14ac:dyDescent="0.25">
      <c r="A18" s="58"/>
      <c r="B18" s="67" t="s">
        <v>12</v>
      </c>
      <c r="C18" s="68">
        <v>6.6700619999999997</v>
      </c>
      <c r="D18" s="68">
        <v>8.2254799999999992</v>
      </c>
      <c r="E18" s="68">
        <v>8.3124300000000009</v>
      </c>
      <c r="F18" s="68">
        <v>7.7504080000000002</v>
      </c>
      <c r="G18" s="68">
        <v>5.9772689999999997</v>
      </c>
      <c r="H18" s="68">
        <v>7.2422769999999996</v>
      </c>
      <c r="I18" s="68">
        <v>21.163645136265409</v>
      </c>
      <c r="J18" s="68">
        <v>121.1636451362654</v>
      </c>
      <c r="K18" s="68">
        <v>-22.878008486779024</v>
      </c>
      <c r="L18" s="60"/>
      <c r="N18" s="41">
        <f t="shared" si="0"/>
        <v>1</v>
      </c>
    </row>
    <row r="19" spans="1:15" x14ac:dyDescent="0.25">
      <c r="A19" s="58"/>
      <c r="B19" s="67" t="s">
        <v>13</v>
      </c>
      <c r="C19" s="68">
        <v>15.997992999999999</v>
      </c>
      <c r="D19" s="68">
        <v>9.7751979999999996</v>
      </c>
      <c r="E19" s="68">
        <v>6.2345930000000003</v>
      </c>
      <c r="F19" s="68">
        <v>7.5488739999999996</v>
      </c>
      <c r="G19" s="68">
        <v>7.5052050000000001</v>
      </c>
      <c r="H19" s="68">
        <v>8.5581530000000008</v>
      </c>
      <c r="I19" s="68">
        <v>14.029570144986048</v>
      </c>
      <c r="J19" s="68">
        <v>114.02957014498605</v>
      </c>
      <c r="K19" s="68">
        <v>-0.57848362550493304</v>
      </c>
      <c r="L19" s="60"/>
      <c r="N19" s="41">
        <f t="shared" si="0"/>
        <v>1</v>
      </c>
    </row>
    <row r="20" spans="1:15" x14ac:dyDescent="0.25">
      <c r="A20" s="58"/>
      <c r="B20" s="67" t="s">
        <v>14</v>
      </c>
      <c r="C20" s="68">
        <v>8.5937730000000006</v>
      </c>
      <c r="D20" s="68">
        <v>9.2618790000000004</v>
      </c>
      <c r="E20" s="68">
        <v>9.9715679999999995</v>
      </c>
      <c r="F20" s="68">
        <v>8.4359090000000005</v>
      </c>
      <c r="G20" s="68">
        <v>7.7162990000000002</v>
      </c>
      <c r="H20" s="68">
        <v>7.4376689999999996</v>
      </c>
      <c r="I20" s="68">
        <v>-3.6109279850353171</v>
      </c>
      <c r="J20" s="68">
        <v>96.389072014964682</v>
      </c>
      <c r="K20" s="68">
        <v>-8.5303196134524519</v>
      </c>
      <c r="L20" s="60"/>
      <c r="N20" s="41">
        <f t="shared" si="0"/>
        <v>1</v>
      </c>
    </row>
    <row r="21" spans="1:15" x14ac:dyDescent="0.25">
      <c r="A21" s="58"/>
      <c r="B21" s="67" t="s">
        <v>15</v>
      </c>
      <c r="C21" s="68">
        <v>9.0176750000000006</v>
      </c>
      <c r="D21" s="68">
        <v>9.7312639999999995</v>
      </c>
      <c r="E21" s="68">
        <v>15.220203</v>
      </c>
      <c r="F21" s="68">
        <v>8.0642160000000001</v>
      </c>
      <c r="G21" s="68">
        <v>7.9816820000000002</v>
      </c>
      <c r="H21" s="68">
        <v>8.7250750000000004</v>
      </c>
      <c r="I21" s="68">
        <v>9.3137386330349958</v>
      </c>
      <c r="J21" s="68">
        <v>109.313738633035</v>
      </c>
      <c r="K21" s="68">
        <v>-1.0234596890757897</v>
      </c>
      <c r="L21" s="60"/>
      <c r="N21" s="41">
        <f t="shared" si="0"/>
        <v>1</v>
      </c>
    </row>
    <row r="22" spans="1:15" x14ac:dyDescent="0.25">
      <c r="A22" s="58"/>
      <c r="B22" s="67" t="s">
        <v>16</v>
      </c>
      <c r="C22" s="68">
        <v>8.1134909999999998</v>
      </c>
      <c r="D22" s="68">
        <v>8.7921390000000006</v>
      </c>
      <c r="E22" s="68">
        <v>9.3925169999999998</v>
      </c>
      <c r="F22" s="68">
        <v>9.1690579999999997</v>
      </c>
      <c r="G22" s="68">
        <v>8.0691260000000007</v>
      </c>
      <c r="H22" s="30">
        <v>8.4774460000000005</v>
      </c>
      <c r="I22" s="30">
        <v>5.0602754251203974</v>
      </c>
      <c r="J22" s="30">
        <v>105.06027542512039</v>
      </c>
      <c r="K22" s="30">
        <v>-11.996128719002531</v>
      </c>
      <c r="L22" s="60"/>
      <c r="N22" s="41">
        <f t="shared" si="0"/>
        <v>1</v>
      </c>
      <c r="O22" s="41"/>
    </row>
    <row r="23" spans="1:15" x14ac:dyDescent="0.25">
      <c r="A23" s="58"/>
      <c r="B23" s="67" t="s">
        <v>17</v>
      </c>
      <c r="C23" s="68">
        <v>9.0480470000000004</v>
      </c>
      <c r="D23" s="68">
        <v>9.0436700000000005</v>
      </c>
      <c r="E23" s="68">
        <v>8.5604370000000003</v>
      </c>
      <c r="F23" s="68">
        <v>7.4048759999999998</v>
      </c>
      <c r="G23" s="68">
        <v>8.061693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25">
      <c r="A24" s="58"/>
      <c r="B24" s="67" t="s">
        <v>18</v>
      </c>
      <c r="C24" s="68">
        <v>11.072433999999999</v>
      </c>
      <c r="D24" s="68">
        <v>8.7644099999999998</v>
      </c>
      <c r="E24" s="68">
        <v>10.250954</v>
      </c>
      <c r="F24" s="68">
        <v>8.6762619999999995</v>
      </c>
      <c r="G24" s="68">
        <v>7.0702980000000002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25">
      <c r="A25" s="58"/>
      <c r="B25" s="69" t="s">
        <v>33</v>
      </c>
      <c r="C25" s="70">
        <v>113.59895699999998</v>
      </c>
      <c r="D25" s="70">
        <v>106.180841</v>
      </c>
      <c r="E25" s="70">
        <v>111.53908799999999</v>
      </c>
      <c r="F25" s="70">
        <v>98.404096999999993</v>
      </c>
      <c r="G25" s="70">
        <v>89.987101999999993</v>
      </c>
      <c r="H25" s="82">
        <v>73.286939000000004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-6.530091645119585</v>
      </c>
      <c r="E26" s="70">
        <v>5.046340704722807</v>
      </c>
      <c r="F26" s="70">
        <v>-11.776132686327866</v>
      </c>
      <c r="G26" s="70">
        <v>-8.5535005722373487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93.478475999999986</v>
      </c>
      <c r="D28" s="70">
        <v>88.372760999999997</v>
      </c>
      <c r="E28" s="70">
        <v>92.727696999999992</v>
      </c>
      <c r="F28" s="70">
        <v>82.322958999999997</v>
      </c>
      <c r="G28" s="70">
        <v>74.855110999999994</v>
      </c>
      <c r="H28" s="30">
        <v>73.286939000000004</v>
      </c>
      <c r="I28" s="66">
        <v>-2.0949431228550197</v>
      </c>
      <c r="J28" s="30">
        <v>97.905056877144986</v>
      </c>
      <c r="K28" s="30">
        <v>-9.0714037623453319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-5.4619151043925784</v>
      </c>
      <c r="E29" s="70">
        <v>4.9279166461710933</v>
      </c>
      <c r="F29" s="70">
        <v>-11.220744541946292</v>
      </c>
      <c r="G29" s="70">
        <v>-9.0714037623453319</v>
      </c>
      <c r="H29" s="30">
        <v>-2.0949431228550197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5" t="s">
        <v>175</v>
      </c>
      <c r="D31" s="225"/>
      <c r="E31" s="225"/>
      <c r="F31" s="225"/>
      <c r="G31" s="225"/>
      <c r="H31" s="225"/>
      <c r="I31" s="225"/>
      <c r="J31" s="225"/>
      <c r="K31" s="225"/>
      <c r="L31" s="6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25"/>
      <c r="C46" s="125"/>
      <c r="D46" s="125"/>
      <c r="E46" s="125"/>
      <c r="F46" s="125"/>
      <c r="G46" s="125"/>
      <c r="H46" s="125"/>
      <c r="I46" s="125"/>
      <c r="J46" s="125"/>
      <c r="K46" s="136"/>
      <c r="L46" s="136"/>
      <c r="M46" s="136"/>
      <c r="N46" s="127"/>
      <c r="O46" s="136"/>
    </row>
    <row r="47" spans="1:15" x14ac:dyDescent="0.25">
      <c r="B47" s="125"/>
      <c r="C47" s="125"/>
      <c r="D47" s="125"/>
      <c r="E47" s="125"/>
      <c r="F47" s="125"/>
      <c r="G47" s="125"/>
      <c r="H47" s="125"/>
      <c r="I47" s="125"/>
      <c r="J47" s="125"/>
      <c r="K47" s="136"/>
      <c r="L47" s="136"/>
      <c r="M47" s="136"/>
      <c r="N47" s="127"/>
      <c r="O47" s="136"/>
    </row>
    <row r="48" spans="1:15" x14ac:dyDescent="0.25">
      <c r="B48" s="125"/>
      <c r="C48" s="125"/>
      <c r="D48" s="125"/>
      <c r="E48" s="125"/>
      <c r="F48" s="125"/>
      <c r="G48" s="125"/>
      <c r="H48" s="125"/>
      <c r="I48" s="125"/>
      <c r="J48" s="125"/>
      <c r="K48" s="136"/>
      <c r="L48" s="136"/>
      <c r="M48" s="136"/>
      <c r="N48" s="127"/>
      <c r="O48" s="136"/>
    </row>
    <row r="49" spans="2:15" x14ac:dyDescent="0.25">
      <c r="B49" s="125"/>
      <c r="C49" s="125"/>
      <c r="D49" s="125"/>
      <c r="E49" s="125"/>
      <c r="F49" s="125"/>
      <c r="G49" s="125"/>
      <c r="H49" s="125"/>
      <c r="I49" s="125"/>
      <c r="J49" s="125"/>
      <c r="K49" s="136"/>
      <c r="L49" s="136"/>
      <c r="M49" s="136"/>
      <c r="N49" s="127"/>
      <c r="O49" s="136"/>
    </row>
    <row r="50" spans="2:15" x14ac:dyDescent="0.25">
      <c r="B50" s="125"/>
      <c r="C50" s="125"/>
      <c r="D50" s="125"/>
      <c r="E50" s="125"/>
      <c r="F50" s="125"/>
      <c r="G50" s="125"/>
      <c r="H50" s="125"/>
      <c r="I50" s="125"/>
      <c r="J50" s="125"/>
      <c r="K50" s="136"/>
      <c r="L50" s="136"/>
      <c r="M50" s="136"/>
      <c r="N50" s="127"/>
      <c r="O50" s="136"/>
    </row>
    <row r="51" spans="2:15" x14ac:dyDescent="0.25">
      <c r="B51" s="125"/>
      <c r="C51" s="125"/>
      <c r="D51" s="125"/>
      <c r="E51" s="125"/>
      <c r="F51" s="125"/>
      <c r="G51" s="125"/>
      <c r="H51" s="125"/>
      <c r="I51" s="125"/>
      <c r="J51" s="125"/>
      <c r="K51" s="136"/>
      <c r="L51" s="136"/>
      <c r="M51" s="136"/>
      <c r="N51" s="127"/>
      <c r="O51" s="136"/>
    </row>
    <row r="52" spans="2:15" x14ac:dyDescent="0.25">
      <c r="B52" s="127"/>
      <c r="C52" s="127"/>
      <c r="D52" s="127"/>
      <c r="E52" s="127"/>
      <c r="F52" s="127"/>
      <c r="G52" s="125"/>
      <c r="H52" s="125"/>
      <c r="I52" s="125"/>
      <c r="J52" s="125"/>
      <c r="K52" s="136"/>
      <c r="L52" s="136"/>
      <c r="M52" s="136"/>
      <c r="N52" s="127"/>
      <c r="O52" s="136"/>
    </row>
    <row r="53" spans="2:15" x14ac:dyDescent="0.25">
      <c r="B53" s="127" t="s">
        <v>1</v>
      </c>
      <c r="C53" s="127" t="s">
        <v>161</v>
      </c>
      <c r="D53" s="127" t="s">
        <v>176</v>
      </c>
      <c r="E53" s="127" t="s">
        <v>162</v>
      </c>
      <c r="F53" s="127" t="s">
        <v>163</v>
      </c>
      <c r="G53" s="125"/>
      <c r="H53" s="125"/>
      <c r="I53" s="125"/>
      <c r="J53" s="125"/>
      <c r="K53" s="136"/>
      <c r="L53" s="136"/>
      <c r="M53" s="136"/>
      <c r="N53" s="127"/>
      <c r="O53" s="136"/>
    </row>
    <row r="54" spans="2:15" x14ac:dyDescent="0.25">
      <c r="B54" s="127">
        <f>+C11</f>
        <v>2014</v>
      </c>
      <c r="C54" s="127">
        <v>1</v>
      </c>
      <c r="D54" s="213">
        <f t="shared" ref="D54:D65" si="1">+C13</f>
        <v>8.2638239999999996</v>
      </c>
      <c r="E54" s="212">
        <v>41640</v>
      </c>
      <c r="F54" s="127"/>
      <c r="G54" s="125"/>
      <c r="H54" s="125"/>
      <c r="I54" s="125"/>
      <c r="J54" s="125"/>
      <c r="K54" s="136"/>
      <c r="L54" s="136"/>
      <c r="M54" s="136"/>
      <c r="N54" s="127"/>
      <c r="O54" s="136"/>
    </row>
    <row r="55" spans="2:15" x14ac:dyDescent="0.25">
      <c r="B55" s="127">
        <f t="shared" ref="B55:B65" si="2">+B54</f>
        <v>2014</v>
      </c>
      <c r="C55" s="127">
        <v>2</v>
      </c>
      <c r="D55" s="213">
        <f t="shared" si="1"/>
        <v>7.3838499999999998</v>
      </c>
      <c r="E55" s="212">
        <v>41671</v>
      </c>
      <c r="F55" s="127"/>
      <c r="G55" s="125"/>
      <c r="H55" s="125"/>
      <c r="I55" s="125"/>
      <c r="J55" s="125"/>
      <c r="K55" s="136"/>
      <c r="L55" s="136"/>
      <c r="M55" s="136"/>
      <c r="N55" s="127"/>
      <c r="O55" s="136"/>
    </row>
    <row r="56" spans="2:15" x14ac:dyDescent="0.25">
      <c r="B56" s="127">
        <f t="shared" si="2"/>
        <v>2014</v>
      </c>
      <c r="C56" s="127">
        <v>3</v>
      </c>
      <c r="D56" s="213">
        <f t="shared" si="1"/>
        <v>10.509477</v>
      </c>
      <c r="E56" s="212">
        <v>41699</v>
      </c>
      <c r="F56" s="127"/>
      <c r="G56" s="125"/>
      <c r="H56" s="125"/>
      <c r="I56" s="125"/>
      <c r="J56" s="125"/>
      <c r="K56" s="136"/>
      <c r="L56" s="136"/>
      <c r="M56" s="136"/>
      <c r="N56" s="127"/>
      <c r="O56" s="136"/>
    </row>
    <row r="57" spans="2:15" x14ac:dyDescent="0.25">
      <c r="B57" s="127">
        <f t="shared" si="2"/>
        <v>2014</v>
      </c>
      <c r="C57" s="127">
        <v>4</v>
      </c>
      <c r="D57" s="213">
        <f t="shared" si="1"/>
        <v>10.380777</v>
      </c>
      <c r="E57" s="212">
        <v>41730</v>
      </c>
      <c r="F57" s="182">
        <f>+AVERAGE(D54:D61)</f>
        <v>9.5434137499999991</v>
      </c>
      <c r="G57" s="125"/>
      <c r="H57" s="125"/>
      <c r="I57" s="125"/>
      <c r="J57" s="125"/>
      <c r="K57" s="136"/>
      <c r="L57" s="136"/>
      <c r="M57" s="136"/>
      <c r="N57" s="127"/>
      <c r="O57" s="136"/>
    </row>
    <row r="58" spans="2:15" x14ac:dyDescent="0.25">
      <c r="B58" s="127">
        <f t="shared" si="2"/>
        <v>2014</v>
      </c>
      <c r="C58" s="127">
        <v>5</v>
      </c>
      <c r="D58" s="213">
        <f t="shared" si="1"/>
        <v>8.5475539999999999</v>
      </c>
      <c r="E58" s="212">
        <v>41760</v>
      </c>
      <c r="F58" s="182">
        <f>+AVERAGE(D54:D61)</f>
        <v>9.5434137499999991</v>
      </c>
      <c r="G58" s="125"/>
      <c r="H58" s="125"/>
      <c r="I58" s="125"/>
      <c r="J58" s="125"/>
      <c r="K58" s="136"/>
      <c r="L58" s="136"/>
      <c r="M58" s="136"/>
      <c r="N58" s="127"/>
      <c r="O58" s="136"/>
    </row>
    <row r="59" spans="2:15" x14ac:dyDescent="0.25">
      <c r="B59" s="127">
        <f t="shared" si="2"/>
        <v>2014</v>
      </c>
      <c r="C59" s="127">
        <v>6</v>
      </c>
      <c r="D59" s="213">
        <f t="shared" si="1"/>
        <v>6.6700619999999997</v>
      </c>
      <c r="E59" s="212">
        <v>41791</v>
      </c>
      <c r="F59" s="182">
        <f>+AVERAGE(D54:D61)</f>
        <v>9.5434137499999991</v>
      </c>
      <c r="G59" s="125"/>
      <c r="H59" s="125"/>
      <c r="I59" s="125"/>
      <c r="J59" s="125"/>
      <c r="K59" s="136"/>
      <c r="L59" s="136"/>
      <c r="M59" s="136"/>
      <c r="N59" s="127"/>
      <c r="O59" s="136"/>
    </row>
    <row r="60" spans="2:15" x14ac:dyDescent="0.25">
      <c r="B60" s="127">
        <f t="shared" si="2"/>
        <v>2014</v>
      </c>
      <c r="C60" s="127">
        <v>7</v>
      </c>
      <c r="D60" s="213">
        <f t="shared" si="1"/>
        <v>15.997992999999999</v>
      </c>
      <c r="E60" s="212">
        <v>41821</v>
      </c>
      <c r="F60" s="182">
        <f>+AVERAGE(D54:D61)</f>
        <v>9.5434137499999991</v>
      </c>
      <c r="G60" s="125"/>
      <c r="H60" s="125"/>
      <c r="I60" s="125"/>
      <c r="J60" s="125"/>
      <c r="K60" s="136"/>
      <c r="L60" s="136"/>
      <c r="M60" s="136"/>
      <c r="N60" s="127"/>
      <c r="O60" s="136"/>
    </row>
    <row r="61" spans="2:15" x14ac:dyDescent="0.25">
      <c r="B61" s="127">
        <f t="shared" si="2"/>
        <v>2014</v>
      </c>
      <c r="C61" s="127">
        <v>8</v>
      </c>
      <c r="D61" s="213">
        <f t="shared" si="1"/>
        <v>8.5937730000000006</v>
      </c>
      <c r="E61" s="212">
        <v>41852</v>
      </c>
      <c r="F61" s="182">
        <f>+AVERAGE(D54:D61)</f>
        <v>9.5434137499999991</v>
      </c>
      <c r="G61" s="125"/>
      <c r="H61" s="125"/>
      <c r="I61" s="125"/>
      <c r="J61" s="125"/>
      <c r="K61" s="136"/>
      <c r="L61" s="136"/>
      <c r="M61" s="136"/>
      <c r="N61" s="127"/>
      <c r="O61" s="136"/>
    </row>
    <row r="62" spans="2:15" x14ac:dyDescent="0.25">
      <c r="B62" s="127">
        <f t="shared" si="2"/>
        <v>2014</v>
      </c>
      <c r="C62" s="127">
        <v>9</v>
      </c>
      <c r="D62" s="213">
        <f t="shared" si="1"/>
        <v>9.0176750000000006</v>
      </c>
      <c r="E62" s="212">
        <v>41883</v>
      </c>
      <c r="F62" s="182">
        <f>+AVERAGE(D54:D62)</f>
        <v>9.4849983333333316</v>
      </c>
      <c r="G62" s="125"/>
      <c r="H62" s="125"/>
      <c r="I62" s="125"/>
      <c r="J62" s="125"/>
      <c r="K62" s="136"/>
      <c r="L62" s="136"/>
      <c r="M62" s="136"/>
      <c r="N62" s="127"/>
      <c r="O62" s="136"/>
    </row>
    <row r="63" spans="2:15" x14ac:dyDescent="0.25">
      <c r="B63" s="127">
        <f t="shared" si="2"/>
        <v>2014</v>
      </c>
      <c r="C63" s="127">
        <v>10</v>
      </c>
      <c r="D63" s="213">
        <f t="shared" si="1"/>
        <v>8.1134909999999998</v>
      </c>
      <c r="E63" s="212">
        <v>41913</v>
      </c>
      <c r="F63" s="182">
        <f>+AVERAGE(D54:D63)</f>
        <v>9.3478475999999979</v>
      </c>
      <c r="G63" s="125"/>
      <c r="H63" s="125"/>
      <c r="I63" s="125"/>
      <c r="J63" s="125"/>
      <c r="K63" s="136"/>
      <c r="L63" s="136"/>
      <c r="M63" s="136"/>
      <c r="N63" s="127"/>
      <c r="O63" s="136"/>
    </row>
    <row r="64" spans="2:15" x14ac:dyDescent="0.25">
      <c r="B64" s="127">
        <f t="shared" si="2"/>
        <v>2014</v>
      </c>
      <c r="C64" s="127">
        <v>11</v>
      </c>
      <c r="D64" s="213">
        <f t="shared" si="1"/>
        <v>9.0480470000000004</v>
      </c>
      <c r="E64" s="212">
        <v>41944</v>
      </c>
      <c r="F64" s="182">
        <f>+AVERAGE(D54:D64)</f>
        <v>9.3205929999999988</v>
      </c>
      <c r="G64" s="144"/>
      <c r="H64" s="144"/>
      <c r="I64" s="144"/>
      <c r="J64" s="144"/>
    </row>
    <row r="65" spans="2:10" x14ac:dyDescent="0.25">
      <c r="B65" s="127">
        <f t="shared" si="2"/>
        <v>2014</v>
      </c>
      <c r="C65" s="127">
        <v>12</v>
      </c>
      <c r="D65" s="213">
        <f t="shared" si="1"/>
        <v>11.072433999999999</v>
      </c>
      <c r="E65" s="212">
        <v>41974</v>
      </c>
      <c r="F65" s="182">
        <f t="shared" ref="F65:F96" si="3">+AVERAGE(D54:D65)</f>
        <v>9.4665797499999993</v>
      </c>
      <c r="G65" s="144"/>
      <c r="H65" s="144"/>
      <c r="I65" s="144"/>
      <c r="J65" s="144"/>
    </row>
    <row r="66" spans="2:10" x14ac:dyDescent="0.25">
      <c r="B66" s="127">
        <f>+D11</f>
        <v>2015</v>
      </c>
      <c r="C66" s="127">
        <v>1</v>
      </c>
      <c r="D66" s="213">
        <f t="shared" ref="D66:D77" si="4">+D13</f>
        <v>5.608765</v>
      </c>
      <c r="E66" s="212">
        <v>42005</v>
      </c>
      <c r="F66" s="182">
        <f t="shared" si="3"/>
        <v>9.2453248333333331</v>
      </c>
      <c r="G66" s="144"/>
      <c r="H66" s="144"/>
      <c r="I66" s="144"/>
      <c r="J66" s="144"/>
    </row>
    <row r="67" spans="2:10" x14ac:dyDescent="0.25">
      <c r="B67" s="127">
        <f t="shared" ref="B67:B77" si="5">+B66</f>
        <v>2015</v>
      </c>
      <c r="C67" s="127">
        <v>2</v>
      </c>
      <c r="D67" s="213">
        <f t="shared" si="4"/>
        <v>10.695112</v>
      </c>
      <c r="E67" s="212">
        <v>42036</v>
      </c>
      <c r="F67" s="182">
        <f t="shared" si="3"/>
        <v>9.5212633333333319</v>
      </c>
      <c r="G67" s="144"/>
      <c r="H67" s="144"/>
      <c r="I67" s="144"/>
      <c r="J67" s="144"/>
    </row>
    <row r="68" spans="2:10" x14ac:dyDescent="0.25">
      <c r="B68" s="127">
        <f t="shared" si="5"/>
        <v>2015</v>
      </c>
      <c r="C68" s="127">
        <v>3</v>
      </c>
      <c r="D68" s="213">
        <f t="shared" si="4"/>
        <v>8.0278270000000003</v>
      </c>
      <c r="E68" s="212">
        <v>42064</v>
      </c>
      <c r="F68" s="182">
        <f t="shared" si="3"/>
        <v>9.3144591666666674</v>
      </c>
      <c r="G68" s="144"/>
      <c r="H68" s="144"/>
      <c r="I68" s="144"/>
      <c r="J68" s="144"/>
    </row>
    <row r="69" spans="2:10" x14ac:dyDescent="0.25">
      <c r="B69" s="127">
        <f t="shared" si="5"/>
        <v>2015</v>
      </c>
      <c r="C69" s="127">
        <v>4</v>
      </c>
      <c r="D69" s="213">
        <f t="shared" si="4"/>
        <v>7.6074080000000004</v>
      </c>
      <c r="E69" s="212">
        <v>42095</v>
      </c>
      <c r="F69" s="182">
        <f t="shared" si="3"/>
        <v>9.0833450833333327</v>
      </c>
      <c r="G69" s="144"/>
      <c r="H69" s="144"/>
      <c r="I69" s="144"/>
      <c r="J69" s="144"/>
    </row>
    <row r="70" spans="2:10" x14ac:dyDescent="0.25">
      <c r="B70" s="127">
        <f t="shared" si="5"/>
        <v>2015</v>
      </c>
      <c r="C70" s="127">
        <v>5</v>
      </c>
      <c r="D70" s="213">
        <f t="shared" si="4"/>
        <v>10.647689</v>
      </c>
      <c r="E70" s="212">
        <v>42125</v>
      </c>
      <c r="F70" s="182">
        <f t="shared" si="3"/>
        <v>9.2583563333333334</v>
      </c>
      <c r="G70" s="144"/>
      <c r="H70" s="144"/>
      <c r="I70" s="144"/>
      <c r="J70" s="144"/>
    </row>
    <row r="71" spans="2:10" x14ac:dyDescent="0.25">
      <c r="B71" s="127">
        <f t="shared" si="5"/>
        <v>2015</v>
      </c>
      <c r="C71" s="127">
        <v>6</v>
      </c>
      <c r="D71" s="213">
        <f t="shared" si="4"/>
        <v>8.2254799999999992</v>
      </c>
      <c r="E71" s="212">
        <v>42156</v>
      </c>
      <c r="F71" s="182">
        <f t="shared" si="3"/>
        <v>9.3879745000000003</v>
      </c>
      <c r="G71" s="144"/>
      <c r="H71" s="144"/>
      <c r="I71" s="144"/>
      <c r="J71" s="144"/>
    </row>
    <row r="72" spans="2:10" x14ac:dyDescent="0.25">
      <c r="B72" s="127">
        <f t="shared" si="5"/>
        <v>2015</v>
      </c>
      <c r="C72" s="127">
        <v>7</v>
      </c>
      <c r="D72" s="213">
        <f t="shared" si="4"/>
        <v>9.7751979999999996</v>
      </c>
      <c r="E72" s="212">
        <v>42186</v>
      </c>
      <c r="F72" s="182">
        <f t="shared" si="3"/>
        <v>8.8694082500000011</v>
      </c>
      <c r="G72" s="144"/>
      <c r="H72" s="144"/>
      <c r="I72" s="144"/>
      <c r="J72" s="144"/>
    </row>
    <row r="73" spans="2:10" x14ac:dyDescent="0.25">
      <c r="B73" s="127">
        <f t="shared" si="5"/>
        <v>2015</v>
      </c>
      <c r="C73" s="127">
        <v>8</v>
      </c>
      <c r="D73" s="213">
        <f t="shared" si="4"/>
        <v>9.2618790000000004</v>
      </c>
      <c r="E73" s="212">
        <v>42217</v>
      </c>
      <c r="F73" s="182">
        <f t="shared" si="3"/>
        <v>8.9250837500000006</v>
      </c>
      <c r="G73" s="144"/>
      <c r="H73" s="144"/>
      <c r="I73" s="144"/>
      <c r="J73" s="144"/>
    </row>
    <row r="74" spans="2:10" x14ac:dyDescent="0.25">
      <c r="B74" s="127">
        <f t="shared" si="5"/>
        <v>2015</v>
      </c>
      <c r="C74" s="127">
        <v>9</v>
      </c>
      <c r="D74" s="213">
        <f t="shared" si="4"/>
        <v>9.7312639999999995</v>
      </c>
      <c r="E74" s="212">
        <v>42248</v>
      </c>
      <c r="F74" s="182">
        <f t="shared" si="3"/>
        <v>8.9845495000000017</v>
      </c>
      <c r="G74" s="144"/>
      <c r="H74" s="144"/>
      <c r="I74" s="144"/>
      <c r="J74" s="144"/>
    </row>
    <row r="75" spans="2:10" x14ac:dyDescent="0.25">
      <c r="B75" s="127">
        <f t="shared" si="5"/>
        <v>2015</v>
      </c>
      <c r="C75" s="127">
        <v>10</v>
      </c>
      <c r="D75" s="213">
        <f t="shared" si="4"/>
        <v>8.7921390000000006</v>
      </c>
      <c r="E75" s="212">
        <v>42278</v>
      </c>
      <c r="F75" s="182">
        <f t="shared" si="3"/>
        <v>9.0411035000000002</v>
      </c>
      <c r="G75" s="144"/>
      <c r="H75" s="144"/>
      <c r="I75" s="144"/>
      <c r="J75" s="144"/>
    </row>
    <row r="76" spans="2:10" x14ac:dyDescent="0.25">
      <c r="B76" s="127">
        <f t="shared" si="5"/>
        <v>2015</v>
      </c>
      <c r="C76" s="127">
        <v>11</v>
      </c>
      <c r="D76" s="213">
        <f t="shared" si="4"/>
        <v>9.0436700000000005</v>
      </c>
      <c r="E76" s="212">
        <v>42309</v>
      </c>
      <c r="F76" s="182">
        <f t="shared" si="3"/>
        <v>9.0407387500000009</v>
      </c>
      <c r="G76" s="144"/>
      <c r="H76" s="144"/>
      <c r="I76" s="144"/>
      <c r="J76" s="144"/>
    </row>
    <row r="77" spans="2:10" x14ac:dyDescent="0.25">
      <c r="B77" s="127">
        <f t="shared" si="5"/>
        <v>2015</v>
      </c>
      <c r="C77" s="127">
        <v>12</v>
      </c>
      <c r="D77" s="213">
        <f t="shared" si="4"/>
        <v>8.7644099999999998</v>
      </c>
      <c r="E77" s="212">
        <v>42339</v>
      </c>
      <c r="F77" s="182">
        <f t="shared" si="3"/>
        <v>8.8484034166666667</v>
      </c>
      <c r="G77" s="144"/>
      <c r="H77" s="144"/>
      <c r="I77" s="144"/>
      <c r="J77" s="144"/>
    </row>
    <row r="78" spans="2:10" x14ac:dyDescent="0.25">
      <c r="B78" s="127">
        <f>+E11</f>
        <v>2016</v>
      </c>
      <c r="C78" s="127">
        <v>1</v>
      </c>
      <c r="D78" s="213">
        <f t="shared" ref="D78:D89" si="6">+E13</f>
        <v>8.4159159999999993</v>
      </c>
      <c r="E78" s="212">
        <v>42370</v>
      </c>
      <c r="F78" s="182">
        <f t="shared" si="3"/>
        <v>9.0823326666666659</v>
      </c>
      <c r="G78" s="144"/>
      <c r="H78" s="144"/>
      <c r="I78" s="144"/>
      <c r="J78" s="144"/>
    </row>
    <row r="79" spans="2:10" x14ac:dyDescent="0.25">
      <c r="B79" s="127">
        <f t="shared" ref="B79:B89" si="7">+B78</f>
        <v>2016</v>
      </c>
      <c r="C79" s="127">
        <v>2</v>
      </c>
      <c r="D79" s="213">
        <f t="shared" si="6"/>
        <v>7.8959229999999998</v>
      </c>
      <c r="E79" s="212">
        <v>42401</v>
      </c>
      <c r="F79" s="182">
        <f t="shared" si="3"/>
        <v>8.8490669166666667</v>
      </c>
      <c r="G79" s="144"/>
      <c r="H79" s="144"/>
      <c r="I79" s="144"/>
      <c r="J79" s="144"/>
    </row>
    <row r="80" spans="2:10" x14ac:dyDescent="0.25">
      <c r="B80" s="127">
        <f t="shared" si="7"/>
        <v>2016</v>
      </c>
      <c r="C80" s="127">
        <v>3</v>
      </c>
      <c r="D80" s="213">
        <f t="shared" si="6"/>
        <v>7.6216439999999999</v>
      </c>
      <c r="E80" s="212">
        <v>42430</v>
      </c>
      <c r="F80" s="182">
        <f t="shared" si="3"/>
        <v>8.815218333333334</v>
      </c>
      <c r="G80" s="144"/>
      <c r="H80" s="144"/>
      <c r="I80" s="144"/>
      <c r="J80" s="144"/>
    </row>
    <row r="81" spans="2:10" x14ac:dyDescent="0.25">
      <c r="B81" s="127">
        <f t="shared" si="7"/>
        <v>2016</v>
      </c>
      <c r="C81" s="127">
        <v>4</v>
      </c>
      <c r="D81" s="213">
        <f t="shared" si="6"/>
        <v>8.0939770000000006</v>
      </c>
      <c r="E81" s="212">
        <v>42461</v>
      </c>
      <c r="F81" s="182">
        <f t="shared" si="3"/>
        <v>8.855765749999998</v>
      </c>
      <c r="G81" s="144"/>
      <c r="H81" s="144"/>
      <c r="I81" s="144"/>
      <c r="J81" s="144"/>
    </row>
    <row r="82" spans="2:10" x14ac:dyDescent="0.25">
      <c r="B82" s="127">
        <f t="shared" si="7"/>
        <v>2016</v>
      </c>
      <c r="C82" s="127">
        <v>5</v>
      </c>
      <c r="D82" s="213">
        <f t="shared" si="6"/>
        <v>11.568925999999999</v>
      </c>
      <c r="E82" s="212">
        <v>42491</v>
      </c>
      <c r="F82" s="182">
        <f t="shared" si="3"/>
        <v>8.9325354999999984</v>
      </c>
      <c r="G82" s="144"/>
      <c r="H82" s="144"/>
      <c r="I82" s="144"/>
      <c r="J82" s="144"/>
    </row>
    <row r="83" spans="2:10" x14ac:dyDescent="0.25">
      <c r="B83" s="127">
        <f t="shared" si="7"/>
        <v>2016</v>
      </c>
      <c r="C83" s="127">
        <v>6</v>
      </c>
      <c r="D83" s="213">
        <f t="shared" si="6"/>
        <v>8.3124300000000009</v>
      </c>
      <c r="E83" s="212">
        <v>42522</v>
      </c>
      <c r="F83" s="182">
        <f t="shared" si="3"/>
        <v>8.9397813333333342</v>
      </c>
      <c r="G83" s="144"/>
      <c r="H83" s="144"/>
      <c r="I83" s="144"/>
      <c r="J83" s="144"/>
    </row>
    <row r="84" spans="2:10" x14ac:dyDescent="0.25">
      <c r="B84" s="127">
        <f t="shared" si="7"/>
        <v>2016</v>
      </c>
      <c r="C84" s="127">
        <v>7</v>
      </c>
      <c r="D84" s="213">
        <f t="shared" si="6"/>
        <v>6.2345930000000003</v>
      </c>
      <c r="E84" s="212">
        <v>42552</v>
      </c>
      <c r="F84" s="182">
        <f t="shared" si="3"/>
        <v>8.644730916666667</v>
      </c>
      <c r="G84" s="144"/>
      <c r="H84" s="144"/>
      <c r="I84" s="144"/>
      <c r="J84" s="144"/>
    </row>
    <row r="85" spans="2:10" x14ac:dyDescent="0.25">
      <c r="B85" s="127">
        <f t="shared" si="7"/>
        <v>2016</v>
      </c>
      <c r="C85" s="127">
        <v>8</v>
      </c>
      <c r="D85" s="213">
        <f t="shared" si="6"/>
        <v>9.9715679999999995</v>
      </c>
      <c r="E85" s="212">
        <v>42583</v>
      </c>
      <c r="F85" s="182">
        <f t="shared" si="3"/>
        <v>8.703871666666668</v>
      </c>
      <c r="G85" s="144"/>
      <c r="H85" s="144"/>
      <c r="I85" s="144"/>
      <c r="J85" s="144"/>
    </row>
    <row r="86" spans="2:10" x14ac:dyDescent="0.25">
      <c r="B86" s="127">
        <f t="shared" si="7"/>
        <v>2016</v>
      </c>
      <c r="C86" s="127">
        <v>9</v>
      </c>
      <c r="D86" s="213">
        <f t="shared" si="6"/>
        <v>15.220203</v>
      </c>
      <c r="E86" s="212">
        <v>42614</v>
      </c>
      <c r="F86" s="182">
        <f t="shared" si="3"/>
        <v>9.1612832500000021</v>
      </c>
      <c r="G86" s="144"/>
      <c r="H86" s="144"/>
      <c r="I86" s="144"/>
      <c r="J86" s="144"/>
    </row>
    <row r="87" spans="2:10" x14ac:dyDescent="0.25">
      <c r="B87" s="127">
        <f t="shared" si="7"/>
        <v>2016</v>
      </c>
      <c r="C87" s="127">
        <v>10</v>
      </c>
      <c r="D87" s="213">
        <f t="shared" si="6"/>
        <v>9.3925169999999998</v>
      </c>
      <c r="E87" s="212">
        <v>42644</v>
      </c>
      <c r="F87" s="182">
        <f t="shared" si="3"/>
        <v>9.2113147500000014</v>
      </c>
      <c r="G87" s="144"/>
      <c r="H87" s="144"/>
      <c r="I87" s="144"/>
      <c r="J87" s="144"/>
    </row>
    <row r="88" spans="2:10" x14ac:dyDescent="0.25">
      <c r="B88" s="127">
        <f t="shared" si="7"/>
        <v>2016</v>
      </c>
      <c r="C88" s="127">
        <v>11</v>
      </c>
      <c r="D88" s="213">
        <f t="shared" si="6"/>
        <v>8.5604370000000003</v>
      </c>
      <c r="E88" s="212">
        <v>42675</v>
      </c>
      <c r="F88" s="182">
        <f t="shared" si="3"/>
        <v>9.1710453333333337</v>
      </c>
      <c r="G88" s="144"/>
      <c r="H88" s="144"/>
      <c r="I88" s="144"/>
      <c r="J88" s="144"/>
    </row>
    <row r="89" spans="2:10" x14ac:dyDescent="0.25">
      <c r="B89" s="127">
        <f t="shared" si="7"/>
        <v>2016</v>
      </c>
      <c r="C89" s="127">
        <v>12</v>
      </c>
      <c r="D89" s="213">
        <f t="shared" si="6"/>
        <v>10.250954</v>
      </c>
      <c r="E89" s="212">
        <v>42705</v>
      </c>
      <c r="F89" s="182">
        <f t="shared" si="3"/>
        <v>9.294924</v>
      </c>
      <c r="G89" s="144"/>
      <c r="H89" s="144"/>
      <c r="I89" s="144"/>
      <c r="J89" s="144"/>
    </row>
    <row r="90" spans="2:10" x14ac:dyDescent="0.25">
      <c r="B90" s="127">
        <f>+F11</f>
        <v>2017</v>
      </c>
      <c r="C90" s="127">
        <v>1</v>
      </c>
      <c r="D90" s="213">
        <f t="shared" ref="D90:D101" si="8">+F13</f>
        <v>7.6501780000000004</v>
      </c>
      <c r="E90" s="212">
        <v>42736</v>
      </c>
      <c r="F90" s="182">
        <f t="shared" si="3"/>
        <v>9.2311125000000001</v>
      </c>
      <c r="G90" s="144"/>
      <c r="H90" s="144"/>
      <c r="I90" s="144"/>
      <c r="J90" s="144"/>
    </row>
    <row r="91" spans="2:10" x14ac:dyDescent="0.25">
      <c r="B91" s="127">
        <f t="shared" ref="B91:B101" si="9">+B90</f>
        <v>2017</v>
      </c>
      <c r="C91" s="127">
        <v>2</v>
      </c>
      <c r="D91" s="213">
        <f t="shared" si="8"/>
        <v>9.2636859999999999</v>
      </c>
      <c r="E91" s="212">
        <v>42767</v>
      </c>
      <c r="F91" s="182">
        <f t="shared" si="3"/>
        <v>9.3450927499999992</v>
      </c>
      <c r="G91" s="144"/>
      <c r="H91" s="144"/>
      <c r="I91" s="144"/>
      <c r="J91" s="144"/>
    </row>
    <row r="92" spans="2:10" x14ac:dyDescent="0.25">
      <c r="B92" s="127">
        <f t="shared" si="9"/>
        <v>2017</v>
      </c>
      <c r="C92" s="127">
        <v>3</v>
      </c>
      <c r="D92" s="213">
        <f t="shared" si="8"/>
        <v>9.2856070000000006</v>
      </c>
      <c r="E92" s="212">
        <v>42795</v>
      </c>
      <c r="F92" s="182">
        <f t="shared" si="3"/>
        <v>9.4837563333333321</v>
      </c>
      <c r="G92" s="144"/>
      <c r="H92" s="144"/>
      <c r="I92" s="144"/>
      <c r="J92" s="144"/>
    </row>
    <row r="93" spans="2:10" x14ac:dyDescent="0.25">
      <c r="B93" s="127">
        <f t="shared" si="9"/>
        <v>2017</v>
      </c>
      <c r="C93" s="127">
        <v>4</v>
      </c>
      <c r="D93" s="213">
        <f t="shared" si="8"/>
        <v>7.2243040000000001</v>
      </c>
      <c r="E93" s="212">
        <v>42826</v>
      </c>
      <c r="F93" s="182">
        <f t="shared" si="3"/>
        <v>9.4112835833333328</v>
      </c>
      <c r="G93" s="144"/>
      <c r="H93" s="144"/>
      <c r="I93" s="144"/>
      <c r="J93" s="144"/>
    </row>
    <row r="94" spans="2:10" x14ac:dyDescent="0.25">
      <c r="B94" s="127">
        <f t="shared" si="9"/>
        <v>2017</v>
      </c>
      <c r="C94" s="127">
        <v>5</v>
      </c>
      <c r="D94" s="213">
        <f t="shared" si="8"/>
        <v>7.9307189999999999</v>
      </c>
      <c r="E94" s="212">
        <v>42856</v>
      </c>
      <c r="F94" s="182">
        <f t="shared" si="3"/>
        <v>9.108099666666666</v>
      </c>
      <c r="G94" s="144"/>
      <c r="H94" s="144"/>
      <c r="I94" s="144"/>
      <c r="J94" s="144"/>
    </row>
    <row r="95" spans="2:10" x14ac:dyDescent="0.25">
      <c r="B95" s="127">
        <f t="shared" si="9"/>
        <v>2017</v>
      </c>
      <c r="C95" s="127">
        <v>6</v>
      </c>
      <c r="D95" s="213">
        <f t="shared" si="8"/>
        <v>7.7504080000000002</v>
      </c>
      <c r="E95" s="212">
        <v>42887</v>
      </c>
      <c r="F95" s="182">
        <f t="shared" si="3"/>
        <v>9.0612645000000001</v>
      </c>
      <c r="G95" s="144"/>
      <c r="H95" s="144"/>
      <c r="I95" s="144"/>
      <c r="J95" s="144"/>
    </row>
    <row r="96" spans="2:10" x14ac:dyDescent="0.25">
      <c r="B96" s="127">
        <f t="shared" si="9"/>
        <v>2017</v>
      </c>
      <c r="C96" s="127">
        <v>7</v>
      </c>
      <c r="D96" s="213">
        <f t="shared" si="8"/>
        <v>7.5488739999999996</v>
      </c>
      <c r="E96" s="212">
        <v>42917</v>
      </c>
      <c r="F96" s="182">
        <f t="shared" si="3"/>
        <v>9.170787916666665</v>
      </c>
      <c r="G96" s="144"/>
      <c r="H96" s="144"/>
      <c r="I96" s="144"/>
      <c r="J96" s="144"/>
    </row>
    <row r="97" spans="2:10" x14ac:dyDescent="0.25">
      <c r="B97" s="127">
        <f t="shared" si="9"/>
        <v>2017</v>
      </c>
      <c r="C97" s="127">
        <v>8</v>
      </c>
      <c r="D97" s="213">
        <f t="shared" si="8"/>
        <v>8.4359090000000005</v>
      </c>
      <c r="E97" s="212">
        <v>42948</v>
      </c>
      <c r="F97" s="182">
        <f t="shared" ref="F97:F117" si="10">+AVERAGE(D86:D97)</f>
        <v>9.0428163333333345</v>
      </c>
      <c r="G97" s="144"/>
      <c r="H97" s="144"/>
      <c r="I97" s="144"/>
      <c r="J97" s="144"/>
    </row>
    <row r="98" spans="2:10" x14ac:dyDescent="0.25">
      <c r="B98" s="127">
        <f t="shared" si="9"/>
        <v>2017</v>
      </c>
      <c r="C98" s="127">
        <v>9</v>
      </c>
      <c r="D98" s="213">
        <f t="shared" si="8"/>
        <v>8.0642160000000001</v>
      </c>
      <c r="E98" s="212">
        <v>42979</v>
      </c>
      <c r="F98" s="182">
        <f t="shared" si="10"/>
        <v>8.446484083333333</v>
      </c>
      <c r="G98" s="144"/>
      <c r="H98" s="144"/>
      <c r="I98" s="144"/>
      <c r="J98" s="144"/>
    </row>
    <row r="99" spans="2:10" x14ac:dyDescent="0.25">
      <c r="B99" s="127">
        <f t="shared" si="9"/>
        <v>2017</v>
      </c>
      <c r="C99" s="127">
        <v>10</v>
      </c>
      <c r="D99" s="213">
        <f t="shared" si="8"/>
        <v>9.1690579999999997</v>
      </c>
      <c r="E99" s="212">
        <v>43009</v>
      </c>
      <c r="F99" s="182">
        <f t="shared" si="10"/>
        <v>8.427862499999998</v>
      </c>
      <c r="G99" s="144"/>
      <c r="H99" s="144"/>
      <c r="I99" s="144"/>
      <c r="J99" s="144"/>
    </row>
    <row r="100" spans="2:10" x14ac:dyDescent="0.25">
      <c r="B100" s="127">
        <f t="shared" si="9"/>
        <v>2017</v>
      </c>
      <c r="C100" s="127">
        <v>11</v>
      </c>
      <c r="D100" s="213">
        <f t="shared" si="8"/>
        <v>7.4048759999999998</v>
      </c>
      <c r="E100" s="212">
        <v>43040</v>
      </c>
      <c r="F100" s="182">
        <f t="shared" si="10"/>
        <v>8.3315657500000011</v>
      </c>
      <c r="G100" s="144"/>
      <c r="H100" s="144"/>
      <c r="I100" s="144"/>
      <c r="J100" s="144"/>
    </row>
    <row r="101" spans="2:10" x14ac:dyDescent="0.25">
      <c r="B101" s="127">
        <f t="shared" si="9"/>
        <v>2017</v>
      </c>
      <c r="C101" s="127">
        <v>12</v>
      </c>
      <c r="D101" s="213">
        <f t="shared" si="8"/>
        <v>8.6762619999999995</v>
      </c>
      <c r="E101" s="212">
        <v>43070</v>
      </c>
      <c r="F101" s="182">
        <f t="shared" si="10"/>
        <v>8.2003414166666655</v>
      </c>
      <c r="G101" s="144"/>
      <c r="H101" s="144"/>
      <c r="I101" s="144"/>
      <c r="J101" s="144"/>
    </row>
    <row r="102" spans="2:10" x14ac:dyDescent="0.25">
      <c r="B102" s="127">
        <f>+G11</f>
        <v>2018</v>
      </c>
      <c r="C102" s="127">
        <v>1</v>
      </c>
      <c r="D102" s="213">
        <f t="shared" ref="D102:D113" si="11">+G13</f>
        <v>7.1252969999999998</v>
      </c>
      <c r="E102" s="212">
        <v>43101</v>
      </c>
      <c r="F102" s="182">
        <f t="shared" si="10"/>
        <v>8.1566013333333327</v>
      </c>
      <c r="G102" s="144"/>
      <c r="H102" s="144"/>
      <c r="I102" s="144"/>
      <c r="J102" s="144"/>
    </row>
    <row r="103" spans="2:10" x14ac:dyDescent="0.25">
      <c r="B103" s="127">
        <f t="shared" ref="B103:B113" si="12">+B102</f>
        <v>2018</v>
      </c>
      <c r="C103" s="127">
        <v>2</v>
      </c>
      <c r="D103" s="213">
        <f t="shared" si="11"/>
        <v>8.0354799999999997</v>
      </c>
      <c r="E103" s="212">
        <v>43132</v>
      </c>
      <c r="F103" s="182">
        <f t="shared" si="10"/>
        <v>8.0542508333333345</v>
      </c>
      <c r="G103" s="144"/>
      <c r="H103" s="144"/>
      <c r="I103" s="144"/>
      <c r="J103" s="144"/>
    </row>
    <row r="104" spans="2:10" x14ac:dyDescent="0.25">
      <c r="B104" s="127">
        <f t="shared" si="12"/>
        <v>2018</v>
      </c>
      <c r="C104" s="127">
        <v>3</v>
      </c>
      <c r="D104" s="213">
        <f t="shared" si="11"/>
        <v>6.1474760000000002</v>
      </c>
      <c r="E104" s="212">
        <v>43160</v>
      </c>
      <c r="F104" s="182">
        <f t="shared" si="10"/>
        <v>7.792739916666668</v>
      </c>
      <c r="G104" s="144"/>
      <c r="H104" s="144"/>
      <c r="I104" s="144"/>
      <c r="J104" s="144"/>
    </row>
    <row r="105" spans="2:10" x14ac:dyDescent="0.25">
      <c r="B105" s="127">
        <f t="shared" si="12"/>
        <v>2018</v>
      </c>
      <c r="C105" s="127">
        <v>4</v>
      </c>
      <c r="D105" s="213">
        <f t="shared" si="11"/>
        <v>8.9406789999999994</v>
      </c>
      <c r="E105" s="212">
        <v>43191</v>
      </c>
      <c r="F105" s="182">
        <f t="shared" si="10"/>
        <v>7.9357711666666662</v>
      </c>
      <c r="G105" s="144"/>
      <c r="H105" s="144"/>
      <c r="I105" s="144"/>
      <c r="J105" s="144"/>
    </row>
    <row r="106" spans="2:10" x14ac:dyDescent="0.25">
      <c r="B106" s="127">
        <f t="shared" si="12"/>
        <v>2018</v>
      </c>
      <c r="C106" s="127">
        <v>5</v>
      </c>
      <c r="D106" s="213">
        <f t="shared" si="11"/>
        <v>7.356598</v>
      </c>
      <c r="E106" s="212">
        <v>43221</v>
      </c>
      <c r="F106" s="182">
        <f t="shared" si="10"/>
        <v>7.887927750000002</v>
      </c>
      <c r="G106" s="144"/>
      <c r="H106" s="144"/>
      <c r="I106" s="144"/>
      <c r="J106" s="144"/>
    </row>
    <row r="107" spans="2:10" x14ac:dyDescent="0.25">
      <c r="B107" s="127">
        <f t="shared" si="12"/>
        <v>2018</v>
      </c>
      <c r="C107" s="127">
        <v>6</v>
      </c>
      <c r="D107" s="213">
        <f t="shared" si="11"/>
        <v>5.9772689999999997</v>
      </c>
      <c r="E107" s="212">
        <v>43252</v>
      </c>
      <c r="F107" s="182">
        <f t="shared" si="10"/>
        <v>7.7401661666666657</v>
      </c>
      <c r="G107" s="144"/>
      <c r="H107" s="144"/>
      <c r="I107" s="144"/>
      <c r="J107" s="144"/>
    </row>
    <row r="108" spans="2:10" x14ac:dyDescent="0.25">
      <c r="B108" s="127">
        <f t="shared" si="12"/>
        <v>2018</v>
      </c>
      <c r="C108" s="127">
        <v>7</v>
      </c>
      <c r="D108" s="213">
        <f t="shared" si="11"/>
        <v>7.5052050000000001</v>
      </c>
      <c r="E108" s="212">
        <v>43282</v>
      </c>
      <c r="F108" s="182">
        <f t="shared" si="10"/>
        <v>7.7365270833333346</v>
      </c>
      <c r="G108" s="144"/>
      <c r="H108" s="144"/>
      <c r="I108" s="144"/>
      <c r="J108" s="144"/>
    </row>
    <row r="109" spans="2:10" x14ac:dyDescent="0.25">
      <c r="B109" s="127">
        <f t="shared" si="12"/>
        <v>2018</v>
      </c>
      <c r="C109" s="127">
        <v>8</v>
      </c>
      <c r="D109" s="213">
        <f t="shared" si="11"/>
        <v>7.7162990000000002</v>
      </c>
      <c r="E109" s="212">
        <v>43313</v>
      </c>
      <c r="F109" s="182">
        <f t="shared" si="10"/>
        <v>7.6765595833333338</v>
      </c>
      <c r="G109" s="144"/>
      <c r="H109" s="144"/>
      <c r="I109" s="144"/>
      <c r="J109" s="144"/>
    </row>
    <row r="110" spans="2:10" x14ac:dyDescent="0.25">
      <c r="B110" s="127">
        <f t="shared" si="12"/>
        <v>2018</v>
      </c>
      <c r="C110" s="127">
        <v>9</v>
      </c>
      <c r="D110" s="213">
        <f t="shared" si="11"/>
        <v>7.9816820000000002</v>
      </c>
      <c r="E110" s="212">
        <v>43344</v>
      </c>
      <c r="F110" s="182">
        <f t="shared" si="10"/>
        <v>7.6696817500000014</v>
      </c>
      <c r="G110" s="144"/>
      <c r="H110" s="144"/>
      <c r="I110" s="144"/>
      <c r="J110" s="144"/>
    </row>
    <row r="111" spans="2:10" x14ac:dyDescent="0.25">
      <c r="B111" s="127">
        <f t="shared" si="12"/>
        <v>2018</v>
      </c>
      <c r="C111" s="127">
        <v>10</v>
      </c>
      <c r="D111" s="213">
        <f t="shared" si="11"/>
        <v>8.0691260000000007</v>
      </c>
      <c r="E111" s="212">
        <v>43374</v>
      </c>
      <c r="F111" s="182">
        <f t="shared" si="10"/>
        <v>7.5780207500000003</v>
      </c>
      <c r="G111" s="144"/>
      <c r="H111" s="144"/>
      <c r="I111" s="144"/>
      <c r="J111" s="144"/>
    </row>
    <row r="112" spans="2:10" x14ac:dyDescent="0.25">
      <c r="B112" s="127">
        <f t="shared" si="12"/>
        <v>2018</v>
      </c>
      <c r="C112" s="127">
        <v>11</v>
      </c>
      <c r="D112" s="213">
        <f t="shared" si="11"/>
        <v>8.061693</v>
      </c>
      <c r="E112" s="212">
        <v>43405</v>
      </c>
      <c r="F112" s="182">
        <f t="shared" si="10"/>
        <v>7.6327555000000009</v>
      </c>
      <c r="G112" s="144"/>
      <c r="H112" s="144"/>
      <c r="I112" s="144"/>
      <c r="J112" s="144"/>
    </row>
    <row r="113" spans="2:10" x14ac:dyDescent="0.25">
      <c r="B113" s="127">
        <f t="shared" si="12"/>
        <v>2018</v>
      </c>
      <c r="C113" s="127">
        <v>12</v>
      </c>
      <c r="D113" s="213">
        <f t="shared" si="11"/>
        <v>7.0702980000000002</v>
      </c>
      <c r="E113" s="212">
        <v>43435</v>
      </c>
      <c r="F113" s="182">
        <f t="shared" si="10"/>
        <v>7.4989251666666661</v>
      </c>
      <c r="G113" s="144"/>
      <c r="H113" s="144"/>
      <c r="I113" s="144"/>
      <c r="J113" s="144"/>
    </row>
    <row r="114" spans="2:10" x14ac:dyDescent="0.25">
      <c r="B114" s="127">
        <v>2019</v>
      </c>
      <c r="C114" s="127">
        <v>1</v>
      </c>
      <c r="D114" s="213">
        <f t="shared" ref="D114:D125" si="13">+H13</f>
        <v>6.2858020000000003</v>
      </c>
      <c r="E114" s="212">
        <v>43466</v>
      </c>
      <c r="F114" s="182">
        <f t="shared" si="10"/>
        <v>7.4289672499999995</v>
      </c>
      <c r="G114" s="144"/>
      <c r="H114" s="144"/>
      <c r="I114" s="144"/>
      <c r="J114" s="144"/>
    </row>
    <row r="115" spans="2:10" x14ac:dyDescent="0.25">
      <c r="B115" s="127">
        <f t="shared" ref="B115:B125" si="14">+B114</f>
        <v>2019</v>
      </c>
      <c r="C115" s="127">
        <v>2</v>
      </c>
      <c r="D115" s="213">
        <f t="shared" si="13"/>
        <v>5.6533170000000004</v>
      </c>
      <c r="E115" s="212">
        <v>43497</v>
      </c>
      <c r="F115" s="182">
        <f t="shared" si="10"/>
        <v>7.2304536666666666</v>
      </c>
      <c r="G115" s="144"/>
      <c r="H115" s="144"/>
      <c r="I115" s="144"/>
      <c r="J115" s="144"/>
    </row>
    <row r="116" spans="2:10" x14ac:dyDescent="0.25">
      <c r="B116" s="127">
        <f t="shared" si="14"/>
        <v>2019</v>
      </c>
      <c r="C116" s="127">
        <v>3</v>
      </c>
      <c r="D116" s="213">
        <f t="shared" si="13"/>
        <v>6.9655570000000004</v>
      </c>
      <c r="E116" s="212">
        <v>43525</v>
      </c>
      <c r="F116" s="182">
        <f>+AVERAGE(D105:D116)</f>
        <v>7.2986270833333338</v>
      </c>
      <c r="G116" s="144"/>
      <c r="H116" s="144"/>
      <c r="I116" s="144"/>
      <c r="J116" s="144"/>
    </row>
    <row r="117" spans="2:10" x14ac:dyDescent="0.25">
      <c r="B117" s="127">
        <f t="shared" si="14"/>
        <v>2019</v>
      </c>
      <c r="C117" s="127">
        <v>4</v>
      </c>
      <c r="D117" s="213">
        <f t="shared" si="13"/>
        <v>7.0674070000000002</v>
      </c>
      <c r="E117" s="212">
        <v>43556</v>
      </c>
      <c r="F117" s="182">
        <f t="shared" si="10"/>
        <v>7.1425210833333344</v>
      </c>
      <c r="G117" s="144"/>
      <c r="H117" s="144"/>
      <c r="I117" s="144"/>
      <c r="J117" s="144"/>
    </row>
    <row r="118" spans="2:10" x14ac:dyDescent="0.25">
      <c r="B118" s="127">
        <f t="shared" si="14"/>
        <v>2019</v>
      </c>
      <c r="C118" s="127">
        <v>5</v>
      </c>
      <c r="D118" s="213">
        <f>+H17</f>
        <v>6.8742359999999998</v>
      </c>
      <c r="E118" s="212">
        <v>43586</v>
      </c>
      <c r="F118" s="182">
        <f>+AVERAGE(D107:D118)</f>
        <v>7.1023242499999997</v>
      </c>
      <c r="G118" s="144"/>
      <c r="H118" s="144"/>
      <c r="I118" s="144"/>
      <c r="J118" s="144"/>
    </row>
    <row r="119" spans="2:10" x14ac:dyDescent="0.25">
      <c r="B119" s="127">
        <f t="shared" si="14"/>
        <v>2019</v>
      </c>
      <c r="C119" s="127">
        <v>6</v>
      </c>
      <c r="D119" s="213">
        <f t="shared" si="13"/>
        <v>7.2422769999999996</v>
      </c>
      <c r="E119" s="212">
        <v>43617</v>
      </c>
      <c r="F119" s="182">
        <f t="shared" ref="F119" si="15">+AVERAGE(D108:D119)</f>
        <v>7.207741583333334</v>
      </c>
      <c r="G119" s="144"/>
      <c r="H119" s="144"/>
      <c r="I119" s="144"/>
      <c r="J119" s="144"/>
    </row>
    <row r="120" spans="2:10" x14ac:dyDescent="0.25">
      <c r="B120" s="127">
        <f t="shared" si="14"/>
        <v>2019</v>
      </c>
      <c r="C120" s="127">
        <v>7</v>
      </c>
      <c r="D120" s="213">
        <f t="shared" si="13"/>
        <v>8.5581530000000008</v>
      </c>
      <c r="E120" s="212">
        <v>43647</v>
      </c>
      <c r="F120" s="182">
        <f>+AVERAGE(D109:D120)</f>
        <v>7.2954872500000008</v>
      </c>
      <c r="G120" s="144"/>
      <c r="H120" s="144"/>
      <c r="I120" s="144"/>
      <c r="J120" s="144"/>
    </row>
    <row r="121" spans="2:10" x14ac:dyDescent="0.25">
      <c r="B121" s="127">
        <f t="shared" si="14"/>
        <v>2019</v>
      </c>
      <c r="C121" s="127">
        <v>8</v>
      </c>
      <c r="D121" s="213">
        <f t="shared" si="13"/>
        <v>7.4376689999999996</v>
      </c>
      <c r="E121" s="212">
        <v>43678</v>
      </c>
      <c r="F121" s="182">
        <f t="shared" ref="F121" si="16">+AVERAGE(D110:D121)</f>
        <v>7.2722680833333344</v>
      </c>
      <c r="G121" s="144"/>
      <c r="H121" s="144"/>
      <c r="I121" s="144"/>
      <c r="J121" s="144"/>
    </row>
    <row r="122" spans="2:10" x14ac:dyDescent="0.25">
      <c r="B122" s="127">
        <f t="shared" si="14"/>
        <v>2019</v>
      </c>
      <c r="C122" s="127">
        <v>9</v>
      </c>
      <c r="D122" s="213">
        <f t="shared" si="13"/>
        <v>8.7250750000000004</v>
      </c>
      <c r="E122" s="212">
        <v>43709</v>
      </c>
      <c r="F122" s="182">
        <f>+AVERAGE(D111:D122)</f>
        <v>7.3342175000000012</v>
      </c>
      <c r="G122" s="144"/>
      <c r="H122" s="144"/>
      <c r="I122" s="144"/>
      <c r="J122" s="144"/>
    </row>
    <row r="123" spans="2:10" x14ac:dyDescent="0.25">
      <c r="B123" s="127">
        <f t="shared" si="14"/>
        <v>2019</v>
      </c>
      <c r="C123" s="127">
        <v>10</v>
      </c>
      <c r="D123" s="213">
        <f t="shared" si="13"/>
        <v>8.4774460000000005</v>
      </c>
      <c r="E123" s="212">
        <v>43739</v>
      </c>
      <c r="F123" s="182">
        <f t="shared" ref="F123" si="17">+AVERAGE(D112:D123)</f>
        <v>7.3682441666666678</v>
      </c>
      <c r="G123" s="144"/>
      <c r="H123" s="144"/>
      <c r="I123" s="144"/>
      <c r="J123" s="144"/>
    </row>
    <row r="124" spans="2:10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6.6964364166666677</v>
      </c>
      <c r="G124" s="144"/>
      <c r="H124" s="144"/>
      <c r="I124" s="144"/>
      <c r="J124" s="144"/>
    </row>
    <row r="125" spans="2:10" x14ac:dyDescent="0.25"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8">+AVERAGE(D114:D125)</f>
        <v>6.1072449166666667</v>
      </c>
      <c r="G125" s="144"/>
      <c r="H125" s="144"/>
      <c r="I125" s="144"/>
      <c r="J125" s="144"/>
    </row>
    <row r="126" spans="2:10" x14ac:dyDescent="0.25">
      <c r="B126" s="41"/>
      <c r="C126" s="41"/>
      <c r="D126" s="41"/>
      <c r="E126" s="41"/>
      <c r="F126" s="41"/>
      <c r="G126" s="144"/>
      <c r="H126" s="144"/>
      <c r="I126" s="144"/>
      <c r="J126" s="144"/>
    </row>
    <row r="127" spans="2:10" x14ac:dyDescent="0.25">
      <c r="B127" s="144"/>
      <c r="C127" s="144"/>
      <c r="D127" s="144"/>
      <c r="E127" s="144"/>
      <c r="F127" s="144"/>
      <c r="G127" s="144"/>
      <c r="H127" s="144"/>
      <c r="I127" s="144"/>
      <c r="J127" s="144"/>
    </row>
    <row r="128" spans="2:10" x14ac:dyDescent="0.25">
      <c r="B128" s="144"/>
      <c r="C128" s="144"/>
      <c r="D128" s="144"/>
      <c r="E128" s="144"/>
      <c r="F128" s="144"/>
      <c r="G128" s="144"/>
      <c r="H128" s="144"/>
      <c r="I128" s="144"/>
      <c r="J128" s="144"/>
    </row>
    <row r="129" spans="2:10" x14ac:dyDescent="0.25">
      <c r="B129" s="144"/>
      <c r="C129" s="144"/>
      <c r="D129" s="144"/>
      <c r="E129" s="144"/>
      <c r="F129" s="144"/>
      <c r="G129" s="144"/>
      <c r="H129" s="144"/>
      <c r="I129" s="144"/>
      <c r="J129" s="144"/>
    </row>
    <row r="130" spans="2:10" x14ac:dyDescent="0.25">
      <c r="B130" s="144"/>
      <c r="C130" s="144"/>
      <c r="D130" s="144"/>
      <c r="E130" s="144"/>
      <c r="F130" s="144"/>
      <c r="G130" s="144"/>
      <c r="H130" s="144"/>
      <c r="I130" s="144"/>
      <c r="J130" s="144"/>
    </row>
    <row r="131" spans="2:10" x14ac:dyDescent="0.25">
      <c r="B131" s="144"/>
      <c r="C131" s="144"/>
      <c r="D131" s="144"/>
      <c r="E131" s="144"/>
      <c r="F131" s="144"/>
      <c r="G131" s="144"/>
      <c r="H131" s="144"/>
      <c r="I131" s="144"/>
      <c r="J131" s="144"/>
    </row>
    <row r="132" spans="2:10" x14ac:dyDescent="0.25">
      <c r="B132" s="144"/>
      <c r="C132" s="144"/>
      <c r="D132" s="144"/>
      <c r="E132" s="144"/>
      <c r="F132" s="144"/>
      <c r="G132" s="144"/>
      <c r="H132" s="144"/>
      <c r="I132" s="144"/>
      <c r="J132" s="144"/>
    </row>
    <row r="133" spans="2:10" x14ac:dyDescent="0.25">
      <c r="G133" s="41"/>
      <c r="H133" s="41"/>
      <c r="I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ignoredErrors>
    <ignoredError sqref="B66 B78 B90 B102" formula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17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36" customWidth="1"/>
    <col min="2" max="2" width="13" style="136" customWidth="1"/>
    <col min="3" max="8" width="10.42578125" style="136" customWidth="1"/>
    <col min="9" max="11" width="11.42578125" style="136" customWidth="1"/>
    <col min="12" max="12" width="1.85546875" style="136" customWidth="1"/>
    <col min="13" max="13" width="11.42578125" style="136"/>
    <col min="14" max="14" width="4" style="127" customWidth="1"/>
    <col min="15" max="15" width="11.42578125" style="136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6" t="s">
        <v>110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25">
      <c r="A8" s="58"/>
      <c r="B8" s="42"/>
      <c r="C8" s="219" t="s">
        <v>55</v>
      </c>
      <c r="D8" s="219"/>
      <c r="E8" s="219"/>
      <c r="F8" s="219"/>
      <c r="G8" s="219"/>
      <c r="H8" s="219"/>
      <c r="I8" s="219"/>
      <c r="J8" s="219"/>
      <c r="K8" s="219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M10" s="40"/>
      <c r="N10" s="41"/>
      <c r="O10" s="4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57.338009</v>
      </c>
      <c r="D13" s="68">
        <v>48.299391999999997</v>
      </c>
      <c r="E13" s="68">
        <v>29.763262999999998</v>
      </c>
      <c r="F13" s="68">
        <v>34.765151000000003</v>
      </c>
      <c r="G13" s="68">
        <v>54.535065000000003</v>
      </c>
      <c r="H13" s="68">
        <v>41.163114</v>
      </c>
      <c r="I13" s="68">
        <v>-24.519913930605941</v>
      </c>
      <c r="J13" s="68">
        <v>75.480086069394062</v>
      </c>
      <c r="K13" s="68">
        <v>56.867044817380474</v>
      </c>
      <c r="L13" s="60"/>
      <c r="M13" s="40"/>
      <c r="N13" s="41">
        <f t="shared" ref="N13:N24" si="0">IF(H13="","",1)</f>
        <v>1</v>
      </c>
      <c r="O13" s="40"/>
    </row>
    <row r="14" spans="1:15" x14ac:dyDescent="0.25">
      <c r="A14" s="58"/>
      <c r="B14" s="67" t="s">
        <v>8</v>
      </c>
      <c r="C14" s="68">
        <v>63.597537000000003</v>
      </c>
      <c r="D14" s="68">
        <v>55.368713</v>
      </c>
      <c r="E14" s="68">
        <v>74.956937999999994</v>
      </c>
      <c r="F14" s="68">
        <v>73.033412999999996</v>
      </c>
      <c r="G14" s="68">
        <v>70.437411999999995</v>
      </c>
      <c r="H14" s="68">
        <v>55.157435999999997</v>
      </c>
      <c r="I14" s="68">
        <v>-21.692983268607314</v>
      </c>
      <c r="J14" s="68">
        <v>78.307016731392693</v>
      </c>
      <c r="K14" s="68">
        <v>-3.5545387971941067</v>
      </c>
      <c r="L14" s="60"/>
      <c r="M14" s="40"/>
      <c r="N14" s="41">
        <f t="shared" si="0"/>
        <v>1</v>
      </c>
      <c r="O14" s="40"/>
    </row>
    <row r="15" spans="1:15" x14ac:dyDescent="0.25">
      <c r="A15" s="58"/>
      <c r="B15" s="67" t="s">
        <v>9</v>
      </c>
      <c r="C15" s="68">
        <v>65.131805999999997</v>
      </c>
      <c r="D15" s="68">
        <v>67.910005999999996</v>
      </c>
      <c r="E15" s="68">
        <v>56.274966999999997</v>
      </c>
      <c r="F15" s="68">
        <v>80.882036999999997</v>
      </c>
      <c r="G15" s="68">
        <v>63.060623</v>
      </c>
      <c r="H15" s="68">
        <v>52.431749000000003</v>
      </c>
      <c r="I15" s="68">
        <v>-16.855009504108441</v>
      </c>
      <c r="J15" s="68">
        <v>83.144990495891562</v>
      </c>
      <c r="K15" s="68">
        <v>-22.033834286344689</v>
      </c>
      <c r="L15" s="60"/>
      <c r="M15" s="40"/>
      <c r="N15" s="41">
        <f t="shared" si="0"/>
        <v>1</v>
      </c>
      <c r="O15" s="40"/>
    </row>
    <row r="16" spans="1:15" x14ac:dyDescent="0.25">
      <c r="A16" s="58"/>
      <c r="B16" s="67" t="s">
        <v>10</v>
      </c>
      <c r="C16" s="68">
        <v>70.891592000000003</v>
      </c>
      <c r="D16" s="68">
        <v>62.521326000000002</v>
      </c>
      <c r="E16" s="68">
        <v>58.184947999999999</v>
      </c>
      <c r="F16" s="68">
        <v>36.709735999999999</v>
      </c>
      <c r="G16" s="68">
        <v>56.722656000000001</v>
      </c>
      <c r="H16" s="68">
        <v>40.382826000000001</v>
      </c>
      <c r="I16" s="68">
        <v>-28.80653190851994</v>
      </c>
      <c r="J16" s="68">
        <v>71.193468091480057</v>
      </c>
      <c r="K16" s="68">
        <v>54.51665465532087</v>
      </c>
      <c r="L16" s="60"/>
      <c r="M16" s="40"/>
      <c r="N16" s="41">
        <f t="shared" si="0"/>
        <v>1</v>
      </c>
      <c r="O16" s="40"/>
    </row>
    <row r="17" spans="1:15" x14ac:dyDescent="0.25">
      <c r="A17" s="58"/>
      <c r="B17" s="67" t="s">
        <v>11</v>
      </c>
      <c r="C17" s="68">
        <v>102.156136</v>
      </c>
      <c r="D17" s="68">
        <v>58.308329999999998</v>
      </c>
      <c r="E17" s="68">
        <v>59.155177999999999</v>
      </c>
      <c r="F17" s="68">
        <v>77.256416000000002</v>
      </c>
      <c r="G17" s="68">
        <v>86.112041000000005</v>
      </c>
      <c r="H17" s="68">
        <v>68.957802999999998</v>
      </c>
      <c r="I17" s="68">
        <v>-19.92083546132649</v>
      </c>
      <c r="J17" s="68">
        <v>80.07916453867351</v>
      </c>
      <c r="K17" s="68">
        <v>11.462640203242147</v>
      </c>
      <c r="L17" s="60"/>
      <c r="M17" s="40"/>
      <c r="N17" s="41">
        <f t="shared" si="0"/>
        <v>1</v>
      </c>
      <c r="O17" s="40"/>
    </row>
    <row r="18" spans="1:15" x14ac:dyDescent="0.25">
      <c r="A18" s="58"/>
      <c r="B18" s="67" t="s">
        <v>12</v>
      </c>
      <c r="C18" s="68">
        <v>65.327014000000005</v>
      </c>
      <c r="D18" s="68">
        <v>41.654530000000001</v>
      </c>
      <c r="E18" s="68">
        <v>51.184863999999997</v>
      </c>
      <c r="F18" s="68">
        <v>79.647340999999997</v>
      </c>
      <c r="G18" s="68">
        <v>78.153469000000001</v>
      </c>
      <c r="H18" s="68">
        <v>51.053690000000003</v>
      </c>
      <c r="I18" s="68">
        <v>-34.675081409374165</v>
      </c>
      <c r="J18" s="68">
        <v>65.324918590625842</v>
      </c>
      <c r="K18" s="68">
        <v>-1.8756081260766666</v>
      </c>
      <c r="L18" s="60"/>
      <c r="M18" s="40"/>
      <c r="N18" s="41">
        <f t="shared" si="0"/>
        <v>1</v>
      </c>
      <c r="O18" s="41"/>
    </row>
    <row r="19" spans="1:15" x14ac:dyDescent="0.25">
      <c r="A19" s="58"/>
      <c r="B19" s="67" t="s">
        <v>13</v>
      </c>
      <c r="C19" s="68">
        <v>66.069496999999998</v>
      </c>
      <c r="D19" s="68">
        <v>59.449297000000001</v>
      </c>
      <c r="E19" s="68">
        <v>40.188865999999997</v>
      </c>
      <c r="F19" s="68">
        <v>37.043393000000002</v>
      </c>
      <c r="G19" s="68">
        <v>72.153561999999994</v>
      </c>
      <c r="H19" s="68">
        <v>30.602817000000002</v>
      </c>
      <c r="I19" s="68">
        <v>-57.586547147873304</v>
      </c>
      <c r="J19" s="68">
        <v>42.413452852126696</v>
      </c>
      <c r="K19" s="68">
        <v>94.781190805064725</v>
      </c>
      <c r="L19" s="60"/>
      <c r="M19" s="40"/>
      <c r="N19" s="41">
        <f t="shared" si="0"/>
        <v>1</v>
      </c>
      <c r="O19" s="41"/>
    </row>
    <row r="20" spans="1:15" x14ac:dyDescent="0.25">
      <c r="A20" s="58"/>
      <c r="B20" s="67" t="s">
        <v>14</v>
      </c>
      <c r="C20" s="68">
        <v>47.993507999999999</v>
      </c>
      <c r="D20" s="68">
        <v>32.632832000000001</v>
      </c>
      <c r="E20" s="68">
        <v>42.484822999999999</v>
      </c>
      <c r="F20" s="68">
        <v>73.142695000000003</v>
      </c>
      <c r="G20" s="68">
        <v>50.505544</v>
      </c>
      <c r="H20" s="68">
        <v>65.318715999999995</v>
      </c>
      <c r="I20" s="68">
        <v>29.329793972717134</v>
      </c>
      <c r="J20" s="68">
        <v>129.32979397271714</v>
      </c>
      <c r="K20" s="68">
        <v>-30.949298491120679</v>
      </c>
      <c r="L20" s="60"/>
      <c r="M20" s="40"/>
      <c r="N20" s="41">
        <f t="shared" si="0"/>
        <v>1</v>
      </c>
      <c r="O20" s="41"/>
    </row>
    <row r="21" spans="1:15" x14ac:dyDescent="0.25">
      <c r="A21" s="58"/>
      <c r="B21" s="67" t="s">
        <v>15</v>
      </c>
      <c r="C21" s="68">
        <v>53.296073</v>
      </c>
      <c r="D21" s="68">
        <v>49.365476000000001</v>
      </c>
      <c r="E21" s="68">
        <v>40.180219999999998</v>
      </c>
      <c r="F21" s="68">
        <v>40.077773000000001</v>
      </c>
      <c r="G21" s="68">
        <v>41.990304000000002</v>
      </c>
      <c r="H21" s="68">
        <v>24.892637000000001</v>
      </c>
      <c r="I21" s="68">
        <v>-40.718131023771583</v>
      </c>
      <c r="J21" s="68">
        <v>59.281868976228417</v>
      </c>
      <c r="K21" s="68">
        <v>4.7720490856615339</v>
      </c>
      <c r="L21" s="60"/>
      <c r="M21" s="40"/>
      <c r="N21" s="41">
        <f t="shared" si="0"/>
        <v>1</v>
      </c>
      <c r="O21" s="41"/>
    </row>
    <row r="22" spans="1:15" x14ac:dyDescent="0.25">
      <c r="A22" s="58"/>
      <c r="B22" s="67" t="s">
        <v>16</v>
      </c>
      <c r="C22" s="68">
        <v>47.523425000000003</v>
      </c>
      <c r="D22" s="68">
        <v>40.151308999999998</v>
      </c>
      <c r="E22" s="68">
        <v>41.568238000000001</v>
      </c>
      <c r="F22" s="68">
        <v>39.447923000000003</v>
      </c>
      <c r="G22" s="68">
        <v>48.601489000000001</v>
      </c>
      <c r="H22" s="30">
        <v>30.288658000000002</v>
      </c>
      <c r="I22" s="30">
        <v>-37.679567800895974</v>
      </c>
      <c r="J22" s="30">
        <v>62.320432199104026</v>
      </c>
      <c r="K22" s="30">
        <v>23.204177314988161</v>
      </c>
      <c r="L22" s="60"/>
      <c r="M22" s="40"/>
      <c r="N22" s="41">
        <f t="shared" si="0"/>
        <v>1</v>
      </c>
      <c r="O22" s="41"/>
    </row>
    <row r="23" spans="1:15" x14ac:dyDescent="0.25">
      <c r="A23" s="58"/>
      <c r="B23" s="67" t="s">
        <v>17</v>
      </c>
      <c r="C23" s="68">
        <v>43.923586999999998</v>
      </c>
      <c r="D23" s="68">
        <v>44.975402000000003</v>
      </c>
      <c r="E23" s="68">
        <v>47.628506000000002</v>
      </c>
      <c r="F23" s="68">
        <v>55.180053000000001</v>
      </c>
      <c r="G23" s="68">
        <v>45.510514000000001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tr">
        <f t="shared" si="0"/>
        <v/>
      </c>
      <c r="O23" s="41"/>
    </row>
    <row r="24" spans="1:15" x14ac:dyDescent="0.25">
      <c r="A24" s="58"/>
      <c r="B24" s="67" t="s">
        <v>18</v>
      </c>
      <c r="C24" s="68">
        <v>49.280786999999997</v>
      </c>
      <c r="D24" s="68">
        <v>41.040013999999999</v>
      </c>
      <c r="E24" s="68">
        <v>43.012714000000003</v>
      </c>
      <c r="F24" s="68">
        <v>44.040756999999999</v>
      </c>
      <c r="G24" s="68">
        <v>46.099012000000002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tr">
        <f t="shared" si="0"/>
        <v/>
      </c>
      <c r="O24" s="41"/>
    </row>
    <row r="25" spans="1:15" x14ac:dyDescent="0.25">
      <c r="A25" s="58"/>
      <c r="B25" s="69" t="s">
        <v>33</v>
      </c>
      <c r="C25" s="70">
        <v>732.52897099999996</v>
      </c>
      <c r="D25" s="70">
        <v>601.67662700000005</v>
      </c>
      <c r="E25" s="70">
        <v>584.58352500000001</v>
      </c>
      <c r="F25" s="70">
        <v>671.22668799999997</v>
      </c>
      <c r="G25" s="70">
        <v>713.88169099999993</v>
      </c>
      <c r="H25" s="82">
        <v>460.24944599999998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-17.863094728030894</v>
      </c>
      <c r="E26" s="70">
        <v>-2.8409117510891813</v>
      </c>
      <c r="F26" s="70">
        <v>14.821348754226339</v>
      </c>
      <c r="G26" s="70">
        <v>6.3547835273200626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639.32459699999993</v>
      </c>
      <c r="D28" s="70">
        <v>515.66121099999998</v>
      </c>
      <c r="E28" s="70">
        <v>493.94230500000003</v>
      </c>
      <c r="F28" s="70">
        <v>572.00587799999994</v>
      </c>
      <c r="G28" s="70">
        <v>622.27216499999997</v>
      </c>
      <c r="H28" s="30">
        <v>460.24944599999998</v>
      </c>
      <c r="I28" s="66">
        <v>-26.037275666990499</v>
      </c>
      <c r="J28" s="30">
        <v>73.962724333009504</v>
      </c>
      <c r="K28" s="30">
        <v>8.7877221079885501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-19.342816869597147</v>
      </c>
      <c r="E29" s="70">
        <v>-4.2118556790186723</v>
      </c>
      <c r="F29" s="70">
        <v>15.804188507400664</v>
      </c>
      <c r="G29" s="70">
        <v>8.7877221079885501</v>
      </c>
      <c r="H29" s="30">
        <v>-26.037275666990499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5" t="s">
        <v>142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25">
      <c r="B46" s="125"/>
      <c r="C46" s="125"/>
      <c r="D46" s="125"/>
      <c r="E46" s="125"/>
      <c r="F46" s="125"/>
      <c r="G46" s="125"/>
      <c r="H46" s="125"/>
      <c r="I46" s="125"/>
      <c r="N46" s="127"/>
    </row>
    <row r="47" spans="1:15" s="136" customFormat="1" x14ac:dyDescent="0.25">
      <c r="B47" s="192"/>
      <c r="C47" s="192"/>
      <c r="D47" s="192"/>
      <c r="E47" s="192"/>
      <c r="F47" s="192"/>
      <c r="G47" s="192"/>
      <c r="H47" s="192"/>
      <c r="I47" s="192"/>
      <c r="J47" s="192"/>
      <c r="N47" s="127"/>
    </row>
    <row r="48" spans="1:15" s="136" customFormat="1" x14ac:dyDescent="0.25">
      <c r="B48" s="192"/>
      <c r="C48" s="192"/>
      <c r="D48" s="192"/>
      <c r="E48" s="192"/>
      <c r="F48" s="192"/>
      <c r="G48" s="192"/>
      <c r="H48" s="192"/>
      <c r="I48" s="192"/>
      <c r="J48" s="192"/>
      <c r="N48" s="127"/>
    </row>
    <row r="49" spans="1:14" s="136" customFormat="1" x14ac:dyDescent="0.25">
      <c r="B49" s="192"/>
      <c r="C49" s="192"/>
      <c r="D49" s="192"/>
      <c r="E49" s="192"/>
      <c r="F49" s="192"/>
      <c r="G49" s="192"/>
      <c r="H49" s="192"/>
      <c r="I49" s="192"/>
      <c r="J49" s="192"/>
      <c r="N49" s="127"/>
    </row>
    <row r="50" spans="1:14" s="136" customFormat="1" x14ac:dyDescent="0.25">
      <c r="B50" s="192"/>
      <c r="C50" s="192"/>
      <c r="D50" s="192"/>
      <c r="E50" s="192"/>
      <c r="F50" s="192"/>
      <c r="G50" s="192"/>
      <c r="H50" s="192"/>
      <c r="I50" s="192"/>
      <c r="J50" s="192"/>
      <c r="N50" s="127"/>
    </row>
    <row r="51" spans="1:14" x14ac:dyDescent="0.25">
      <c r="B51" s="192"/>
      <c r="C51" s="192"/>
      <c r="D51" s="192"/>
      <c r="E51" s="192"/>
      <c r="F51" s="192"/>
      <c r="G51" s="192"/>
      <c r="H51" s="192"/>
      <c r="I51" s="192"/>
      <c r="J51" s="192"/>
    </row>
    <row r="52" spans="1:14" x14ac:dyDescent="0.25">
      <c r="A52" s="127"/>
      <c r="B52" s="127"/>
      <c r="C52" s="127"/>
      <c r="D52" s="127"/>
      <c r="E52" s="127"/>
      <c r="F52" s="127"/>
      <c r="G52" s="127"/>
      <c r="H52" s="192"/>
      <c r="I52" s="192"/>
      <c r="J52" s="192"/>
    </row>
    <row r="53" spans="1:14" x14ac:dyDescent="0.25">
      <c r="A53" s="127"/>
      <c r="B53" s="127" t="s">
        <v>1</v>
      </c>
      <c r="C53" s="127" t="s">
        <v>161</v>
      </c>
      <c r="D53" s="127" t="s">
        <v>98</v>
      </c>
      <c r="E53" s="127" t="s">
        <v>162</v>
      </c>
      <c r="F53" s="127" t="s">
        <v>163</v>
      </c>
      <c r="G53" s="127"/>
      <c r="H53" s="192"/>
      <c r="I53" s="192"/>
      <c r="J53" s="192"/>
    </row>
    <row r="54" spans="1:14" x14ac:dyDescent="0.25">
      <c r="A54" s="127"/>
      <c r="B54" s="127">
        <f>+C11</f>
        <v>2014</v>
      </c>
      <c r="C54" s="127">
        <v>1</v>
      </c>
      <c r="D54" s="213">
        <f t="shared" ref="D54:D65" si="1">+C13</f>
        <v>57.338009</v>
      </c>
      <c r="E54" s="212">
        <v>41640</v>
      </c>
      <c r="F54" s="127"/>
      <c r="G54" s="127"/>
      <c r="H54" s="192"/>
      <c r="I54" s="192"/>
      <c r="J54" s="192"/>
    </row>
    <row r="55" spans="1:14" x14ac:dyDescent="0.25">
      <c r="A55" s="127"/>
      <c r="B55" s="127">
        <f t="shared" ref="B55:B65" si="2">+B54</f>
        <v>2014</v>
      </c>
      <c r="C55" s="127">
        <v>2</v>
      </c>
      <c r="D55" s="213">
        <f t="shared" si="1"/>
        <v>63.597537000000003</v>
      </c>
      <c r="E55" s="212">
        <v>41671</v>
      </c>
      <c r="F55" s="127"/>
      <c r="G55" s="127"/>
      <c r="H55" s="192"/>
      <c r="I55" s="192"/>
      <c r="J55" s="192"/>
    </row>
    <row r="56" spans="1:14" x14ac:dyDescent="0.25">
      <c r="A56" s="127"/>
      <c r="B56" s="127">
        <f t="shared" si="2"/>
        <v>2014</v>
      </c>
      <c r="C56" s="127">
        <v>3</v>
      </c>
      <c r="D56" s="213">
        <f t="shared" si="1"/>
        <v>65.131805999999997</v>
      </c>
      <c r="E56" s="212">
        <v>41699</v>
      </c>
      <c r="F56" s="127"/>
      <c r="G56" s="127"/>
      <c r="H56" s="192"/>
      <c r="I56" s="192"/>
      <c r="J56" s="192"/>
    </row>
    <row r="57" spans="1:14" x14ac:dyDescent="0.25">
      <c r="A57" s="127"/>
      <c r="B57" s="127">
        <f t="shared" si="2"/>
        <v>2014</v>
      </c>
      <c r="C57" s="127">
        <v>4</v>
      </c>
      <c r="D57" s="213">
        <f t="shared" si="1"/>
        <v>70.891592000000003</v>
      </c>
      <c r="E57" s="212">
        <v>41730</v>
      </c>
      <c r="F57" s="182">
        <f>+AVERAGE(D54:D61)</f>
        <v>67.313137374999997</v>
      </c>
      <c r="G57" s="127"/>
      <c r="H57" s="192"/>
      <c r="I57" s="192"/>
      <c r="J57" s="192"/>
    </row>
    <row r="58" spans="1:14" x14ac:dyDescent="0.25">
      <c r="A58" s="127"/>
      <c r="B58" s="127">
        <f t="shared" si="2"/>
        <v>2014</v>
      </c>
      <c r="C58" s="127">
        <v>5</v>
      </c>
      <c r="D58" s="213">
        <f t="shared" si="1"/>
        <v>102.156136</v>
      </c>
      <c r="E58" s="212">
        <v>41760</v>
      </c>
      <c r="F58" s="182">
        <f>+AVERAGE(D54:D61)</f>
        <v>67.313137374999997</v>
      </c>
      <c r="G58" s="127"/>
      <c r="H58" s="192"/>
      <c r="I58" s="192"/>
      <c r="J58" s="192"/>
    </row>
    <row r="59" spans="1:14" x14ac:dyDescent="0.25">
      <c r="A59" s="127"/>
      <c r="B59" s="127">
        <f t="shared" si="2"/>
        <v>2014</v>
      </c>
      <c r="C59" s="127">
        <v>6</v>
      </c>
      <c r="D59" s="213">
        <f t="shared" si="1"/>
        <v>65.327014000000005</v>
      </c>
      <c r="E59" s="212">
        <v>41791</v>
      </c>
      <c r="F59" s="182">
        <f>+AVERAGE(D54:D61)</f>
        <v>67.313137374999997</v>
      </c>
      <c r="G59" s="127"/>
      <c r="H59" s="192"/>
      <c r="I59" s="192"/>
      <c r="J59" s="192"/>
    </row>
    <row r="60" spans="1:14" x14ac:dyDescent="0.25">
      <c r="A60" s="127"/>
      <c r="B60" s="127">
        <f t="shared" si="2"/>
        <v>2014</v>
      </c>
      <c r="C60" s="127">
        <v>7</v>
      </c>
      <c r="D60" s="213">
        <f t="shared" si="1"/>
        <v>66.069496999999998</v>
      </c>
      <c r="E60" s="212">
        <v>41821</v>
      </c>
      <c r="F60" s="182">
        <f>+AVERAGE(D54:D61)</f>
        <v>67.313137374999997</v>
      </c>
      <c r="G60" s="127"/>
      <c r="H60" s="192"/>
      <c r="I60" s="192"/>
      <c r="J60" s="192"/>
    </row>
    <row r="61" spans="1:14" x14ac:dyDescent="0.25">
      <c r="A61" s="127"/>
      <c r="B61" s="127">
        <f t="shared" si="2"/>
        <v>2014</v>
      </c>
      <c r="C61" s="127">
        <v>8</v>
      </c>
      <c r="D61" s="213">
        <f t="shared" si="1"/>
        <v>47.993507999999999</v>
      </c>
      <c r="E61" s="212">
        <v>41852</v>
      </c>
      <c r="F61" s="182">
        <f>+AVERAGE(D54:D61)</f>
        <v>67.313137374999997</v>
      </c>
      <c r="G61" s="127"/>
      <c r="H61" s="192"/>
      <c r="I61" s="192"/>
      <c r="J61" s="192"/>
    </row>
    <row r="62" spans="1:14" x14ac:dyDescent="0.25">
      <c r="A62" s="127"/>
      <c r="B62" s="127">
        <f t="shared" si="2"/>
        <v>2014</v>
      </c>
      <c r="C62" s="127">
        <v>9</v>
      </c>
      <c r="D62" s="213">
        <f t="shared" si="1"/>
        <v>53.296073</v>
      </c>
      <c r="E62" s="212">
        <v>41883</v>
      </c>
      <c r="F62" s="182">
        <f>+AVERAGE(D54:D62)</f>
        <v>65.755685777777771</v>
      </c>
      <c r="G62" s="127"/>
      <c r="H62" s="192"/>
      <c r="I62" s="192"/>
      <c r="J62" s="192"/>
    </row>
    <row r="63" spans="1:14" x14ac:dyDescent="0.25">
      <c r="A63" s="127"/>
      <c r="B63" s="127">
        <f t="shared" si="2"/>
        <v>2014</v>
      </c>
      <c r="C63" s="127">
        <v>10</v>
      </c>
      <c r="D63" s="213">
        <f t="shared" si="1"/>
        <v>47.523425000000003</v>
      </c>
      <c r="E63" s="212">
        <v>41913</v>
      </c>
      <c r="F63" s="182">
        <f>+AVERAGE(D54:D63)</f>
        <v>63.932459699999995</v>
      </c>
      <c r="G63" s="127"/>
      <c r="H63" s="192"/>
      <c r="I63" s="192"/>
      <c r="J63" s="192"/>
    </row>
    <row r="64" spans="1:14" x14ac:dyDescent="0.25">
      <c r="A64" s="127"/>
      <c r="B64" s="127">
        <f t="shared" si="2"/>
        <v>2014</v>
      </c>
      <c r="C64" s="127">
        <v>11</v>
      </c>
      <c r="D64" s="213">
        <f t="shared" si="1"/>
        <v>43.923586999999998</v>
      </c>
      <c r="E64" s="212">
        <v>41944</v>
      </c>
      <c r="F64" s="182">
        <f>+AVERAGE(D54:D64)</f>
        <v>62.113471272727267</v>
      </c>
      <c r="G64" s="127"/>
      <c r="H64" s="192"/>
      <c r="I64" s="192"/>
      <c r="J64" s="192"/>
    </row>
    <row r="65" spans="1:10" x14ac:dyDescent="0.25">
      <c r="A65" s="127"/>
      <c r="B65" s="127">
        <f t="shared" si="2"/>
        <v>2014</v>
      </c>
      <c r="C65" s="127">
        <v>12</v>
      </c>
      <c r="D65" s="213">
        <f t="shared" si="1"/>
        <v>49.280786999999997</v>
      </c>
      <c r="E65" s="212">
        <v>41974</v>
      </c>
      <c r="F65" s="182">
        <f t="shared" ref="F65:F96" si="3">+AVERAGE(D54:D65)</f>
        <v>61.044080916666665</v>
      </c>
      <c r="G65" s="127"/>
      <c r="H65" s="192"/>
      <c r="I65" s="192"/>
      <c r="J65" s="192"/>
    </row>
    <row r="66" spans="1:10" x14ac:dyDescent="0.25">
      <c r="A66" s="127"/>
      <c r="B66" s="127">
        <f>+D11</f>
        <v>2015</v>
      </c>
      <c r="C66" s="127">
        <v>1</v>
      </c>
      <c r="D66" s="213">
        <f t="shared" ref="D66:D77" si="4">+D13</f>
        <v>48.299391999999997</v>
      </c>
      <c r="E66" s="212">
        <v>42005</v>
      </c>
      <c r="F66" s="182">
        <f t="shared" si="3"/>
        <v>60.290862833333335</v>
      </c>
      <c r="G66" s="127"/>
      <c r="H66" s="192"/>
      <c r="I66" s="192"/>
      <c r="J66" s="192"/>
    </row>
    <row r="67" spans="1:10" x14ac:dyDescent="0.25">
      <c r="A67" s="127"/>
      <c r="B67" s="127">
        <f t="shared" ref="B67:B77" si="5">+B66</f>
        <v>2015</v>
      </c>
      <c r="C67" s="127">
        <v>2</v>
      </c>
      <c r="D67" s="213">
        <f t="shared" si="4"/>
        <v>55.368713</v>
      </c>
      <c r="E67" s="212">
        <v>42036</v>
      </c>
      <c r="F67" s="182">
        <f t="shared" si="3"/>
        <v>59.605127500000002</v>
      </c>
      <c r="G67" s="127"/>
      <c r="H67" s="192"/>
      <c r="I67" s="192"/>
      <c r="J67" s="192"/>
    </row>
    <row r="68" spans="1:10" x14ac:dyDescent="0.25">
      <c r="A68" s="127"/>
      <c r="B68" s="127">
        <f t="shared" si="5"/>
        <v>2015</v>
      </c>
      <c r="C68" s="127">
        <v>3</v>
      </c>
      <c r="D68" s="213">
        <f t="shared" si="4"/>
        <v>67.910005999999996</v>
      </c>
      <c r="E68" s="212">
        <v>42064</v>
      </c>
      <c r="F68" s="182">
        <f t="shared" si="3"/>
        <v>59.836644166666666</v>
      </c>
      <c r="G68" s="127"/>
      <c r="H68" s="192"/>
      <c r="I68" s="192"/>
      <c r="J68" s="192"/>
    </row>
    <row r="69" spans="1:10" x14ac:dyDescent="0.25">
      <c r="A69" s="127"/>
      <c r="B69" s="127">
        <f t="shared" si="5"/>
        <v>2015</v>
      </c>
      <c r="C69" s="127">
        <v>4</v>
      </c>
      <c r="D69" s="213">
        <f t="shared" si="4"/>
        <v>62.521326000000002</v>
      </c>
      <c r="E69" s="212">
        <v>42095</v>
      </c>
      <c r="F69" s="182">
        <f t="shared" si="3"/>
        <v>59.139121999999993</v>
      </c>
      <c r="G69" s="127"/>
      <c r="H69" s="192"/>
      <c r="I69" s="192"/>
      <c r="J69" s="192"/>
    </row>
    <row r="70" spans="1:10" x14ac:dyDescent="0.25">
      <c r="A70" s="127"/>
      <c r="B70" s="127">
        <f t="shared" si="5"/>
        <v>2015</v>
      </c>
      <c r="C70" s="127">
        <v>5</v>
      </c>
      <c r="D70" s="213">
        <f t="shared" si="4"/>
        <v>58.308329999999998</v>
      </c>
      <c r="E70" s="212">
        <v>42125</v>
      </c>
      <c r="F70" s="182">
        <f t="shared" si="3"/>
        <v>55.485138166666665</v>
      </c>
      <c r="G70" s="127"/>
      <c r="H70" s="192"/>
      <c r="I70" s="192"/>
      <c r="J70" s="192"/>
    </row>
    <row r="71" spans="1:10" x14ac:dyDescent="0.25">
      <c r="A71" s="127"/>
      <c r="B71" s="127">
        <f t="shared" si="5"/>
        <v>2015</v>
      </c>
      <c r="C71" s="127">
        <v>6</v>
      </c>
      <c r="D71" s="213">
        <f t="shared" si="4"/>
        <v>41.654530000000001</v>
      </c>
      <c r="E71" s="212">
        <v>42156</v>
      </c>
      <c r="F71" s="182">
        <f t="shared" si="3"/>
        <v>53.512431166666666</v>
      </c>
      <c r="G71" s="127"/>
      <c r="H71" s="192"/>
      <c r="I71" s="192"/>
      <c r="J71" s="192"/>
    </row>
    <row r="72" spans="1:10" x14ac:dyDescent="0.25">
      <c r="A72" s="127"/>
      <c r="B72" s="127">
        <f t="shared" si="5"/>
        <v>2015</v>
      </c>
      <c r="C72" s="127">
        <v>7</v>
      </c>
      <c r="D72" s="213">
        <f t="shared" si="4"/>
        <v>59.449297000000001</v>
      </c>
      <c r="E72" s="212">
        <v>42186</v>
      </c>
      <c r="F72" s="182">
        <f t="shared" si="3"/>
        <v>52.960747833333336</v>
      </c>
      <c r="G72" s="127"/>
      <c r="H72" s="192"/>
      <c r="I72" s="192"/>
      <c r="J72" s="192"/>
    </row>
    <row r="73" spans="1:10" x14ac:dyDescent="0.25">
      <c r="A73" s="127"/>
      <c r="B73" s="127">
        <f t="shared" si="5"/>
        <v>2015</v>
      </c>
      <c r="C73" s="127">
        <v>8</v>
      </c>
      <c r="D73" s="213">
        <f t="shared" si="4"/>
        <v>32.632832000000001</v>
      </c>
      <c r="E73" s="212">
        <v>42217</v>
      </c>
      <c r="F73" s="182">
        <f t="shared" si="3"/>
        <v>51.680691500000002</v>
      </c>
      <c r="G73" s="127"/>
      <c r="H73" s="192"/>
      <c r="I73" s="192"/>
      <c r="J73" s="192"/>
    </row>
    <row r="74" spans="1:10" x14ac:dyDescent="0.25">
      <c r="A74" s="127"/>
      <c r="B74" s="127">
        <f t="shared" si="5"/>
        <v>2015</v>
      </c>
      <c r="C74" s="127">
        <v>9</v>
      </c>
      <c r="D74" s="213">
        <f t="shared" si="4"/>
        <v>49.365476000000001</v>
      </c>
      <c r="E74" s="212">
        <v>42248</v>
      </c>
      <c r="F74" s="182">
        <f t="shared" si="3"/>
        <v>51.353141749999999</v>
      </c>
      <c r="G74" s="127"/>
      <c r="H74" s="192"/>
      <c r="I74" s="192"/>
      <c r="J74" s="192"/>
    </row>
    <row r="75" spans="1:10" x14ac:dyDescent="0.25">
      <c r="A75" s="127"/>
      <c r="B75" s="127">
        <f t="shared" si="5"/>
        <v>2015</v>
      </c>
      <c r="C75" s="127">
        <v>10</v>
      </c>
      <c r="D75" s="213">
        <f t="shared" si="4"/>
        <v>40.151308999999998</v>
      </c>
      <c r="E75" s="212">
        <v>42278</v>
      </c>
      <c r="F75" s="182">
        <f t="shared" si="3"/>
        <v>50.738798749999994</v>
      </c>
      <c r="G75" s="127"/>
      <c r="H75" s="192"/>
      <c r="I75" s="192"/>
      <c r="J75" s="192"/>
    </row>
    <row r="76" spans="1:10" x14ac:dyDescent="0.25">
      <c r="A76" s="127"/>
      <c r="B76" s="127">
        <f t="shared" si="5"/>
        <v>2015</v>
      </c>
      <c r="C76" s="127">
        <v>11</v>
      </c>
      <c r="D76" s="213">
        <f t="shared" si="4"/>
        <v>44.975402000000003</v>
      </c>
      <c r="E76" s="212">
        <v>42309</v>
      </c>
      <c r="F76" s="182">
        <f t="shared" si="3"/>
        <v>50.826450000000001</v>
      </c>
      <c r="G76" s="127"/>
      <c r="H76" s="192"/>
      <c r="I76" s="192"/>
      <c r="J76" s="192"/>
    </row>
    <row r="77" spans="1:10" x14ac:dyDescent="0.25">
      <c r="A77" s="127"/>
      <c r="B77" s="127">
        <f t="shared" si="5"/>
        <v>2015</v>
      </c>
      <c r="C77" s="127">
        <v>12</v>
      </c>
      <c r="D77" s="213">
        <f t="shared" si="4"/>
        <v>41.040013999999999</v>
      </c>
      <c r="E77" s="212">
        <v>42339</v>
      </c>
      <c r="F77" s="182">
        <f t="shared" si="3"/>
        <v>50.139718916666673</v>
      </c>
      <c r="G77" s="127"/>
      <c r="H77" s="192"/>
      <c r="I77" s="192"/>
      <c r="J77" s="192"/>
    </row>
    <row r="78" spans="1:10" x14ac:dyDescent="0.25">
      <c r="A78" s="127"/>
      <c r="B78" s="127">
        <f>+E11</f>
        <v>2016</v>
      </c>
      <c r="C78" s="127">
        <v>1</v>
      </c>
      <c r="D78" s="213">
        <f t="shared" ref="D78:D89" si="6">+E13</f>
        <v>29.763262999999998</v>
      </c>
      <c r="E78" s="212">
        <v>42370</v>
      </c>
      <c r="F78" s="182">
        <f t="shared" si="3"/>
        <v>48.595041500000015</v>
      </c>
      <c r="G78" s="127"/>
      <c r="H78" s="192"/>
      <c r="I78" s="192"/>
      <c r="J78" s="192"/>
    </row>
    <row r="79" spans="1:10" x14ac:dyDescent="0.25">
      <c r="A79" s="127"/>
      <c r="B79" s="127">
        <f t="shared" ref="B79:B89" si="7">+B78</f>
        <v>2016</v>
      </c>
      <c r="C79" s="127">
        <v>2</v>
      </c>
      <c r="D79" s="213">
        <f t="shared" si="6"/>
        <v>74.956937999999994</v>
      </c>
      <c r="E79" s="212">
        <v>42401</v>
      </c>
      <c r="F79" s="182">
        <f t="shared" si="3"/>
        <v>50.227393583333338</v>
      </c>
      <c r="G79" s="127"/>
      <c r="H79" s="192"/>
      <c r="I79" s="192"/>
      <c r="J79" s="192"/>
    </row>
    <row r="80" spans="1:10" x14ac:dyDescent="0.25">
      <c r="A80" s="127"/>
      <c r="B80" s="127">
        <f t="shared" si="7"/>
        <v>2016</v>
      </c>
      <c r="C80" s="127">
        <v>3</v>
      </c>
      <c r="D80" s="213">
        <f t="shared" si="6"/>
        <v>56.274966999999997</v>
      </c>
      <c r="E80" s="212">
        <v>42430</v>
      </c>
      <c r="F80" s="182">
        <f t="shared" si="3"/>
        <v>49.257806999999993</v>
      </c>
      <c r="G80" s="127"/>
      <c r="H80" s="192"/>
      <c r="I80" s="192"/>
      <c r="J80" s="192"/>
    </row>
    <row r="81" spans="1:10" x14ac:dyDescent="0.25">
      <c r="A81" s="127"/>
      <c r="B81" s="127">
        <f t="shared" si="7"/>
        <v>2016</v>
      </c>
      <c r="C81" s="127">
        <v>4</v>
      </c>
      <c r="D81" s="213">
        <f t="shared" si="6"/>
        <v>58.184947999999999</v>
      </c>
      <c r="E81" s="212">
        <v>42461</v>
      </c>
      <c r="F81" s="182">
        <f t="shared" si="3"/>
        <v>48.896442166666667</v>
      </c>
      <c r="G81" s="127"/>
      <c r="H81" s="192"/>
      <c r="I81" s="192"/>
      <c r="J81" s="192"/>
    </row>
    <row r="82" spans="1:10" x14ac:dyDescent="0.25">
      <c r="A82" s="127"/>
      <c r="B82" s="127">
        <f t="shared" si="7"/>
        <v>2016</v>
      </c>
      <c r="C82" s="127">
        <v>5</v>
      </c>
      <c r="D82" s="213">
        <f t="shared" si="6"/>
        <v>59.155177999999999</v>
      </c>
      <c r="E82" s="212">
        <v>42491</v>
      </c>
      <c r="F82" s="182">
        <f t="shared" si="3"/>
        <v>48.967012833333321</v>
      </c>
      <c r="G82" s="127"/>
      <c r="H82" s="192"/>
      <c r="I82" s="192"/>
      <c r="J82" s="192"/>
    </row>
    <row r="83" spans="1:10" x14ac:dyDescent="0.25">
      <c r="A83" s="127"/>
      <c r="B83" s="127">
        <f t="shared" si="7"/>
        <v>2016</v>
      </c>
      <c r="C83" s="127">
        <v>6</v>
      </c>
      <c r="D83" s="213">
        <f t="shared" si="6"/>
        <v>51.184863999999997</v>
      </c>
      <c r="E83" s="212">
        <v>42522</v>
      </c>
      <c r="F83" s="182">
        <f t="shared" si="3"/>
        <v>49.761207333333324</v>
      </c>
      <c r="G83" s="127"/>
      <c r="H83" s="192"/>
      <c r="I83" s="192"/>
      <c r="J83" s="192"/>
    </row>
    <row r="84" spans="1:10" x14ac:dyDescent="0.25">
      <c r="A84" s="127"/>
      <c r="B84" s="127">
        <f t="shared" si="7"/>
        <v>2016</v>
      </c>
      <c r="C84" s="127">
        <v>7</v>
      </c>
      <c r="D84" s="213">
        <f t="shared" si="6"/>
        <v>40.188865999999997</v>
      </c>
      <c r="E84" s="212">
        <v>42552</v>
      </c>
      <c r="F84" s="182">
        <f t="shared" si="3"/>
        <v>48.156171416666659</v>
      </c>
      <c r="G84" s="127"/>
      <c r="H84" s="192"/>
      <c r="I84" s="192"/>
      <c r="J84" s="192"/>
    </row>
    <row r="85" spans="1:10" x14ac:dyDescent="0.25">
      <c r="A85" s="127"/>
      <c r="B85" s="127">
        <f t="shared" si="7"/>
        <v>2016</v>
      </c>
      <c r="C85" s="127">
        <v>8</v>
      </c>
      <c r="D85" s="213">
        <f t="shared" si="6"/>
        <v>42.484822999999999</v>
      </c>
      <c r="E85" s="212">
        <v>42583</v>
      </c>
      <c r="F85" s="182">
        <f t="shared" si="3"/>
        <v>48.977170666666666</v>
      </c>
      <c r="G85" s="127"/>
      <c r="H85" s="192"/>
      <c r="I85" s="192"/>
      <c r="J85" s="192"/>
    </row>
    <row r="86" spans="1:10" x14ac:dyDescent="0.25">
      <c r="A86" s="127"/>
      <c r="B86" s="127">
        <f t="shared" si="7"/>
        <v>2016</v>
      </c>
      <c r="C86" s="127">
        <v>9</v>
      </c>
      <c r="D86" s="213">
        <f t="shared" si="6"/>
        <v>40.180219999999998</v>
      </c>
      <c r="E86" s="212">
        <v>42614</v>
      </c>
      <c r="F86" s="182">
        <f t="shared" si="3"/>
        <v>48.21173266666667</v>
      </c>
      <c r="G86" s="127"/>
      <c r="H86" s="192"/>
      <c r="I86" s="192"/>
      <c r="J86" s="192"/>
    </row>
    <row r="87" spans="1:10" x14ac:dyDescent="0.25">
      <c r="A87" s="127"/>
      <c r="B87" s="127">
        <f t="shared" si="7"/>
        <v>2016</v>
      </c>
      <c r="C87" s="127">
        <v>10</v>
      </c>
      <c r="D87" s="213">
        <f t="shared" si="6"/>
        <v>41.568238000000001</v>
      </c>
      <c r="E87" s="212">
        <v>42644</v>
      </c>
      <c r="F87" s="182">
        <f t="shared" si="3"/>
        <v>48.329810083333335</v>
      </c>
      <c r="G87" s="127"/>
      <c r="H87" s="192"/>
      <c r="I87" s="192"/>
      <c r="J87" s="192"/>
    </row>
    <row r="88" spans="1:10" x14ac:dyDescent="0.25">
      <c r="A88" s="127"/>
      <c r="B88" s="127">
        <f t="shared" si="7"/>
        <v>2016</v>
      </c>
      <c r="C88" s="127">
        <v>11</v>
      </c>
      <c r="D88" s="213">
        <f t="shared" si="6"/>
        <v>47.628506000000002</v>
      </c>
      <c r="E88" s="212">
        <v>42675</v>
      </c>
      <c r="F88" s="182">
        <f t="shared" si="3"/>
        <v>48.550902083333334</v>
      </c>
      <c r="G88" s="127"/>
      <c r="H88" s="192"/>
      <c r="I88" s="192"/>
      <c r="J88" s="192"/>
    </row>
    <row r="89" spans="1:10" x14ac:dyDescent="0.25">
      <c r="A89" s="127"/>
      <c r="B89" s="127">
        <f t="shared" si="7"/>
        <v>2016</v>
      </c>
      <c r="C89" s="127">
        <v>12</v>
      </c>
      <c r="D89" s="213">
        <f t="shared" si="6"/>
        <v>43.012714000000003</v>
      </c>
      <c r="E89" s="212">
        <v>42705</v>
      </c>
      <c r="F89" s="182">
        <f t="shared" si="3"/>
        <v>48.715293750000001</v>
      </c>
      <c r="G89" s="127"/>
      <c r="H89" s="192"/>
      <c r="I89" s="192"/>
      <c r="J89" s="192"/>
    </row>
    <row r="90" spans="1:10" x14ac:dyDescent="0.25">
      <c r="A90" s="127"/>
      <c r="B90" s="127">
        <f>+F11</f>
        <v>2017</v>
      </c>
      <c r="C90" s="127">
        <v>1</v>
      </c>
      <c r="D90" s="213">
        <f t="shared" ref="D90:D101" si="8">+F13</f>
        <v>34.765151000000003</v>
      </c>
      <c r="E90" s="212">
        <v>42736</v>
      </c>
      <c r="F90" s="182">
        <f t="shared" si="3"/>
        <v>49.132117749999999</v>
      </c>
      <c r="G90" s="127"/>
      <c r="H90" s="192"/>
      <c r="I90" s="192"/>
      <c r="J90" s="192"/>
    </row>
    <row r="91" spans="1:10" x14ac:dyDescent="0.25">
      <c r="A91" s="127"/>
      <c r="B91" s="127">
        <f t="shared" ref="B91:B101" si="9">+B90</f>
        <v>2017</v>
      </c>
      <c r="C91" s="127">
        <v>2</v>
      </c>
      <c r="D91" s="213">
        <f t="shared" si="8"/>
        <v>73.033412999999996</v>
      </c>
      <c r="E91" s="212">
        <v>42767</v>
      </c>
      <c r="F91" s="182">
        <f t="shared" si="3"/>
        <v>48.971824000000005</v>
      </c>
      <c r="G91" s="127"/>
      <c r="H91" s="192"/>
      <c r="I91" s="192"/>
      <c r="J91" s="192"/>
    </row>
    <row r="92" spans="1:10" x14ac:dyDescent="0.25">
      <c r="A92" s="127"/>
      <c r="B92" s="127">
        <f t="shared" si="9"/>
        <v>2017</v>
      </c>
      <c r="C92" s="127">
        <v>3</v>
      </c>
      <c r="D92" s="213">
        <f t="shared" si="8"/>
        <v>80.882036999999997</v>
      </c>
      <c r="E92" s="212">
        <v>42795</v>
      </c>
      <c r="F92" s="182">
        <f t="shared" si="3"/>
        <v>51.022413166666666</v>
      </c>
      <c r="G92" s="127"/>
      <c r="H92" s="192"/>
      <c r="I92" s="192"/>
      <c r="J92" s="192"/>
    </row>
    <row r="93" spans="1:10" x14ac:dyDescent="0.25">
      <c r="A93" s="127"/>
      <c r="B93" s="127">
        <f t="shared" si="9"/>
        <v>2017</v>
      </c>
      <c r="C93" s="127">
        <v>4</v>
      </c>
      <c r="D93" s="213">
        <f t="shared" si="8"/>
        <v>36.709735999999999</v>
      </c>
      <c r="E93" s="212">
        <v>42826</v>
      </c>
      <c r="F93" s="182">
        <f t="shared" si="3"/>
        <v>49.232812166666669</v>
      </c>
      <c r="G93" s="127"/>
      <c r="H93" s="192"/>
      <c r="I93" s="192"/>
      <c r="J93" s="192"/>
    </row>
    <row r="94" spans="1:10" x14ac:dyDescent="0.25">
      <c r="A94" s="127"/>
      <c r="B94" s="127">
        <f t="shared" si="9"/>
        <v>2017</v>
      </c>
      <c r="C94" s="127">
        <v>5</v>
      </c>
      <c r="D94" s="213">
        <f t="shared" si="8"/>
        <v>77.256416000000002</v>
      </c>
      <c r="E94" s="212">
        <v>42856</v>
      </c>
      <c r="F94" s="182">
        <f t="shared" si="3"/>
        <v>50.741248666666671</v>
      </c>
      <c r="G94" s="127"/>
      <c r="H94" s="192"/>
      <c r="I94" s="192"/>
      <c r="J94" s="192"/>
    </row>
    <row r="95" spans="1:10" x14ac:dyDescent="0.25">
      <c r="A95" s="127"/>
      <c r="B95" s="127">
        <f t="shared" si="9"/>
        <v>2017</v>
      </c>
      <c r="C95" s="127">
        <v>6</v>
      </c>
      <c r="D95" s="213">
        <f t="shared" si="8"/>
        <v>79.647340999999997</v>
      </c>
      <c r="E95" s="212">
        <v>42887</v>
      </c>
      <c r="F95" s="182">
        <f t="shared" si="3"/>
        <v>53.113121749999998</v>
      </c>
      <c r="G95" s="127"/>
      <c r="H95" s="192"/>
      <c r="I95" s="192"/>
      <c r="J95" s="192"/>
    </row>
    <row r="96" spans="1:10" x14ac:dyDescent="0.25">
      <c r="A96" s="127"/>
      <c r="B96" s="127">
        <f t="shared" si="9"/>
        <v>2017</v>
      </c>
      <c r="C96" s="127">
        <v>7</v>
      </c>
      <c r="D96" s="213">
        <f t="shared" si="8"/>
        <v>37.043393000000002</v>
      </c>
      <c r="E96" s="212">
        <v>42917</v>
      </c>
      <c r="F96" s="182">
        <f t="shared" si="3"/>
        <v>52.850999000000002</v>
      </c>
      <c r="G96" s="127"/>
      <c r="H96" s="192"/>
      <c r="I96" s="192"/>
      <c r="J96" s="192"/>
    </row>
    <row r="97" spans="1:10" x14ac:dyDescent="0.25">
      <c r="A97" s="127"/>
      <c r="B97" s="127">
        <f t="shared" si="9"/>
        <v>2017</v>
      </c>
      <c r="C97" s="127">
        <v>8</v>
      </c>
      <c r="D97" s="213">
        <f t="shared" si="8"/>
        <v>73.142695000000003</v>
      </c>
      <c r="E97" s="212">
        <v>42948</v>
      </c>
      <c r="F97" s="182">
        <f t="shared" ref="F97:F117" si="10">+AVERAGE(D86:D97)</f>
        <v>55.405821666666675</v>
      </c>
      <c r="G97" s="127"/>
      <c r="H97" s="192"/>
      <c r="I97" s="192"/>
      <c r="J97" s="192"/>
    </row>
    <row r="98" spans="1:10" x14ac:dyDescent="0.25">
      <c r="A98" s="127"/>
      <c r="B98" s="127">
        <f t="shared" si="9"/>
        <v>2017</v>
      </c>
      <c r="C98" s="127">
        <v>9</v>
      </c>
      <c r="D98" s="213">
        <f t="shared" si="8"/>
        <v>40.077773000000001</v>
      </c>
      <c r="E98" s="212">
        <v>42979</v>
      </c>
      <c r="F98" s="182">
        <f t="shared" si="10"/>
        <v>55.397284416666672</v>
      </c>
      <c r="G98" s="127"/>
      <c r="H98" s="192"/>
      <c r="I98" s="192"/>
      <c r="J98" s="192"/>
    </row>
    <row r="99" spans="1:10" x14ac:dyDescent="0.25">
      <c r="A99" s="127"/>
      <c r="B99" s="127">
        <f t="shared" si="9"/>
        <v>2017</v>
      </c>
      <c r="C99" s="127">
        <v>10</v>
      </c>
      <c r="D99" s="213">
        <f t="shared" si="8"/>
        <v>39.447923000000003</v>
      </c>
      <c r="E99" s="212">
        <v>43009</v>
      </c>
      <c r="F99" s="182">
        <f t="shared" si="10"/>
        <v>55.220591499999991</v>
      </c>
      <c r="G99" s="127"/>
      <c r="H99" s="192"/>
      <c r="I99" s="192"/>
      <c r="J99" s="192"/>
    </row>
    <row r="100" spans="1:10" x14ac:dyDescent="0.25">
      <c r="A100" s="127"/>
      <c r="B100" s="127">
        <f t="shared" si="9"/>
        <v>2017</v>
      </c>
      <c r="C100" s="127">
        <v>11</v>
      </c>
      <c r="D100" s="213">
        <f t="shared" si="8"/>
        <v>55.180053000000001</v>
      </c>
      <c r="E100" s="212">
        <v>43040</v>
      </c>
      <c r="F100" s="182">
        <f t="shared" si="10"/>
        <v>55.849887083333329</v>
      </c>
      <c r="G100" s="127"/>
      <c r="H100" s="192"/>
      <c r="I100" s="192"/>
      <c r="J100" s="192"/>
    </row>
    <row r="101" spans="1:10" x14ac:dyDescent="0.25">
      <c r="A101" s="127"/>
      <c r="B101" s="127">
        <f t="shared" si="9"/>
        <v>2017</v>
      </c>
      <c r="C101" s="127">
        <v>12</v>
      </c>
      <c r="D101" s="213">
        <f t="shared" si="8"/>
        <v>44.040756999999999</v>
      </c>
      <c r="E101" s="212">
        <v>43070</v>
      </c>
      <c r="F101" s="182">
        <f t="shared" si="10"/>
        <v>55.935557333333328</v>
      </c>
      <c r="G101" s="127"/>
      <c r="H101" s="192"/>
      <c r="I101" s="192"/>
      <c r="J101" s="192"/>
    </row>
    <row r="102" spans="1:10" x14ac:dyDescent="0.25">
      <c r="A102" s="127"/>
      <c r="B102" s="127">
        <f>+G11</f>
        <v>2018</v>
      </c>
      <c r="C102" s="127">
        <v>1</v>
      </c>
      <c r="D102" s="213">
        <f t="shared" ref="D102:D113" si="11">+G13</f>
        <v>54.535065000000003</v>
      </c>
      <c r="E102" s="212">
        <v>43101</v>
      </c>
      <c r="F102" s="182">
        <f t="shared" si="10"/>
        <v>57.583050166666659</v>
      </c>
      <c r="G102" s="127"/>
      <c r="H102" s="192"/>
      <c r="I102" s="192"/>
      <c r="J102" s="192"/>
    </row>
    <row r="103" spans="1:10" x14ac:dyDescent="0.25">
      <c r="A103" s="127"/>
      <c r="B103" s="127">
        <f t="shared" ref="B103:B113" si="12">+B102</f>
        <v>2018</v>
      </c>
      <c r="C103" s="127">
        <v>2</v>
      </c>
      <c r="D103" s="213">
        <f t="shared" si="11"/>
        <v>70.437411999999995</v>
      </c>
      <c r="E103" s="212">
        <v>43132</v>
      </c>
      <c r="F103" s="182">
        <f t="shared" si="10"/>
        <v>57.366716749999995</v>
      </c>
      <c r="G103" s="127"/>
      <c r="H103" s="192"/>
      <c r="I103" s="192"/>
      <c r="J103" s="192"/>
    </row>
    <row r="104" spans="1:10" x14ac:dyDescent="0.25">
      <c r="A104" s="127"/>
      <c r="B104" s="127">
        <f t="shared" si="12"/>
        <v>2018</v>
      </c>
      <c r="C104" s="127">
        <v>3</v>
      </c>
      <c r="D104" s="213">
        <f t="shared" si="11"/>
        <v>63.060623</v>
      </c>
      <c r="E104" s="212">
        <v>43160</v>
      </c>
      <c r="F104" s="182">
        <f t="shared" si="10"/>
        <v>55.881598916666661</v>
      </c>
      <c r="G104" s="127"/>
      <c r="H104" s="192"/>
      <c r="I104" s="192"/>
      <c r="J104" s="192"/>
    </row>
    <row r="105" spans="1:10" x14ac:dyDescent="0.25">
      <c r="A105" s="127"/>
      <c r="B105" s="127">
        <f t="shared" si="12"/>
        <v>2018</v>
      </c>
      <c r="C105" s="127">
        <v>4</v>
      </c>
      <c r="D105" s="213">
        <f t="shared" si="11"/>
        <v>56.722656000000001</v>
      </c>
      <c r="E105" s="212">
        <v>43191</v>
      </c>
      <c r="F105" s="182">
        <f t="shared" si="10"/>
        <v>57.549342249999995</v>
      </c>
      <c r="G105" s="127"/>
      <c r="H105" s="192"/>
      <c r="I105" s="192"/>
      <c r="J105" s="192"/>
    </row>
    <row r="106" spans="1:10" x14ac:dyDescent="0.25">
      <c r="A106" s="127"/>
      <c r="B106" s="127">
        <f t="shared" si="12"/>
        <v>2018</v>
      </c>
      <c r="C106" s="127">
        <v>5</v>
      </c>
      <c r="D106" s="213">
        <f t="shared" si="11"/>
        <v>86.112041000000005</v>
      </c>
      <c r="E106" s="212">
        <v>43221</v>
      </c>
      <c r="F106" s="182">
        <f t="shared" si="10"/>
        <v>58.287310999999995</v>
      </c>
      <c r="G106" s="127"/>
      <c r="H106" s="192"/>
      <c r="I106" s="192"/>
      <c r="J106" s="192"/>
    </row>
    <row r="107" spans="1:10" x14ac:dyDescent="0.25">
      <c r="A107" s="127"/>
      <c r="B107" s="127">
        <f t="shared" si="12"/>
        <v>2018</v>
      </c>
      <c r="C107" s="127">
        <v>6</v>
      </c>
      <c r="D107" s="213">
        <f t="shared" si="11"/>
        <v>78.153469000000001</v>
      </c>
      <c r="E107" s="212">
        <v>43252</v>
      </c>
      <c r="F107" s="182">
        <f t="shared" si="10"/>
        <v>58.162821666666666</v>
      </c>
      <c r="G107" s="127"/>
      <c r="H107" s="192"/>
      <c r="I107" s="192"/>
      <c r="J107" s="192"/>
    </row>
    <row r="108" spans="1:10" x14ac:dyDescent="0.25">
      <c r="A108" s="127"/>
      <c r="B108" s="127">
        <f t="shared" si="12"/>
        <v>2018</v>
      </c>
      <c r="C108" s="127">
        <v>7</v>
      </c>
      <c r="D108" s="213">
        <f t="shared" si="11"/>
        <v>72.153561999999994</v>
      </c>
      <c r="E108" s="212">
        <v>43282</v>
      </c>
      <c r="F108" s="182">
        <f t="shared" si="10"/>
        <v>61.088669083333322</v>
      </c>
      <c r="G108" s="127"/>
      <c r="H108" s="192"/>
      <c r="I108" s="192"/>
      <c r="J108" s="192"/>
    </row>
    <row r="109" spans="1:10" x14ac:dyDescent="0.25">
      <c r="A109" s="127"/>
      <c r="B109" s="127">
        <f t="shared" si="12"/>
        <v>2018</v>
      </c>
      <c r="C109" s="127">
        <v>8</v>
      </c>
      <c r="D109" s="213">
        <f t="shared" si="11"/>
        <v>50.505544</v>
      </c>
      <c r="E109" s="212">
        <v>43313</v>
      </c>
      <c r="F109" s="182">
        <f t="shared" si="10"/>
        <v>59.202239833333323</v>
      </c>
      <c r="G109" s="127"/>
      <c r="H109" s="192"/>
      <c r="I109" s="192"/>
      <c r="J109" s="192"/>
    </row>
    <row r="110" spans="1:10" x14ac:dyDescent="0.25">
      <c r="A110" s="127"/>
      <c r="B110" s="127">
        <f t="shared" si="12"/>
        <v>2018</v>
      </c>
      <c r="C110" s="127">
        <v>9</v>
      </c>
      <c r="D110" s="213">
        <f t="shared" si="11"/>
        <v>41.990304000000002</v>
      </c>
      <c r="E110" s="212">
        <v>43344</v>
      </c>
      <c r="F110" s="182">
        <f t="shared" si="10"/>
        <v>59.361617416666661</v>
      </c>
      <c r="G110" s="127"/>
      <c r="H110" s="192"/>
      <c r="I110" s="192"/>
      <c r="J110" s="192"/>
    </row>
    <row r="111" spans="1:10" x14ac:dyDescent="0.25">
      <c r="A111" s="127"/>
      <c r="B111" s="127">
        <f t="shared" si="12"/>
        <v>2018</v>
      </c>
      <c r="C111" s="127">
        <v>10</v>
      </c>
      <c r="D111" s="213">
        <f t="shared" si="11"/>
        <v>48.601489000000001</v>
      </c>
      <c r="E111" s="212">
        <v>43374</v>
      </c>
      <c r="F111" s="182">
        <f t="shared" si="10"/>
        <v>60.124414583333333</v>
      </c>
      <c r="G111" s="127"/>
      <c r="H111" s="192"/>
      <c r="I111" s="192"/>
      <c r="J111" s="192"/>
    </row>
    <row r="112" spans="1:10" x14ac:dyDescent="0.25">
      <c r="A112" s="127"/>
      <c r="B112" s="127">
        <f t="shared" si="12"/>
        <v>2018</v>
      </c>
      <c r="C112" s="127">
        <v>11</v>
      </c>
      <c r="D112" s="213">
        <f t="shared" si="11"/>
        <v>45.510514000000001</v>
      </c>
      <c r="E112" s="212">
        <v>43405</v>
      </c>
      <c r="F112" s="182">
        <f t="shared" si="10"/>
        <v>59.318619666666656</v>
      </c>
      <c r="G112" s="127"/>
      <c r="H112" s="192"/>
      <c r="I112" s="192"/>
      <c r="J112" s="192"/>
    </row>
    <row r="113" spans="1:10" x14ac:dyDescent="0.25">
      <c r="A113" s="127"/>
      <c r="B113" s="127">
        <f t="shared" si="12"/>
        <v>2018</v>
      </c>
      <c r="C113" s="127">
        <v>12</v>
      </c>
      <c r="D113" s="213">
        <f t="shared" si="11"/>
        <v>46.099012000000002</v>
      </c>
      <c r="E113" s="212">
        <v>43435</v>
      </c>
      <c r="F113" s="182">
        <f t="shared" si="10"/>
        <v>59.490140916666661</v>
      </c>
      <c r="G113" s="127"/>
      <c r="H113" s="192"/>
      <c r="I113" s="192"/>
      <c r="J113" s="192"/>
    </row>
    <row r="114" spans="1:10" x14ac:dyDescent="0.25">
      <c r="A114" s="127"/>
      <c r="B114" s="127">
        <v>2019</v>
      </c>
      <c r="C114" s="127">
        <v>1</v>
      </c>
      <c r="D114" s="213">
        <f t="shared" ref="D114:D125" si="13">+H13</f>
        <v>41.163114</v>
      </c>
      <c r="E114" s="212">
        <v>43466</v>
      </c>
      <c r="F114" s="182">
        <f t="shared" si="10"/>
        <v>58.375811666666657</v>
      </c>
      <c r="G114" s="127"/>
      <c r="H114" s="192"/>
      <c r="I114" s="192"/>
      <c r="J114" s="192"/>
    </row>
    <row r="115" spans="1:10" x14ac:dyDescent="0.25">
      <c r="A115" s="127"/>
      <c r="B115" s="127">
        <f t="shared" ref="B115:B125" si="14">+B114</f>
        <v>2019</v>
      </c>
      <c r="C115" s="127">
        <v>2</v>
      </c>
      <c r="D115" s="213">
        <f t="shared" si="13"/>
        <v>55.157435999999997</v>
      </c>
      <c r="E115" s="212">
        <v>43497</v>
      </c>
      <c r="F115" s="182">
        <f t="shared" si="10"/>
        <v>57.102480333333325</v>
      </c>
      <c r="G115" s="127"/>
      <c r="H115" s="192"/>
      <c r="I115" s="192"/>
      <c r="J115" s="192"/>
    </row>
    <row r="116" spans="1:10" x14ac:dyDescent="0.25">
      <c r="A116" s="127"/>
      <c r="B116" s="127">
        <f t="shared" si="14"/>
        <v>2019</v>
      </c>
      <c r="C116" s="127">
        <v>3</v>
      </c>
      <c r="D116" s="213">
        <f t="shared" si="13"/>
        <v>52.431749000000003</v>
      </c>
      <c r="E116" s="212">
        <v>43525</v>
      </c>
      <c r="F116" s="182">
        <f t="shared" si="10"/>
        <v>56.216740833333319</v>
      </c>
      <c r="G116" s="127"/>
      <c r="H116" s="192"/>
      <c r="I116" s="192"/>
      <c r="J116" s="192"/>
    </row>
    <row r="117" spans="1:10" x14ac:dyDescent="0.25">
      <c r="A117" s="127"/>
      <c r="B117" s="127">
        <f t="shared" si="14"/>
        <v>2019</v>
      </c>
      <c r="C117" s="127">
        <v>4</v>
      </c>
      <c r="D117" s="213">
        <f t="shared" si="13"/>
        <v>40.382826000000001</v>
      </c>
      <c r="E117" s="212">
        <v>43556</v>
      </c>
      <c r="F117" s="182">
        <f t="shared" si="10"/>
        <v>54.855088333333335</v>
      </c>
      <c r="G117" s="127"/>
      <c r="H117" s="192"/>
      <c r="I117" s="192"/>
      <c r="J117" s="192"/>
    </row>
    <row r="118" spans="1:10" x14ac:dyDescent="0.25">
      <c r="A118" s="127"/>
      <c r="B118" s="127">
        <f t="shared" si="14"/>
        <v>2019</v>
      </c>
      <c r="C118" s="127">
        <v>5</v>
      </c>
      <c r="D118" s="213">
        <f>+H17</f>
        <v>68.957802999999998</v>
      </c>
      <c r="E118" s="212">
        <v>43586</v>
      </c>
      <c r="F118" s="182">
        <f>+AVERAGE(D107:D118)</f>
        <v>53.425568500000004</v>
      </c>
      <c r="G118" s="127"/>
      <c r="H118" s="192"/>
      <c r="I118" s="192"/>
      <c r="J118" s="192"/>
    </row>
    <row r="119" spans="1:10" x14ac:dyDescent="0.25">
      <c r="A119" s="127"/>
      <c r="B119" s="127">
        <f t="shared" si="14"/>
        <v>2019</v>
      </c>
      <c r="C119" s="127">
        <v>6</v>
      </c>
      <c r="D119" s="213">
        <f t="shared" si="13"/>
        <v>51.053690000000003</v>
      </c>
      <c r="E119" s="212">
        <v>43617</v>
      </c>
      <c r="F119" s="182">
        <f t="shared" ref="F119" si="15">+AVERAGE(D108:D119)</f>
        <v>51.167253583333341</v>
      </c>
      <c r="G119" s="127"/>
      <c r="H119" s="192"/>
      <c r="I119" s="192"/>
      <c r="J119" s="192"/>
    </row>
    <row r="120" spans="1:10" x14ac:dyDescent="0.25">
      <c r="A120" s="127"/>
      <c r="B120" s="127">
        <f t="shared" si="14"/>
        <v>2019</v>
      </c>
      <c r="C120" s="127">
        <v>7</v>
      </c>
      <c r="D120" s="213">
        <f t="shared" si="13"/>
        <v>30.602817000000002</v>
      </c>
      <c r="E120" s="212">
        <v>43647</v>
      </c>
      <c r="F120" s="182">
        <f>+AVERAGE(D109:D120)</f>
        <v>47.704691500000003</v>
      </c>
      <c r="G120" s="127"/>
      <c r="H120" s="192"/>
      <c r="I120" s="192"/>
      <c r="J120" s="192"/>
    </row>
    <row r="121" spans="1:10" x14ac:dyDescent="0.25">
      <c r="A121" s="127"/>
      <c r="B121" s="127">
        <f t="shared" si="14"/>
        <v>2019</v>
      </c>
      <c r="C121" s="127">
        <v>8</v>
      </c>
      <c r="D121" s="213">
        <f t="shared" si="13"/>
        <v>65.318715999999995</v>
      </c>
      <c r="E121" s="212">
        <v>43678</v>
      </c>
      <c r="F121" s="182">
        <f t="shared" ref="F121" si="16">+AVERAGE(D110:D121)</f>
        <v>48.939122500000003</v>
      </c>
      <c r="G121" s="127"/>
      <c r="H121" s="192"/>
      <c r="I121" s="192"/>
      <c r="J121" s="192"/>
    </row>
    <row r="122" spans="1:10" x14ac:dyDescent="0.25">
      <c r="A122" s="127"/>
      <c r="B122" s="127">
        <f t="shared" si="14"/>
        <v>2019</v>
      </c>
      <c r="C122" s="127">
        <v>9</v>
      </c>
      <c r="D122" s="213">
        <f t="shared" si="13"/>
        <v>24.892637000000001</v>
      </c>
      <c r="E122" s="212">
        <v>43709</v>
      </c>
      <c r="F122" s="182">
        <f t="shared" ref="F122:F123" si="17">+AVERAGE(D111:D122)</f>
        <v>47.514316916666672</v>
      </c>
      <c r="G122" s="127"/>
      <c r="H122" s="192"/>
      <c r="I122" s="192"/>
      <c r="J122" s="192"/>
    </row>
    <row r="123" spans="1:10" x14ac:dyDescent="0.25">
      <c r="A123" s="127"/>
      <c r="B123" s="127">
        <f t="shared" si="14"/>
        <v>2019</v>
      </c>
      <c r="C123" s="127">
        <v>10</v>
      </c>
      <c r="D123" s="213">
        <f t="shared" si="13"/>
        <v>30.288658000000002</v>
      </c>
      <c r="E123" s="212">
        <v>43739</v>
      </c>
      <c r="F123" s="182">
        <f t="shared" si="17"/>
        <v>45.988247666666673</v>
      </c>
      <c r="G123" s="127"/>
      <c r="H123" s="192"/>
      <c r="I123" s="192"/>
      <c r="J123" s="192"/>
    </row>
    <row r="124" spans="1:10" x14ac:dyDescent="0.25">
      <c r="A124" s="127"/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42.19570483333333</v>
      </c>
      <c r="G124" s="127"/>
      <c r="H124" s="192"/>
      <c r="I124" s="192"/>
      <c r="J124" s="192"/>
    </row>
    <row r="125" spans="1:10" x14ac:dyDescent="0.25">
      <c r="A125" s="127"/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8">+AVERAGE(D114:D125)</f>
        <v>38.354120500000001</v>
      </c>
      <c r="G125" s="127"/>
      <c r="H125" s="192"/>
      <c r="I125" s="192"/>
      <c r="J125" s="192"/>
    </row>
    <row r="126" spans="1:10" x14ac:dyDescent="0.25">
      <c r="A126" s="127"/>
      <c r="B126" s="127"/>
      <c r="C126" s="127"/>
      <c r="D126" s="127"/>
      <c r="E126" s="127"/>
      <c r="F126" s="127"/>
      <c r="G126" s="127"/>
      <c r="H126" s="192"/>
      <c r="I126" s="192"/>
      <c r="J126" s="192"/>
    </row>
    <row r="127" spans="1:10" x14ac:dyDescent="0.25">
      <c r="B127" s="192"/>
      <c r="C127" s="192"/>
      <c r="D127" s="192"/>
      <c r="E127" s="192"/>
      <c r="F127" s="192"/>
      <c r="G127" s="192"/>
      <c r="H127" s="192"/>
      <c r="I127" s="192"/>
      <c r="J127" s="192"/>
    </row>
    <row r="128" spans="1:10" x14ac:dyDescent="0.25">
      <c r="B128" s="192"/>
      <c r="C128" s="192"/>
      <c r="D128" s="192"/>
      <c r="E128" s="192"/>
      <c r="F128" s="192"/>
      <c r="G128" s="192"/>
      <c r="H128" s="192"/>
      <c r="I128" s="192"/>
      <c r="J128" s="192"/>
    </row>
    <row r="129" spans="2:10" x14ac:dyDescent="0.25">
      <c r="B129" s="192"/>
      <c r="C129" s="192"/>
      <c r="D129" s="192"/>
      <c r="E129" s="192"/>
      <c r="F129" s="192"/>
      <c r="G129" s="192"/>
      <c r="H129" s="192"/>
      <c r="I129" s="192"/>
      <c r="J129" s="192"/>
    </row>
    <row r="130" spans="2:10" x14ac:dyDescent="0.25">
      <c r="B130" s="192"/>
      <c r="C130" s="192"/>
      <c r="D130" s="192"/>
      <c r="E130" s="192"/>
      <c r="F130" s="192"/>
      <c r="G130" s="192"/>
      <c r="H130" s="192"/>
      <c r="I130" s="192"/>
      <c r="J130" s="192"/>
    </row>
    <row r="131" spans="2:10" x14ac:dyDescent="0.25">
      <c r="B131" s="192"/>
      <c r="C131" s="192"/>
      <c r="D131" s="192"/>
      <c r="E131" s="192"/>
      <c r="F131" s="192"/>
      <c r="G131" s="192"/>
      <c r="H131" s="192"/>
      <c r="I131" s="192"/>
      <c r="J131" s="192"/>
    </row>
    <row r="132" spans="2:10" x14ac:dyDescent="0.25">
      <c r="B132" s="192"/>
      <c r="C132" s="192"/>
      <c r="D132" s="192"/>
      <c r="E132" s="192"/>
      <c r="F132" s="192"/>
      <c r="G132" s="192"/>
      <c r="H132" s="192"/>
      <c r="I132" s="192"/>
      <c r="J132" s="192"/>
    </row>
    <row r="133" spans="2:10" x14ac:dyDescent="0.25">
      <c r="B133" s="192"/>
      <c r="C133" s="192"/>
      <c r="D133" s="192"/>
      <c r="E133" s="192"/>
      <c r="F133" s="192"/>
      <c r="G133" s="192"/>
      <c r="H133" s="192"/>
      <c r="I133" s="192"/>
      <c r="J133" s="192"/>
    </row>
    <row r="134" spans="2:10" x14ac:dyDescent="0.25">
      <c r="B134" s="192"/>
      <c r="C134" s="192"/>
      <c r="D134" s="192"/>
      <c r="E134" s="192"/>
      <c r="F134" s="192"/>
      <c r="G134" s="192"/>
      <c r="H134" s="192"/>
      <c r="I134" s="192"/>
      <c r="J134" s="192"/>
    </row>
    <row r="135" spans="2:10" x14ac:dyDescent="0.25">
      <c r="B135" s="192"/>
      <c r="C135" s="192"/>
      <c r="D135" s="192"/>
      <c r="E135" s="192"/>
      <c r="F135" s="192"/>
      <c r="G135" s="192"/>
      <c r="H135" s="192"/>
      <c r="I135" s="192"/>
      <c r="J135" s="192"/>
    </row>
    <row r="136" spans="2:10" x14ac:dyDescent="0.25">
      <c r="B136" s="192"/>
      <c r="C136" s="192"/>
      <c r="D136" s="192"/>
      <c r="E136" s="192"/>
      <c r="F136" s="192"/>
      <c r="G136" s="192"/>
      <c r="H136" s="192"/>
      <c r="I136" s="192"/>
      <c r="J136" s="192"/>
    </row>
    <row r="137" spans="2:10" x14ac:dyDescent="0.25">
      <c r="B137" s="192"/>
      <c r="C137" s="192"/>
      <c r="D137" s="192"/>
      <c r="E137" s="192"/>
      <c r="F137" s="192"/>
      <c r="G137" s="192"/>
      <c r="H137" s="192"/>
      <c r="I137" s="192"/>
      <c r="J137" s="192"/>
    </row>
    <row r="138" spans="2:10" x14ac:dyDescent="0.25">
      <c r="B138" s="192"/>
      <c r="C138" s="192"/>
      <c r="D138" s="192"/>
      <c r="E138" s="192"/>
      <c r="F138" s="192"/>
      <c r="G138" s="192"/>
      <c r="H138" s="192"/>
      <c r="I138" s="192"/>
      <c r="J138" s="192"/>
    </row>
    <row r="139" spans="2:10" x14ac:dyDescent="0.25">
      <c r="B139" s="192"/>
      <c r="C139" s="192"/>
      <c r="D139" s="192"/>
      <c r="E139" s="192"/>
      <c r="F139" s="192"/>
      <c r="G139" s="192"/>
      <c r="H139" s="192"/>
      <c r="I139" s="192"/>
      <c r="J139" s="192"/>
    </row>
    <row r="140" spans="2:10" x14ac:dyDescent="0.25">
      <c r="B140" s="192"/>
      <c r="C140" s="192"/>
      <c r="D140" s="192"/>
      <c r="E140" s="192"/>
      <c r="F140" s="192"/>
      <c r="G140" s="192"/>
      <c r="H140" s="192"/>
      <c r="I140" s="192"/>
      <c r="J140" s="192"/>
    </row>
    <row r="141" spans="2:10" x14ac:dyDescent="0.25">
      <c r="B141" s="192"/>
      <c r="C141" s="192"/>
      <c r="D141" s="192"/>
      <c r="E141" s="192"/>
      <c r="F141" s="192"/>
      <c r="G141" s="192"/>
      <c r="H141" s="192"/>
      <c r="I141" s="192"/>
      <c r="J141" s="192"/>
    </row>
    <row r="142" spans="2:10" x14ac:dyDescent="0.25">
      <c r="B142" s="192"/>
      <c r="C142" s="192"/>
      <c r="D142" s="192"/>
      <c r="E142" s="192"/>
      <c r="F142" s="192"/>
      <c r="G142" s="192"/>
      <c r="H142" s="192"/>
      <c r="I142" s="192"/>
      <c r="J142" s="192"/>
    </row>
    <row r="143" spans="2:10" x14ac:dyDescent="0.25">
      <c r="B143" s="192"/>
      <c r="C143" s="192"/>
      <c r="D143" s="192"/>
      <c r="E143" s="192"/>
      <c r="F143" s="192"/>
      <c r="G143" s="192"/>
      <c r="H143" s="192"/>
      <c r="I143" s="192"/>
      <c r="J143" s="192"/>
    </row>
    <row r="144" spans="2:10" x14ac:dyDescent="0.25">
      <c r="B144" s="192"/>
      <c r="C144" s="192"/>
      <c r="D144" s="192"/>
      <c r="E144" s="192"/>
      <c r="F144" s="192"/>
      <c r="G144" s="192"/>
      <c r="H144" s="192"/>
      <c r="I144" s="192"/>
      <c r="J144" s="192"/>
    </row>
    <row r="145" spans="2:10" x14ac:dyDescent="0.25">
      <c r="B145" s="192"/>
      <c r="C145" s="192"/>
      <c r="D145" s="192"/>
      <c r="E145" s="192"/>
      <c r="F145" s="192"/>
      <c r="G145" s="192"/>
      <c r="H145" s="192"/>
      <c r="I145" s="192"/>
      <c r="J145" s="192"/>
    </row>
    <row r="146" spans="2:10" x14ac:dyDescent="0.25">
      <c r="B146" s="192"/>
      <c r="C146" s="192"/>
      <c r="D146" s="192"/>
      <c r="E146" s="192"/>
      <c r="F146" s="192"/>
      <c r="G146" s="192"/>
      <c r="H146" s="192"/>
      <c r="I146" s="192"/>
      <c r="J146" s="192"/>
    </row>
    <row r="147" spans="2:10" x14ac:dyDescent="0.25">
      <c r="B147" s="192"/>
      <c r="C147" s="192"/>
      <c r="D147" s="192"/>
      <c r="E147" s="192"/>
      <c r="F147" s="192"/>
      <c r="G147" s="192"/>
      <c r="H147" s="192"/>
      <c r="I147" s="192"/>
      <c r="J147" s="192"/>
    </row>
    <row r="148" spans="2:10" x14ac:dyDescent="0.25">
      <c r="B148" s="192"/>
      <c r="C148" s="192"/>
      <c r="D148" s="192"/>
      <c r="E148" s="192"/>
      <c r="F148" s="192"/>
      <c r="G148" s="192"/>
      <c r="H148" s="192"/>
      <c r="I148" s="192"/>
      <c r="J148" s="192"/>
    </row>
    <row r="149" spans="2:10" x14ac:dyDescent="0.25">
      <c r="B149" s="192"/>
      <c r="C149" s="192"/>
      <c r="D149" s="192"/>
      <c r="E149" s="192"/>
      <c r="F149" s="192"/>
      <c r="G149" s="192"/>
      <c r="H149" s="192"/>
      <c r="I149" s="192"/>
      <c r="J149" s="192"/>
    </row>
    <row r="150" spans="2:10" x14ac:dyDescent="0.25">
      <c r="B150" s="192"/>
      <c r="C150" s="192"/>
      <c r="D150" s="192"/>
      <c r="E150" s="192"/>
      <c r="F150" s="192"/>
      <c r="G150" s="192"/>
      <c r="H150" s="192"/>
      <c r="I150" s="192"/>
      <c r="J150" s="192"/>
    </row>
    <row r="151" spans="2:10" x14ac:dyDescent="0.25">
      <c r="B151" s="192"/>
      <c r="C151" s="192"/>
      <c r="D151" s="192"/>
      <c r="E151" s="192"/>
      <c r="F151" s="192"/>
      <c r="G151" s="192"/>
      <c r="H151" s="192"/>
      <c r="I151" s="192"/>
      <c r="J151" s="192"/>
    </row>
    <row r="152" spans="2:10" x14ac:dyDescent="0.25">
      <c r="B152" s="192"/>
      <c r="C152" s="192"/>
      <c r="D152" s="192"/>
      <c r="E152" s="192"/>
      <c r="F152" s="192"/>
      <c r="G152" s="192"/>
      <c r="H152" s="192"/>
      <c r="I152" s="192"/>
      <c r="J152" s="192"/>
    </row>
    <row r="153" spans="2:10" x14ac:dyDescent="0.25">
      <c r="B153" s="192"/>
      <c r="C153" s="192"/>
      <c r="D153" s="192"/>
      <c r="E153" s="192"/>
      <c r="F153" s="192"/>
      <c r="G153" s="192"/>
      <c r="H153" s="192"/>
      <c r="I153" s="192"/>
      <c r="J153" s="192"/>
    </row>
    <row r="154" spans="2:10" x14ac:dyDescent="0.25">
      <c r="B154" s="192"/>
      <c r="C154" s="192"/>
      <c r="D154" s="192"/>
      <c r="E154" s="192"/>
      <c r="F154" s="192"/>
      <c r="G154" s="192"/>
      <c r="H154" s="192"/>
      <c r="I154" s="192"/>
      <c r="J154" s="192"/>
    </row>
    <row r="155" spans="2:10" x14ac:dyDescent="0.25">
      <c r="B155" s="192"/>
      <c r="C155" s="192"/>
      <c r="D155" s="192"/>
      <c r="E155" s="192"/>
      <c r="F155" s="192"/>
      <c r="G155" s="192"/>
      <c r="H155" s="192"/>
      <c r="I155" s="192"/>
      <c r="J155" s="192"/>
    </row>
    <row r="156" spans="2:10" x14ac:dyDescent="0.25">
      <c r="B156" s="192"/>
      <c r="C156" s="192"/>
      <c r="D156" s="192"/>
      <c r="E156" s="192"/>
      <c r="F156" s="192"/>
      <c r="G156" s="192"/>
      <c r="H156" s="192"/>
      <c r="I156" s="192"/>
      <c r="J156" s="192"/>
    </row>
    <row r="157" spans="2:10" x14ac:dyDescent="0.25">
      <c r="B157" s="192"/>
      <c r="C157" s="192"/>
      <c r="D157" s="192"/>
      <c r="E157" s="192"/>
      <c r="F157" s="192"/>
      <c r="G157" s="192"/>
      <c r="H157" s="192"/>
      <c r="I157" s="192"/>
      <c r="J157" s="192"/>
    </row>
    <row r="158" spans="2:10" x14ac:dyDescent="0.25">
      <c r="B158" s="192"/>
      <c r="C158" s="192"/>
      <c r="D158" s="192"/>
      <c r="E158" s="192"/>
      <c r="F158" s="192"/>
      <c r="G158" s="192"/>
      <c r="H158" s="192"/>
      <c r="I158" s="192"/>
      <c r="J158" s="192"/>
    </row>
    <row r="159" spans="2:10" x14ac:dyDescent="0.25">
      <c r="B159" s="192"/>
      <c r="C159" s="192"/>
      <c r="D159" s="192"/>
      <c r="E159" s="192"/>
      <c r="F159" s="192"/>
      <c r="G159" s="192"/>
      <c r="H159" s="192"/>
      <c r="I159" s="192"/>
      <c r="J159" s="192"/>
    </row>
    <row r="160" spans="2:10" x14ac:dyDescent="0.25">
      <c r="B160" s="192"/>
      <c r="C160" s="192"/>
      <c r="D160" s="192"/>
      <c r="E160" s="192"/>
      <c r="F160" s="192"/>
      <c r="G160" s="192"/>
      <c r="H160" s="192"/>
      <c r="I160" s="192"/>
      <c r="J160" s="192"/>
    </row>
    <row r="161" spans="2:10" x14ac:dyDescent="0.25">
      <c r="B161" s="192"/>
      <c r="C161" s="192"/>
      <c r="D161" s="192"/>
      <c r="E161" s="192"/>
      <c r="F161" s="192"/>
      <c r="G161" s="192"/>
      <c r="H161" s="192"/>
      <c r="I161" s="192"/>
      <c r="J161" s="192"/>
    </row>
    <row r="162" spans="2:10" x14ac:dyDescent="0.25">
      <c r="B162" s="192"/>
      <c r="C162" s="192"/>
      <c r="D162" s="192"/>
      <c r="E162" s="192"/>
      <c r="F162" s="192"/>
      <c r="G162" s="192"/>
      <c r="H162" s="192"/>
      <c r="I162" s="192"/>
      <c r="J162" s="192"/>
    </row>
    <row r="163" spans="2:10" x14ac:dyDescent="0.25">
      <c r="B163" s="192"/>
      <c r="C163" s="192"/>
      <c r="D163" s="192"/>
      <c r="E163" s="192"/>
      <c r="F163" s="192"/>
      <c r="G163" s="192"/>
      <c r="H163" s="192"/>
      <c r="I163" s="192"/>
      <c r="J163" s="192"/>
    </row>
    <row r="164" spans="2:10" x14ac:dyDescent="0.25">
      <c r="B164" s="192"/>
      <c r="C164" s="192"/>
      <c r="D164" s="192"/>
      <c r="E164" s="192"/>
      <c r="F164" s="192"/>
      <c r="G164" s="192"/>
      <c r="H164" s="192"/>
      <c r="I164" s="192"/>
      <c r="J164" s="192"/>
    </row>
    <row r="165" spans="2:10" x14ac:dyDescent="0.25">
      <c r="B165" s="192"/>
      <c r="C165" s="192"/>
      <c r="D165" s="192"/>
      <c r="E165" s="192"/>
      <c r="F165" s="192"/>
      <c r="G165" s="192"/>
      <c r="H165" s="192"/>
      <c r="I165" s="192"/>
      <c r="J165" s="192"/>
    </row>
    <row r="166" spans="2:10" x14ac:dyDescent="0.25">
      <c r="B166" s="192"/>
      <c r="C166" s="192"/>
      <c r="D166" s="192"/>
      <c r="E166" s="192"/>
      <c r="F166" s="192"/>
      <c r="G166" s="192"/>
      <c r="H166" s="192"/>
      <c r="I166" s="192"/>
      <c r="J166" s="192"/>
    </row>
    <row r="167" spans="2:10" x14ac:dyDescent="0.25">
      <c r="B167" s="192"/>
      <c r="C167" s="192"/>
      <c r="D167" s="192"/>
      <c r="E167" s="192"/>
      <c r="F167" s="192"/>
      <c r="G167" s="192"/>
      <c r="H167" s="192"/>
      <c r="I167" s="192"/>
      <c r="J167" s="192"/>
    </row>
    <row r="168" spans="2:10" x14ac:dyDescent="0.25">
      <c r="B168" s="192"/>
      <c r="C168" s="192"/>
      <c r="D168" s="192"/>
      <c r="E168" s="192"/>
      <c r="F168" s="192"/>
      <c r="G168" s="192"/>
      <c r="H168" s="192"/>
      <c r="I168" s="192"/>
      <c r="J168" s="192"/>
    </row>
    <row r="169" spans="2:10" x14ac:dyDescent="0.25">
      <c r="B169" s="192"/>
      <c r="C169" s="192"/>
      <c r="D169" s="192"/>
      <c r="E169" s="192"/>
      <c r="F169" s="192"/>
      <c r="G169" s="192"/>
      <c r="H169" s="192"/>
      <c r="I169" s="192"/>
      <c r="J169" s="192"/>
    </row>
    <row r="170" spans="2:10" x14ac:dyDescent="0.25">
      <c r="B170" s="192"/>
      <c r="C170" s="192"/>
      <c r="D170" s="192"/>
      <c r="E170" s="192"/>
      <c r="F170" s="192"/>
      <c r="G170" s="192"/>
      <c r="H170" s="192"/>
      <c r="I170" s="192"/>
      <c r="J170" s="192"/>
    </row>
    <row r="171" spans="2:10" x14ac:dyDescent="0.25">
      <c r="B171" s="192"/>
      <c r="C171" s="192"/>
      <c r="D171" s="192"/>
      <c r="E171" s="192"/>
      <c r="F171" s="192"/>
      <c r="G171" s="192"/>
      <c r="H171" s="192"/>
      <c r="I171" s="192"/>
      <c r="J171" s="192"/>
    </row>
    <row r="172" spans="2:10" x14ac:dyDescent="0.25">
      <c r="B172" s="192"/>
      <c r="C172" s="192"/>
      <c r="D172" s="192"/>
      <c r="E172" s="192"/>
      <c r="F172" s="192"/>
      <c r="G172" s="192"/>
      <c r="H172" s="192"/>
      <c r="I172" s="192"/>
      <c r="J172" s="192"/>
    </row>
    <row r="173" spans="2:10" x14ac:dyDescent="0.25">
      <c r="B173" s="192"/>
      <c r="C173" s="192"/>
      <c r="D173" s="192"/>
      <c r="E173" s="192"/>
      <c r="F173" s="192"/>
      <c r="G173" s="192"/>
      <c r="H173" s="192"/>
      <c r="I173" s="192"/>
      <c r="J173" s="192"/>
    </row>
    <row r="174" spans="2:10" x14ac:dyDescent="0.25">
      <c r="B174" s="192"/>
      <c r="C174" s="192"/>
      <c r="D174" s="192"/>
      <c r="E174" s="192"/>
      <c r="F174" s="192"/>
      <c r="G174" s="192"/>
      <c r="H174" s="192"/>
      <c r="I174" s="192"/>
      <c r="J174" s="192"/>
    </row>
    <row r="175" spans="2:10" x14ac:dyDescent="0.25">
      <c r="B175" s="192"/>
      <c r="C175" s="192"/>
      <c r="D175" s="192"/>
      <c r="E175" s="192"/>
      <c r="F175" s="192"/>
      <c r="G175" s="192"/>
      <c r="H175" s="192"/>
      <c r="I175" s="192"/>
      <c r="J175" s="192"/>
    </row>
    <row r="176" spans="2:10" x14ac:dyDescent="0.25">
      <c r="B176" s="192"/>
      <c r="C176" s="192"/>
      <c r="D176" s="192"/>
      <c r="E176" s="192"/>
      <c r="F176" s="192"/>
      <c r="G176" s="192"/>
      <c r="H176" s="192"/>
      <c r="I176" s="192"/>
      <c r="J176" s="192"/>
    </row>
    <row r="177" spans="2:10" x14ac:dyDescent="0.25">
      <c r="B177" s="192"/>
      <c r="C177" s="192"/>
      <c r="D177" s="192"/>
      <c r="E177" s="192"/>
      <c r="F177" s="192"/>
      <c r="G177" s="192"/>
      <c r="H177" s="192"/>
      <c r="I177" s="192"/>
      <c r="J177" s="192"/>
    </row>
    <row r="178" spans="2:10" x14ac:dyDescent="0.25">
      <c r="B178" s="192"/>
      <c r="C178" s="192"/>
      <c r="D178" s="192"/>
      <c r="E178" s="192"/>
      <c r="F178" s="192"/>
      <c r="G178" s="192"/>
      <c r="H178" s="192"/>
      <c r="I178" s="192"/>
      <c r="J178" s="192"/>
    </row>
    <row r="179" spans="2:10" x14ac:dyDescent="0.25">
      <c r="B179" s="192"/>
      <c r="C179" s="192"/>
      <c r="D179" s="192"/>
      <c r="E179" s="192"/>
      <c r="F179" s="192"/>
      <c r="G179" s="192"/>
      <c r="H179" s="192"/>
      <c r="I179" s="192"/>
      <c r="J179" s="192"/>
    </row>
    <row r="180" spans="2:10" x14ac:dyDescent="0.25">
      <c r="B180" s="192"/>
      <c r="C180" s="192"/>
      <c r="D180" s="192"/>
      <c r="E180" s="192"/>
      <c r="F180" s="192"/>
      <c r="G180" s="192"/>
      <c r="H180" s="192"/>
      <c r="I180" s="192"/>
      <c r="J180" s="192"/>
    </row>
    <row r="181" spans="2:10" x14ac:dyDescent="0.25">
      <c r="B181" s="192"/>
      <c r="C181" s="192"/>
      <c r="D181" s="192"/>
      <c r="E181" s="192"/>
      <c r="F181" s="192"/>
      <c r="G181" s="192"/>
      <c r="H181" s="192"/>
      <c r="I181" s="192"/>
      <c r="J181" s="192"/>
    </row>
    <row r="182" spans="2:10" x14ac:dyDescent="0.25">
      <c r="B182" s="192"/>
      <c r="C182" s="192"/>
      <c r="D182" s="192"/>
      <c r="E182" s="192"/>
      <c r="F182" s="192"/>
      <c r="G182" s="192"/>
      <c r="H182" s="192"/>
      <c r="I182" s="192"/>
      <c r="J182" s="192"/>
    </row>
    <row r="183" spans="2:10" x14ac:dyDescent="0.25">
      <c r="B183" s="192"/>
      <c r="C183" s="192"/>
      <c r="D183" s="192"/>
      <c r="E183" s="192"/>
      <c r="F183" s="192"/>
      <c r="G183" s="192"/>
      <c r="H183" s="192"/>
      <c r="I183" s="192"/>
      <c r="J183" s="192"/>
    </row>
    <row r="184" spans="2:10" x14ac:dyDescent="0.25">
      <c r="B184" s="192"/>
      <c r="C184" s="192"/>
      <c r="D184" s="192"/>
      <c r="E184" s="192"/>
      <c r="F184" s="192"/>
      <c r="G184" s="192"/>
      <c r="H184" s="192"/>
      <c r="I184" s="192"/>
      <c r="J184" s="192"/>
    </row>
    <row r="185" spans="2:10" x14ac:dyDescent="0.25">
      <c r="B185" s="192"/>
      <c r="C185" s="192"/>
      <c r="D185" s="192"/>
      <c r="E185" s="192"/>
      <c r="F185" s="192"/>
      <c r="G185" s="192"/>
      <c r="H185" s="192"/>
      <c r="I185" s="192"/>
      <c r="J185" s="192"/>
    </row>
    <row r="186" spans="2:10" x14ac:dyDescent="0.25">
      <c r="B186" s="192"/>
      <c r="C186" s="192"/>
      <c r="D186" s="192"/>
      <c r="E186" s="192"/>
      <c r="F186" s="192"/>
      <c r="G186" s="192"/>
      <c r="H186" s="192"/>
      <c r="I186" s="192"/>
      <c r="J186" s="192"/>
    </row>
    <row r="187" spans="2:10" x14ac:dyDescent="0.25">
      <c r="B187" s="192"/>
      <c r="C187" s="192"/>
      <c r="D187" s="192"/>
      <c r="E187" s="192"/>
      <c r="F187" s="192"/>
      <c r="G187" s="192"/>
      <c r="H187" s="192"/>
      <c r="I187" s="192"/>
      <c r="J187" s="192"/>
    </row>
    <row r="188" spans="2:10" x14ac:dyDescent="0.25">
      <c r="B188" s="192"/>
      <c r="C188" s="192"/>
      <c r="D188" s="192"/>
      <c r="E188" s="192"/>
      <c r="F188" s="192"/>
      <c r="G188" s="192"/>
      <c r="H188" s="192"/>
      <c r="I188" s="192"/>
      <c r="J188" s="192"/>
    </row>
    <row r="189" spans="2:10" x14ac:dyDescent="0.25">
      <c r="B189" s="192"/>
      <c r="C189" s="192"/>
      <c r="D189" s="192"/>
      <c r="E189" s="192"/>
      <c r="F189" s="192"/>
      <c r="G189" s="192"/>
      <c r="H189" s="192"/>
      <c r="I189" s="192"/>
      <c r="J189" s="192"/>
    </row>
    <row r="190" spans="2:10" x14ac:dyDescent="0.25">
      <c r="B190" s="192"/>
      <c r="C190" s="192"/>
      <c r="D190" s="192"/>
      <c r="E190" s="192"/>
      <c r="F190" s="192"/>
      <c r="G190" s="192"/>
      <c r="H190" s="192"/>
      <c r="I190" s="192"/>
      <c r="J190" s="192"/>
    </row>
    <row r="191" spans="2:10" x14ac:dyDescent="0.25">
      <c r="B191" s="192"/>
      <c r="C191" s="192"/>
      <c r="D191" s="192"/>
      <c r="E191" s="192"/>
      <c r="F191" s="192"/>
      <c r="G191" s="192"/>
      <c r="H191" s="192"/>
      <c r="I191" s="192"/>
      <c r="J191" s="192"/>
    </row>
    <row r="192" spans="2:10" x14ac:dyDescent="0.25">
      <c r="B192" s="192"/>
      <c r="C192" s="192"/>
      <c r="D192" s="192"/>
      <c r="E192" s="192"/>
      <c r="F192" s="192"/>
      <c r="G192" s="192"/>
      <c r="H192" s="192"/>
      <c r="I192" s="192"/>
      <c r="J192" s="192"/>
    </row>
    <row r="193" spans="2:10" x14ac:dyDescent="0.25">
      <c r="B193" s="192"/>
      <c r="C193" s="192"/>
      <c r="D193" s="192"/>
      <c r="E193" s="192"/>
      <c r="F193" s="192"/>
      <c r="G193" s="192"/>
      <c r="H193" s="192"/>
      <c r="I193" s="192"/>
      <c r="J193" s="192"/>
    </row>
    <row r="194" spans="2:10" x14ac:dyDescent="0.25">
      <c r="B194" s="192"/>
      <c r="C194" s="192"/>
      <c r="D194" s="192"/>
      <c r="E194" s="192"/>
      <c r="F194" s="192"/>
      <c r="G194" s="192"/>
      <c r="H194" s="192"/>
      <c r="I194" s="192"/>
      <c r="J194" s="192"/>
    </row>
    <row r="195" spans="2:10" x14ac:dyDescent="0.25">
      <c r="B195" s="192"/>
      <c r="C195" s="192"/>
      <c r="D195" s="192"/>
      <c r="E195" s="192"/>
      <c r="F195" s="192"/>
      <c r="G195" s="192"/>
      <c r="H195" s="192"/>
      <c r="I195" s="192"/>
      <c r="J195" s="192"/>
    </row>
    <row r="196" spans="2:10" x14ac:dyDescent="0.25">
      <c r="B196" s="192"/>
      <c r="C196" s="192"/>
      <c r="D196" s="192"/>
      <c r="E196" s="192"/>
      <c r="F196" s="192"/>
      <c r="G196" s="192"/>
      <c r="H196" s="192"/>
      <c r="I196" s="192"/>
      <c r="J196" s="192"/>
    </row>
    <row r="197" spans="2:10" x14ac:dyDescent="0.25">
      <c r="B197" s="192"/>
      <c r="C197" s="192"/>
      <c r="D197" s="192"/>
      <c r="E197" s="192"/>
      <c r="F197" s="192"/>
      <c r="G197" s="192"/>
      <c r="H197" s="192"/>
      <c r="I197" s="192"/>
      <c r="J197" s="192"/>
    </row>
    <row r="198" spans="2:10" x14ac:dyDescent="0.25">
      <c r="B198" s="192"/>
      <c r="C198" s="192"/>
      <c r="D198" s="192"/>
      <c r="E198" s="192"/>
      <c r="F198" s="192"/>
      <c r="G198" s="192"/>
      <c r="H198" s="192"/>
      <c r="I198" s="192"/>
      <c r="J198" s="192"/>
    </row>
    <row r="199" spans="2:10" x14ac:dyDescent="0.25">
      <c r="B199" s="192"/>
      <c r="C199" s="192"/>
      <c r="D199" s="192"/>
      <c r="E199" s="192"/>
      <c r="F199" s="192"/>
      <c r="G199" s="192"/>
      <c r="H199" s="192"/>
      <c r="I199" s="192"/>
      <c r="J199" s="192"/>
    </row>
    <row r="200" spans="2:10" x14ac:dyDescent="0.25">
      <c r="B200" s="192"/>
      <c r="C200" s="192"/>
      <c r="D200" s="192"/>
      <c r="E200" s="192"/>
      <c r="F200" s="192"/>
      <c r="G200" s="192"/>
      <c r="H200" s="192"/>
      <c r="I200" s="192"/>
      <c r="J200" s="192"/>
    </row>
    <row r="201" spans="2:10" x14ac:dyDescent="0.25">
      <c r="B201" s="192"/>
      <c r="C201" s="192"/>
      <c r="D201" s="192"/>
      <c r="E201" s="192"/>
      <c r="F201" s="192"/>
      <c r="G201" s="192"/>
      <c r="H201" s="192"/>
      <c r="I201" s="192"/>
      <c r="J201" s="192"/>
    </row>
    <row r="202" spans="2:10" x14ac:dyDescent="0.25">
      <c r="B202" s="192"/>
      <c r="C202" s="192"/>
      <c r="D202" s="192"/>
      <c r="E202" s="192"/>
      <c r="F202" s="192"/>
      <c r="G202" s="192"/>
      <c r="H202" s="192"/>
      <c r="I202" s="192"/>
      <c r="J202" s="192"/>
    </row>
    <row r="203" spans="2:10" x14ac:dyDescent="0.25">
      <c r="B203" s="192"/>
      <c r="C203" s="192"/>
      <c r="D203" s="192"/>
      <c r="E203" s="192"/>
      <c r="F203" s="192"/>
      <c r="G203" s="192"/>
      <c r="H203" s="192"/>
      <c r="I203" s="192"/>
      <c r="J203" s="192"/>
    </row>
    <row r="204" spans="2:10" x14ac:dyDescent="0.25">
      <c r="B204" s="192"/>
      <c r="C204" s="192"/>
      <c r="D204" s="192"/>
      <c r="E204" s="192"/>
      <c r="F204" s="192"/>
      <c r="G204" s="192"/>
      <c r="H204" s="192"/>
      <c r="I204" s="192"/>
      <c r="J204" s="192"/>
    </row>
    <row r="205" spans="2:10" x14ac:dyDescent="0.25">
      <c r="B205" s="192"/>
      <c r="C205" s="192"/>
      <c r="D205" s="192"/>
      <c r="E205" s="192"/>
      <c r="F205" s="192"/>
      <c r="G205" s="192"/>
      <c r="H205" s="192"/>
      <c r="I205" s="192"/>
      <c r="J205" s="192"/>
    </row>
    <row r="206" spans="2:10" x14ac:dyDescent="0.25">
      <c r="B206" s="192"/>
      <c r="C206" s="192"/>
      <c r="D206" s="192"/>
      <c r="E206" s="192"/>
      <c r="F206" s="192"/>
      <c r="G206" s="192"/>
      <c r="H206" s="192"/>
      <c r="I206" s="192"/>
      <c r="J206" s="192"/>
    </row>
    <row r="207" spans="2:10" x14ac:dyDescent="0.25">
      <c r="B207" s="192"/>
      <c r="C207" s="192"/>
      <c r="D207" s="192"/>
      <c r="E207" s="192"/>
      <c r="F207" s="192"/>
      <c r="G207" s="192"/>
      <c r="H207" s="192"/>
      <c r="I207" s="192"/>
      <c r="J207" s="192"/>
    </row>
    <row r="208" spans="2:10" x14ac:dyDescent="0.25">
      <c r="B208" s="192"/>
      <c r="C208" s="192"/>
      <c r="D208" s="192"/>
      <c r="E208" s="192"/>
      <c r="F208" s="192"/>
      <c r="G208" s="192"/>
      <c r="H208" s="192"/>
      <c r="I208" s="192"/>
      <c r="J208" s="192"/>
    </row>
    <row r="209" spans="2:10" x14ac:dyDescent="0.25">
      <c r="B209" s="192"/>
      <c r="C209" s="192"/>
      <c r="D209" s="192"/>
      <c r="E209" s="192"/>
      <c r="F209" s="192"/>
      <c r="G209" s="192"/>
      <c r="H209" s="192"/>
      <c r="I209" s="192"/>
      <c r="J209" s="192"/>
    </row>
    <row r="210" spans="2:10" x14ac:dyDescent="0.25">
      <c r="B210" s="192"/>
      <c r="C210" s="192"/>
      <c r="D210" s="192"/>
      <c r="E210" s="192"/>
      <c r="F210" s="192"/>
      <c r="G210" s="192"/>
      <c r="H210" s="192"/>
      <c r="I210" s="192"/>
      <c r="J210" s="192"/>
    </row>
    <row r="211" spans="2:10" x14ac:dyDescent="0.25">
      <c r="B211" s="192"/>
      <c r="C211" s="192"/>
      <c r="D211" s="192"/>
      <c r="E211" s="192"/>
      <c r="F211" s="192"/>
      <c r="G211" s="192"/>
      <c r="H211" s="192"/>
      <c r="I211" s="192"/>
      <c r="J211" s="192"/>
    </row>
    <row r="212" spans="2:10" x14ac:dyDescent="0.25">
      <c r="B212" s="192"/>
      <c r="C212" s="192"/>
      <c r="D212" s="192"/>
      <c r="E212" s="192"/>
      <c r="F212" s="192"/>
      <c r="G212" s="192"/>
      <c r="H212" s="192"/>
      <c r="I212" s="192"/>
      <c r="J212" s="192"/>
    </row>
    <row r="213" spans="2:10" x14ac:dyDescent="0.25">
      <c r="B213" s="192"/>
      <c r="C213" s="192"/>
      <c r="D213" s="192"/>
      <c r="E213" s="192"/>
      <c r="F213" s="192"/>
      <c r="G213" s="192"/>
      <c r="H213" s="192"/>
      <c r="I213" s="192"/>
      <c r="J213" s="192"/>
    </row>
    <row r="214" spans="2:10" x14ac:dyDescent="0.25">
      <c r="B214" s="192"/>
      <c r="C214" s="192"/>
      <c r="D214" s="192"/>
      <c r="E214" s="192"/>
      <c r="F214" s="192"/>
      <c r="G214" s="192"/>
      <c r="H214" s="192"/>
      <c r="I214" s="192"/>
      <c r="J214" s="192"/>
    </row>
    <row r="215" spans="2:10" x14ac:dyDescent="0.25">
      <c r="B215" s="192"/>
      <c r="C215" s="192"/>
      <c r="D215" s="192"/>
      <c r="E215" s="192"/>
      <c r="F215" s="192"/>
      <c r="G215" s="192"/>
      <c r="H215" s="192"/>
      <c r="I215" s="192"/>
      <c r="J215" s="192"/>
    </row>
    <row r="216" spans="2:10" x14ac:dyDescent="0.25">
      <c r="B216" s="192"/>
      <c r="C216" s="192"/>
      <c r="D216" s="192"/>
      <c r="E216" s="192"/>
      <c r="F216" s="192"/>
      <c r="G216" s="192"/>
      <c r="H216" s="192"/>
      <c r="I216" s="192"/>
      <c r="J216" s="192"/>
    </row>
    <row r="217" spans="2:10" x14ac:dyDescent="0.25">
      <c r="B217" s="192"/>
      <c r="C217" s="192"/>
      <c r="D217" s="192"/>
      <c r="E217" s="192"/>
      <c r="F217" s="192"/>
      <c r="G217" s="192"/>
      <c r="H217" s="192"/>
      <c r="I217" s="192"/>
      <c r="J217" s="192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ignoredErrors>
    <ignoredError sqref="B66 B78 B90 B102" formula="1"/>
  </ignoredError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36" customWidth="1"/>
    <col min="2" max="2" width="13" style="136" customWidth="1"/>
    <col min="3" max="8" width="10.42578125" style="136" customWidth="1"/>
    <col min="9" max="11" width="11.28515625" style="136" customWidth="1"/>
    <col min="12" max="12" width="1.85546875" style="136" customWidth="1"/>
    <col min="13" max="13" width="11.42578125" style="136"/>
    <col min="14" max="14" width="2.7109375" style="127" customWidth="1"/>
    <col min="15" max="15" width="11.42578125" style="136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6" t="s">
        <v>159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M10" s="40"/>
      <c r="N10" s="41"/>
      <c r="O10" s="4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16.793445999999999</v>
      </c>
      <c r="D13" s="68">
        <v>16.138031000000002</v>
      </c>
      <c r="E13" s="68">
        <v>10.773904999999999</v>
      </c>
      <c r="F13" s="68">
        <v>13.482229</v>
      </c>
      <c r="G13" s="68">
        <v>13.940268</v>
      </c>
      <c r="H13" s="68">
        <v>13.947008</v>
      </c>
      <c r="I13" s="68">
        <v>4.8349142211612239E-2</v>
      </c>
      <c r="J13" s="68">
        <v>100.04834914221161</v>
      </c>
      <c r="K13" s="68">
        <v>3.3973536571734408</v>
      </c>
      <c r="L13" s="60"/>
      <c r="M13" s="41"/>
      <c r="N13" s="41">
        <f t="shared" ref="N13:N24" si="0">IF(H13="","",1)</f>
        <v>1</v>
      </c>
      <c r="O13" s="41"/>
    </row>
    <row r="14" spans="1:15" x14ac:dyDescent="0.25">
      <c r="A14" s="58"/>
      <c r="B14" s="67" t="s">
        <v>8</v>
      </c>
      <c r="C14" s="68">
        <v>17.7212</v>
      </c>
      <c r="D14" s="68">
        <v>15.734012999999999</v>
      </c>
      <c r="E14" s="68">
        <v>15.650162</v>
      </c>
      <c r="F14" s="68">
        <v>15.291270000000001</v>
      </c>
      <c r="G14" s="68">
        <v>14.564124</v>
      </c>
      <c r="H14" s="68">
        <v>14.474017999999999</v>
      </c>
      <c r="I14" s="68">
        <v>-0.61868465278104301</v>
      </c>
      <c r="J14" s="68">
        <v>99.381315347218958</v>
      </c>
      <c r="K14" s="68">
        <v>-4.7553015544163468</v>
      </c>
      <c r="L14" s="60"/>
      <c r="M14" s="41"/>
      <c r="N14" s="41">
        <f t="shared" si="0"/>
        <v>1</v>
      </c>
      <c r="O14" s="41"/>
    </row>
    <row r="15" spans="1:15" x14ac:dyDescent="0.25">
      <c r="A15" s="58"/>
      <c r="B15" s="67" t="s">
        <v>9</v>
      </c>
      <c r="C15" s="68">
        <v>18.518896999999999</v>
      </c>
      <c r="D15" s="68">
        <v>19.567049000000001</v>
      </c>
      <c r="E15" s="68">
        <v>18.372793999999999</v>
      </c>
      <c r="F15" s="68">
        <v>16.639305</v>
      </c>
      <c r="G15" s="68">
        <v>18.620588000000001</v>
      </c>
      <c r="H15" s="68">
        <v>12.920151000000001</v>
      </c>
      <c r="I15" s="68">
        <v>-30.613625090679196</v>
      </c>
      <c r="J15" s="68">
        <v>69.386374909320807</v>
      </c>
      <c r="K15" s="68">
        <v>11.90724612596501</v>
      </c>
      <c r="L15" s="60"/>
      <c r="M15" s="41"/>
      <c r="N15" s="41">
        <f t="shared" si="0"/>
        <v>1</v>
      </c>
      <c r="O15" s="41"/>
    </row>
    <row r="16" spans="1:15" x14ac:dyDescent="0.25">
      <c r="A16" s="58"/>
      <c r="B16" s="67" t="s">
        <v>10</v>
      </c>
      <c r="C16" s="68">
        <v>21.806038999999998</v>
      </c>
      <c r="D16" s="68">
        <v>17.632027999999998</v>
      </c>
      <c r="E16" s="68">
        <v>19.3429</v>
      </c>
      <c r="F16" s="68">
        <v>16.170981999999999</v>
      </c>
      <c r="G16" s="68">
        <v>20.578229</v>
      </c>
      <c r="H16" s="68">
        <v>18.496224000000002</v>
      </c>
      <c r="I16" s="68">
        <v>-10.117513027967561</v>
      </c>
      <c r="J16" s="68">
        <v>89.882486972032439</v>
      </c>
      <c r="K16" s="68">
        <v>27.254046785779629</v>
      </c>
      <c r="L16" s="60"/>
      <c r="M16" s="41"/>
      <c r="N16" s="41">
        <f t="shared" si="0"/>
        <v>1</v>
      </c>
      <c r="O16" s="41"/>
    </row>
    <row r="17" spans="1:15" x14ac:dyDescent="0.25">
      <c r="A17" s="58"/>
      <c r="B17" s="67" t="s">
        <v>11</v>
      </c>
      <c r="C17" s="68">
        <v>20.510227</v>
      </c>
      <c r="D17" s="68">
        <v>20.300445</v>
      </c>
      <c r="E17" s="68">
        <v>18.571963</v>
      </c>
      <c r="F17" s="68">
        <v>17.509834000000001</v>
      </c>
      <c r="G17" s="68">
        <v>21.464124000000002</v>
      </c>
      <c r="H17" s="68">
        <v>15.805968</v>
      </c>
      <c r="I17" s="68">
        <v>-26.360991951034208</v>
      </c>
      <c r="J17" s="68">
        <v>73.639008048965792</v>
      </c>
      <c r="K17" s="68">
        <v>22.583252359788219</v>
      </c>
      <c r="L17" s="60"/>
      <c r="M17" s="41"/>
      <c r="N17" s="41">
        <f t="shared" si="0"/>
        <v>1</v>
      </c>
      <c r="O17" s="41"/>
    </row>
    <row r="18" spans="1:15" x14ac:dyDescent="0.25">
      <c r="A18" s="58"/>
      <c r="B18" s="67" t="s">
        <v>12</v>
      </c>
      <c r="C18" s="68">
        <v>19.409406000000001</v>
      </c>
      <c r="D18" s="68">
        <v>20.022632000000002</v>
      </c>
      <c r="E18" s="68">
        <v>19.165552999999999</v>
      </c>
      <c r="F18" s="68">
        <v>17.812054</v>
      </c>
      <c r="G18" s="68">
        <v>16.755569000000001</v>
      </c>
      <c r="H18" s="68">
        <v>16.785419999999998</v>
      </c>
      <c r="I18" s="68">
        <v>0.17815569259389541</v>
      </c>
      <c r="J18" s="68">
        <v>100.17815569259389</v>
      </c>
      <c r="K18" s="68">
        <v>-5.9312923708854655</v>
      </c>
      <c r="L18" s="60"/>
      <c r="M18" s="41"/>
      <c r="N18" s="41">
        <f t="shared" si="0"/>
        <v>1</v>
      </c>
      <c r="O18" s="41"/>
    </row>
    <row r="19" spans="1:15" x14ac:dyDescent="0.25">
      <c r="A19" s="58"/>
      <c r="B19" s="67" t="s">
        <v>13</v>
      </c>
      <c r="C19" s="68">
        <v>26.549218</v>
      </c>
      <c r="D19" s="68">
        <v>19.804010000000002</v>
      </c>
      <c r="E19" s="68">
        <v>14.691674000000001</v>
      </c>
      <c r="F19" s="68">
        <v>18.240617</v>
      </c>
      <c r="G19" s="68">
        <v>15.749318000000001</v>
      </c>
      <c r="H19" s="68">
        <v>15.431797</v>
      </c>
      <c r="I19" s="68">
        <v>-2.0160936492615189</v>
      </c>
      <c r="J19" s="68">
        <v>97.983906350738479</v>
      </c>
      <c r="K19" s="68">
        <v>-13.657975495017515</v>
      </c>
      <c r="L19" s="60"/>
      <c r="M19" s="41"/>
      <c r="N19" s="41">
        <f t="shared" si="0"/>
        <v>1</v>
      </c>
      <c r="O19" s="41"/>
    </row>
    <row r="20" spans="1:15" x14ac:dyDescent="0.25">
      <c r="A20" s="58"/>
      <c r="B20" s="67" t="s">
        <v>14</v>
      </c>
      <c r="C20" s="68">
        <v>21.102594</v>
      </c>
      <c r="D20" s="68">
        <v>19.937711</v>
      </c>
      <c r="E20" s="68">
        <v>22.209800999999999</v>
      </c>
      <c r="F20" s="68">
        <v>19.363102000000001</v>
      </c>
      <c r="G20" s="68">
        <v>18.233557000000001</v>
      </c>
      <c r="H20" s="68">
        <v>14.158450999999999</v>
      </c>
      <c r="I20" s="68">
        <v>-22.349484524604833</v>
      </c>
      <c r="J20" s="68">
        <v>77.650515475395167</v>
      </c>
      <c r="K20" s="68">
        <v>-5.8334919683839974</v>
      </c>
      <c r="L20" s="60"/>
      <c r="M20" s="41"/>
      <c r="N20" s="41">
        <f t="shared" si="0"/>
        <v>1</v>
      </c>
      <c r="O20" s="41"/>
    </row>
    <row r="21" spans="1:15" x14ac:dyDescent="0.25">
      <c r="A21" s="58"/>
      <c r="B21" s="67" t="s">
        <v>15</v>
      </c>
      <c r="C21" s="68">
        <v>21.563874999999999</v>
      </c>
      <c r="D21" s="68">
        <v>19.103332999999999</v>
      </c>
      <c r="E21" s="68">
        <v>18.254391999999999</v>
      </c>
      <c r="F21" s="68">
        <v>17.602288000000001</v>
      </c>
      <c r="G21" s="68">
        <v>15.35754</v>
      </c>
      <c r="H21" s="68">
        <v>16.346716000000001</v>
      </c>
      <c r="I21" s="68">
        <v>6.4409794797864794</v>
      </c>
      <c r="J21" s="68">
        <v>106.44097947978648</v>
      </c>
      <c r="K21" s="68">
        <v>-12.752592163018816</v>
      </c>
      <c r="L21" s="60"/>
      <c r="M21" s="41"/>
      <c r="N21" s="41">
        <f t="shared" si="0"/>
        <v>1</v>
      </c>
      <c r="O21" s="41"/>
    </row>
    <row r="22" spans="1:15" x14ac:dyDescent="0.25">
      <c r="A22" s="58"/>
      <c r="B22" s="67" t="s">
        <v>16</v>
      </c>
      <c r="C22" s="68">
        <v>20.237545999999998</v>
      </c>
      <c r="D22" s="68">
        <v>17.723737</v>
      </c>
      <c r="E22" s="68">
        <v>16.538969000000002</v>
      </c>
      <c r="F22" s="68">
        <v>17.243055999999999</v>
      </c>
      <c r="G22" s="68">
        <v>18.170556999999999</v>
      </c>
      <c r="H22" s="30">
        <v>14.120357</v>
      </c>
      <c r="I22" s="30">
        <v>-22.289905587374115</v>
      </c>
      <c r="J22" s="30">
        <v>77.710094412625892</v>
      </c>
      <c r="K22" s="30">
        <v>5.3789827046899275</v>
      </c>
      <c r="L22" s="60"/>
      <c r="M22" s="41"/>
      <c r="N22" s="41">
        <f t="shared" si="0"/>
        <v>1</v>
      </c>
      <c r="O22" s="41"/>
    </row>
    <row r="23" spans="1:15" x14ac:dyDescent="0.25">
      <c r="A23" s="58"/>
      <c r="B23" s="67" t="s">
        <v>17</v>
      </c>
      <c r="C23" s="68">
        <v>18.746410000000001</v>
      </c>
      <c r="D23" s="68">
        <v>16.693342999999999</v>
      </c>
      <c r="E23" s="68">
        <v>17.499828999999998</v>
      </c>
      <c r="F23" s="68">
        <v>18.682120999999999</v>
      </c>
      <c r="G23" s="68">
        <v>16.372757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</row>
    <row r="24" spans="1:15" x14ac:dyDescent="0.25">
      <c r="A24" s="58"/>
      <c r="B24" s="67" t="s">
        <v>18</v>
      </c>
      <c r="C24" s="68">
        <v>22.076188999999999</v>
      </c>
      <c r="D24" s="68">
        <v>17.940809999999999</v>
      </c>
      <c r="E24" s="68">
        <v>17.239298999999999</v>
      </c>
      <c r="F24" s="68">
        <v>16.371297999999999</v>
      </c>
      <c r="G24" s="68">
        <v>17.112770000000001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41"/>
    </row>
    <row r="25" spans="1:15" x14ac:dyDescent="0.25">
      <c r="A25" s="58"/>
      <c r="B25" s="69" t="s">
        <v>33</v>
      </c>
      <c r="C25" s="70">
        <v>245.03504700000002</v>
      </c>
      <c r="D25" s="70">
        <v>220.59714199999999</v>
      </c>
      <c r="E25" s="70">
        <v>208.311241</v>
      </c>
      <c r="F25" s="70">
        <v>204.40815600000002</v>
      </c>
      <c r="G25" s="70">
        <v>206.91940100000002</v>
      </c>
      <c r="H25" s="82">
        <v>152.48611000000002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-9.9732284418889812</v>
      </c>
      <c r="E26" s="70">
        <v>-5.5693835779613066</v>
      </c>
      <c r="F26" s="70">
        <v>-1.8736794909689825</v>
      </c>
      <c r="G26" s="70">
        <v>1.2285444226599163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204.21244800000002</v>
      </c>
      <c r="D28" s="70">
        <v>185.96298899999999</v>
      </c>
      <c r="E28" s="70">
        <v>173.572113</v>
      </c>
      <c r="F28" s="70">
        <v>169.35473700000003</v>
      </c>
      <c r="G28" s="70">
        <v>173.433874</v>
      </c>
      <c r="H28" s="30">
        <v>152.48611000000002</v>
      </c>
      <c r="I28" s="66">
        <v>-12.078242569845365</v>
      </c>
      <c r="J28" s="30">
        <v>87.921757430154628</v>
      </c>
      <c r="K28" s="30">
        <v>2.4086347227476601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-8.9365066521312269</v>
      </c>
      <c r="E29" s="70">
        <v>-6.6630871371937346</v>
      </c>
      <c r="F29" s="70">
        <v>-2.4297543695858459</v>
      </c>
      <c r="G29" s="70">
        <v>2.4086347227476601</v>
      </c>
      <c r="H29" s="30">
        <v>-12.078242569845365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5" t="s">
        <v>160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25">
      <c r="A46" s="125"/>
      <c r="B46" s="125"/>
      <c r="C46" s="125"/>
      <c r="D46" s="125"/>
      <c r="E46" s="125"/>
      <c r="F46" s="125"/>
      <c r="N46" s="127"/>
    </row>
    <row r="47" spans="1:15" s="136" customFormat="1" x14ac:dyDescent="0.25">
      <c r="A47" s="125"/>
      <c r="B47" s="125"/>
      <c r="C47" s="125"/>
      <c r="D47" s="125"/>
      <c r="E47" s="125"/>
      <c r="F47" s="125"/>
      <c r="N47" s="127"/>
    </row>
    <row r="48" spans="1:15" s="136" customFormat="1" x14ac:dyDescent="0.25">
      <c r="A48" s="125"/>
      <c r="B48" s="125"/>
      <c r="C48" s="125"/>
      <c r="D48" s="125"/>
      <c r="E48" s="125"/>
      <c r="F48" s="125"/>
      <c r="N48" s="127"/>
    </row>
    <row r="49" spans="1:14" s="136" customFormat="1" x14ac:dyDescent="0.25">
      <c r="A49" s="125"/>
      <c r="B49" s="125"/>
      <c r="C49" s="125"/>
      <c r="D49" s="125"/>
      <c r="E49" s="125"/>
      <c r="F49" s="125"/>
      <c r="G49" s="127"/>
      <c r="H49" s="127"/>
      <c r="N49" s="127"/>
    </row>
    <row r="50" spans="1:14" s="136" customFormat="1" x14ac:dyDescent="0.25">
      <c r="A50" s="125"/>
      <c r="B50" s="125"/>
      <c r="C50" s="125"/>
      <c r="D50" s="125"/>
      <c r="E50" s="125"/>
      <c r="F50" s="125"/>
      <c r="G50" s="127"/>
      <c r="H50" s="127"/>
      <c r="N50" s="127"/>
    </row>
    <row r="51" spans="1:14" x14ac:dyDescent="0.25">
      <c r="A51" s="125"/>
      <c r="B51" s="125"/>
      <c r="C51" s="125"/>
      <c r="D51" s="125"/>
      <c r="E51" s="125"/>
      <c r="F51" s="125"/>
      <c r="G51" s="127"/>
      <c r="H51" s="127"/>
    </row>
    <row r="52" spans="1:14" x14ac:dyDescent="0.25">
      <c r="A52" s="125"/>
      <c r="B52" s="127"/>
      <c r="C52" s="127"/>
      <c r="D52" s="127"/>
      <c r="E52" s="127"/>
      <c r="F52" s="127"/>
      <c r="G52" s="127"/>
      <c r="H52" s="127"/>
    </row>
    <row r="53" spans="1:14" x14ac:dyDescent="0.25">
      <c r="A53" s="125"/>
      <c r="B53" s="127" t="s">
        <v>1</v>
      </c>
      <c r="C53" s="127" t="s">
        <v>161</v>
      </c>
      <c r="D53" s="127" t="s">
        <v>178</v>
      </c>
      <c r="E53" s="127" t="s">
        <v>162</v>
      </c>
      <c r="F53" s="127" t="s">
        <v>163</v>
      </c>
      <c r="G53" s="127"/>
      <c r="H53" s="127"/>
    </row>
    <row r="54" spans="1:14" x14ac:dyDescent="0.25">
      <c r="A54" s="125"/>
      <c r="B54" s="127">
        <f>+C11</f>
        <v>2014</v>
      </c>
      <c r="C54" s="127">
        <v>1</v>
      </c>
      <c r="D54" s="213">
        <f t="shared" ref="D54:D65" si="1">+C13</f>
        <v>16.793445999999999</v>
      </c>
      <c r="E54" s="212">
        <v>41640</v>
      </c>
      <c r="F54" s="127"/>
      <c r="G54" s="127"/>
      <c r="H54" s="127"/>
    </row>
    <row r="55" spans="1:14" x14ac:dyDescent="0.25">
      <c r="A55" s="125"/>
      <c r="B55" s="127">
        <f t="shared" ref="B55:B65" si="2">+B54</f>
        <v>2014</v>
      </c>
      <c r="C55" s="127">
        <v>2</v>
      </c>
      <c r="D55" s="213">
        <f t="shared" si="1"/>
        <v>17.7212</v>
      </c>
      <c r="E55" s="212">
        <v>41671</v>
      </c>
      <c r="F55" s="127"/>
      <c r="G55" s="127"/>
      <c r="H55" s="127"/>
    </row>
    <row r="56" spans="1:14" x14ac:dyDescent="0.25">
      <c r="A56" s="125"/>
      <c r="B56" s="127">
        <f t="shared" si="2"/>
        <v>2014</v>
      </c>
      <c r="C56" s="127">
        <v>3</v>
      </c>
      <c r="D56" s="213">
        <f t="shared" si="1"/>
        <v>18.518896999999999</v>
      </c>
      <c r="E56" s="212">
        <v>41699</v>
      </c>
      <c r="F56" s="127"/>
      <c r="G56" s="127"/>
      <c r="H56" s="127"/>
    </row>
    <row r="57" spans="1:14" x14ac:dyDescent="0.25">
      <c r="A57" s="125"/>
      <c r="B57" s="127">
        <f t="shared" si="2"/>
        <v>2014</v>
      </c>
      <c r="C57" s="127">
        <v>4</v>
      </c>
      <c r="D57" s="213">
        <f t="shared" si="1"/>
        <v>21.806038999999998</v>
      </c>
      <c r="E57" s="212">
        <v>41730</v>
      </c>
      <c r="F57" s="182">
        <f>+AVERAGE(D54:D61)</f>
        <v>20.301378375000002</v>
      </c>
      <c r="G57" s="127"/>
      <c r="H57" s="127"/>
    </row>
    <row r="58" spans="1:14" x14ac:dyDescent="0.25">
      <c r="A58" s="125"/>
      <c r="B58" s="127">
        <f t="shared" si="2"/>
        <v>2014</v>
      </c>
      <c r="C58" s="127">
        <v>5</v>
      </c>
      <c r="D58" s="213">
        <f t="shared" si="1"/>
        <v>20.510227</v>
      </c>
      <c r="E58" s="212">
        <v>41760</v>
      </c>
      <c r="F58" s="182">
        <f>+AVERAGE(D54:D61)</f>
        <v>20.301378375000002</v>
      </c>
      <c r="G58" s="127"/>
      <c r="H58" s="127"/>
    </row>
    <row r="59" spans="1:14" x14ac:dyDescent="0.25">
      <c r="A59" s="125"/>
      <c r="B59" s="127">
        <f t="shared" si="2"/>
        <v>2014</v>
      </c>
      <c r="C59" s="127">
        <v>6</v>
      </c>
      <c r="D59" s="213">
        <f t="shared" si="1"/>
        <v>19.409406000000001</v>
      </c>
      <c r="E59" s="212">
        <v>41791</v>
      </c>
      <c r="F59" s="182">
        <f>+AVERAGE(D54:D61)</f>
        <v>20.301378375000002</v>
      </c>
      <c r="G59" s="127"/>
      <c r="H59" s="127"/>
    </row>
    <row r="60" spans="1:14" x14ac:dyDescent="0.25">
      <c r="A60" s="125"/>
      <c r="B60" s="127">
        <f t="shared" si="2"/>
        <v>2014</v>
      </c>
      <c r="C60" s="127">
        <v>7</v>
      </c>
      <c r="D60" s="213">
        <f t="shared" si="1"/>
        <v>26.549218</v>
      </c>
      <c r="E60" s="212">
        <v>41821</v>
      </c>
      <c r="F60" s="182">
        <f>+AVERAGE(D54:D61)</f>
        <v>20.301378375000002</v>
      </c>
      <c r="G60" s="127"/>
      <c r="H60" s="127"/>
    </row>
    <row r="61" spans="1:14" x14ac:dyDescent="0.25">
      <c r="A61" s="125"/>
      <c r="B61" s="127">
        <f t="shared" si="2"/>
        <v>2014</v>
      </c>
      <c r="C61" s="127">
        <v>8</v>
      </c>
      <c r="D61" s="213">
        <f t="shared" si="1"/>
        <v>21.102594</v>
      </c>
      <c r="E61" s="212">
        <v>41852</v>
      </c>
      <c r="F61" s="182">
        <f>+AVERAGE(D54:D61)</f>
        <v>20.301378375000002</v>
      </c>
      <c r="G61" s="127"/>
      <c r="H61" s="127"/>
    </row>
    <row r="62" spans="1:14" x14ac:dyDescent="0.25">
      <c r="A62" s="125"/>
      <c r="B62" s="127">
        <f t="shared" si="2"/>
        <v>2014</v>
      </c>
      <c r="C62" s="127">
        <v>9</v>
      </c>
      <c r="D62" s="213">
        <f t="shared" si="1"/>
        <v>21.563874999999999</v>
      </c>
      <c r="E62" s="212">
        <v>41883</v>
      </c>
      <c r="F62" s="182">
        <f>+AVERAGE(D54:D62)</f>
        <v>20.441655777777779</v>
      </c>
      <c r="G62" s="127"/>
      <c r="H62" s="127"/>
    </row>
    <row r="63" spans="1:14" x14ac:dyDescent="0.25">
      <c r="A63" s="125"/>
      <c r="B63" s="127">
        <f t="shared" si="2"/>
        <v>2014</v>
      </c>
      <c r="C63" s="127">
        <v>10</v>
      </c>
      <c r="D63" s="213">
        <f t="shared" si="1"/>
        <v>20.237545999999998</v>
      </c>
      <c r="E63" s="212">
        <v>41913</v>
      </c>
      <c r="F63" s="182">
        <f>+AVERAGE(D54:D63)</f>
        <v>20.421244800000004</v>
      </c>
      <c r="G63" s="127"/>
      <c r="H63" s="127"/>
    </row>
    <row r="64" spans="1:14" x14ac:dyDescent="0.25">
      <c r="A64" s="125"/>
      <c r="B64" s="127">
        <f t="shared" si="2"/>
        <v>2014</v>
      </c>
      <c r="C64" s="127">
        <v>11</v>
      </c>
      <c r="D64" s="213">
        <f t="shared" si="1"/>
        <v>18.746410000000001</v>
      </c>
      <c r="E64" s="212">
        <v>41944</v>
      </c>
      <c r="F64" s="182">
        <f>+AVERAGE(D54:D64)</f>
        <v>20.268987090909093</v>
      </c>
      <c r="G64" s="127"/>
      <c r="H64" s="127"/>
    </row>
    <row r="65" spans="1:8" x14ac:dyDescent="0.25">
      <c r="A65" s="125"/>
      <c r="B65" s="127">
        <f t="shared" si="2"/>
        <v>2014</v>
      </c>
      <c r="C65" s="127">
        <v>12</v>
      </c>
      <c r="D65" s="213">
        <f t="shared" si="1"/>
        <v>22.076188999999999</v>
      </c>
      <c r="E65" s="212">
        <v>41974</v>
      </c>
      <c r="F65" s="182">
        <f t="shared" ref="F65:F96" si="3">+AVERAGE(D54:D65)</f>
        <v>20.419587250000003</v>
      </c>
      <c r="G65" s="127"/>
      <c r="H65" s="127"/>
    </row>
    <row r="66" spans="1:8" x14ac:dyDescent="0.25">
      <c r="A66" s="125"/>
      <c r="B66" s="127">
        <f>+D11</f>
        <v>2015</v>
      </c>
      <c r="C66" s="127">
        <v>1</v>
      </c>
      <c r="D66" s="213">
        <f t="shared" ref="D66:D77" si="4">+D13</f>
        <v>16.138031000000002</v>
      </c>
      <c r="E66" s="212">
        <v>42005</v>
      </c>
      <c r="F66" s="182">
        <f t="shared" si="3"/>
        <v>20.364969333333335</v>
      </c>
      <c r="G66" s="127"/>
      <c r="H66" s="127"/>
    </row>
    <row r="67" spans="1:8" x14ac:dyDescent="0.25">
      <c r="A67" s="125"/>
      <c r="B67" s="127">
        <f t="shared" ref="B67:B77" si="5">+B66</f>
        <v>2015</v>
      </c>
      <c r="C67" s="127">
        <v>2</v>
      </c>
      <c r="D67" s="213">
        <f t="shared" si="4"/>
        <v>15.734012999999999</v>
      </c>
      <c r="E67" s="212">
        <v>42036</v>
      </c>
      <c r="F67" s="182">
        <f t="shared" si="3"/>
        <v>20.199370416666667</v>
      </c>
      <c r="G67" s="127"/>
      <c r="H67" s="127"/>
    </row>
    <row r="68" spans="1:8" x14ac:dyDescent="0.25">
      <c r="A68" s="125"/>
      <c r="B68" s="127">
        <f t="shared" si="5"/>
        <v>2015</v>
      </c>
      <c r="C68" s="127">
        <v>3</v>
      </c>
      <c r="D68" s="213">
        <f t="shared" si="4"/>
        <v>19.567049000000001</v>
      </c>
      <c r="E68" s="212">
        <v>42064</v>
      </c>
      <c r="F68" s="182">
        <f t="shared" si="3"/>
        <v>20.286716416666668</v>
      </c>
      <c r="G68" s="127"/>
      <c r="H68" s="127"/>
    </row>
    <row r="69" spans="1:8" x14ac:dyDescent="0.25">
      <c r="A69" s="125"/>
      <c r="B69" s="127">
        <f t="shared" si="5"/>
        <v>2015</v>
      </c>
      <c r="C69" s="127">
        <v>4</v>
      </c>
      <c r="D69" s="213">
        <f t="shared" si="4"/>
        <v>17.632027999999998</v>
      </c>
      <c r="E69" s="212">
        <v>42095</v>
      </c>
      <c r="F69" s="182">
        <f t="shared" si="3"/>
        <v>19.938882166666666</v>
      </c>
      <c r="G69" s="127"/>
      <c r="H69" s="127"/>
    </row>
    <row r="70" spans="1:8" x14ac:dyDescent="0.25">
      <c r="A70" s="125"/>
      <c r="B70" s="127">
        <f t="shared" si="5"/>
        <v>2015</v>
      </c>
      <c r="C70" s="127">
        <v>5</v>
      </c>
      <c r="D70" s="213">
        <f t="shared" si="4"/>
        <v>20.300445</v>
      </c>
      <c r="E70" s="212">
        <v>42125</v>
      </c>
      <c r="F70" s="182">
        <f t="shared" si="3"/>
        <v>19.921400333333331</v>
      </c>
      <c r="G70" s="127"/>
      <c r="H70" s="127"/>
    </row>
    <row r="71" spans="1:8" x14ac:dyDescent="0.25">
      <c r="A71" s="125"/>
      <c r="B71" s="127">
        <f t="shared" si="5"/>
        <v>2015</v>
      </c>
      <c r="C71" s="127">
        <v>6</v>
      </c>
      <c r="D71" s="213">
        <f t="shared" si="4"/>
        <v>20.022632000000002</v>
      </c>
      <c r="E71" s="212">
        <v>42156</v>
      </c>
      <c r="F71" s="182">
        <f t="shared" si="3"/>
        <v>19.972502500000001</v>
      </c>
      <c r="G71" s="127"/>
      <c r="H71" s="127"/>
    </row>
    <row r="72" spans="1:8" x14ac:dyDescent="0.25">
      <c r="A72" s="125"/>
      <c r="B72" s="127">
        <f t="shared" si="5"/>
        <v>2015</v>
      </c>
      <c r="C72" s="127">
        <v>7</v>
      </c>
      <c r="D72" s="213">
        <f t="shared" si="4"/>
        <v>19.804010000000002</v>
      </c>
      <c r="E72" s="212">
        <v>42186</v>
      </c>
      <c r="F72" s="182">
        <f t="shared" si="3"/>
        <v>19.410401833333335</v>
      </c>
      <c r="G72" s="127"/>
      <c r="H72" s="127"/>
    </row>
    <row r="73" spans="1:8" x14ac:dyDescent="0.25">
      <c r="A73" s="125"/>
      <c r="B73" s="127">
        <f t="shared" si="5"/>
        <v>2015</v>
      </c>
      <c r="C73" s="127">
        <v>8</v>
      </c>
      <c r="D73" s="213">
        <f t="shared" si="4"/>
        <v>19.937711</v>
      </c>
      <c r="E73" s="212">
        <v>42217</v>
      </c>
      <c r="F73" s="182">
        <f t="shared" si="3"/>
        <v>19.313328250000001</v>
      </c>
      <c r="G73" s="127"/>
      <c r="H73" s="127"/>
    </row>
    <row r="74" spans="1:8" x14ac:dyDescent="0.25">
      <c r="A74" s="125"/>
      <c r="B74" s="127">
        <f t="shared" si="5"/>
        <v>2015</v>
      </c>
      <c r="C74" s="127">
        <v>9</v>
      </c>
      <c r="D74" s="213">
        <f t="shared" si="4"/>
        <v>19.103332999999999</v>
      </c>
      <c r="E74" s="212">
        <v>42248</v>
      </c>
      <c r="F74" s="182">
        <f t="shared" si="3"/>
        <v>19.108283083333333</v>
      </c>
      <c r="G74" s="127"/>
      <c r="H74" s="127"/>
    </row>
    <row r="75" spans="1:8" x14ac:dyDescent="0.25">
      <c r="A75" s="125"/>
      <c r="B75" s="127">
        <f t="shared" si="5"/>
        <v>2015</v>
      </c>
      <c r="C75" s="127">
        <v>10</v>
      </c>
      <c r="D75" s="213">
        <f t="shared" si="4"/>
        <v>17.723737</v>
      </c>
      <c r="E75" s="212">
        <v>42278</v>
      </c>
      <c r="F75" s="182">
        <f t="shared" si="3"/>
        <v>18.898799</v>
      </c>
      <c r="G75" s="127"/>
      <c r="H75" s="127"/>
    </row>
    <row r="76" spans="1:8" x14ac:dyDescent="0.25">
      <c r="A76" s="125"/>
      <c r="B76" s="127">
        <f t="shared" si="5"/>
        <v>2015</v>
      </c>
      <c r="C76" s="127">
        <v>11</v>
      </c>
      <c r="D76" s="213">
        <f t="shared" si="4"/>
        <v>16.693342999999999</v>
      </c>
      <c r="E76" s="212">
        <v>42309</v>
      </c>
      <c r="F76" s="182">
        <f t="shared" si="3"/>
        <v>18.727710083333335</v>
      </c>
      <c r="G76" s="127"/>
      <c r="H76" s="127"/>
    </row>
    <row r="77" spans="1:8" x14ac:dyDescent="0.25">
      <c r="A77" s="125"/>
      <c r="B77" s="127">
        <f t="shared" si="5"/>
        <v>2015</v>
      </c>
      <c r="C77" s="127">
        <v>12</v>
      </c>
      <c r="D77" s="213">
        <f t="shared" si="4"/>
        <v>17.940809999999999</v>
      </c>
      <c r="E77" s="212">
        <v>42339</v>
      </c>
      <c r="F77" s="182">
        <f t="shared" si="3"/>
        <v>18.383095166666667</v>
      </c>
      <c r="G77" s="127"/>
      <c r="H77" s="127"/>
    </row>
    <row r="78" spans="1:8" x14ac:dyDescent="0.25">
      <c r="A78" s="125"/>
      <c r="B78" s="127">
        <f>+E11</f>
        <v>2016</v>
      </c>
      <c r="C78" s="127">
        <v>1</v>
      </c>
      <c r="D78" s="213">
        <f t="shared" ref="D78:D89" si="6">+E13</f>
        <v>10.773904999999999</v>
      </c>
      <c r="E78" s="212">
        <v>42370</v>
      </c>
      <c r="F78" s="182">
        <f t="shared" si="3"/>
        <v>17.93608466666667</v>
      </c>
      <c r="G78" s="127"/>
      <c r="H78" s="127"/>
    </row>
    <row r="79" spans="1:8" x14ac:dyDescent="0.25">
      <c r="A79" s="125"/>
      <c r="B79" s="127">
        <f t="shared" ref="B79:B89" si="7">+B78</f>
        <v>2016</v>
      </c>
      <c r="C79" s="127">
        <v>2</v>
      </c>
      <c r="D79" s="213">
        <f t="shared" si="6"/>
        <v>15.650162</v>
      </c>
      <c r="E79" s="212">
        <v>42401</v>
      </c>
      <c r="F79" s="182">
        <f t="shared" si="3"/>
        <v>17.929097083333335</v>
      </c>
      <c r="G79" s="127"/>
      <c r="H79" s="127"/>
    </row>
    <row r="80" spans="1:8" x14ac:dyDescent="0.25">
      <c r="A80" s="125"/>
      <c r="B80" s="127">
        <f t="shared" si="7"/>
        <v>2016</v>
      </c>
      <c r="C80" s="127">
        <v>3</v>
      </c>
      <c r="D80" s="213">
        <f t="shared" si="6"/>
        <v>18.372793999999999</v>
      </c>
      <c r="E80" s="212">
        <v>42430</v>
      </c>
      <c r="F80" s="182">
        <f t="shared" si="3"/>
        <v>17.829575833333333</v>
      </c>
      <c r="G80" s="127"/>
      <c r="H80" s="127"/>
    </row>
    <row r="81" spans="1:8" x14ac:dyDescent="0.25">
      <c r="A81" s="125"/>
      <c r="B81" s="127">
        <f t="shared" si="7"/>
        <v>2016</v>
      </c>
      <c r="C81" s="127">
        <v>4</v>
      </c>
      <c r="D81" s="213">
        <f t="shared" si="6"/>
        <v>19.3429</v>
      </c>
      <c r="E81" s="212">
        <v>42461</v>
      </c>
      <c r="F81" s="182">
        <f t="shared" si="3"/>
        <v>17.972148499999999</v>
      </c>
      <c r="G81" s="127"/>
      <c r="H81" s="127"/>
    </row>
    <row r="82" spans="1:8" x14ac:dyDescent="0.25">
      <c r="A82" s="125"/>
      <c r="B82" s="127">
        <f t="shared" si="7"/>
        <v>2016</v>
      </c>
      <c r="C82" s="127">
        <v>5</v>
      </c>
      <c r="D82" s="213">
        <f t="shared" si="6"/>
        <v>18.571963</v>
      </c>
      <c r="E82" s="212">
        <v>42491</v>
      </c>
      <c r="F82" s="182">
        <f t="shared" si="3"/>
        <v>17.828108333333336</v>
      </c>
      <c r="G82" s="127"/>
      <c r="H82" s="127"/>
    </row>
    <row r="83" spans="1:8" x14ac:dyDescent="0.25">
      <c r="A83" s="125"/>
      <c r="B83" s="127">
        <f t="shared" si="7"/>
        <v>2016</v>
      </c>
      <c r="C83" s="127">
        <v>6</v>
      </c>
      <c r="D83" s="213">
        <f t="shared" si="6"/>
        <v>19.165552999999999</v>
      </c>
      <c r="E83" s="212">
        <v>42522</v>
      </c>
      <c r="F83" s="182">
        <f t="shared" si="3"/>
        <v>17.756685083333334</v>
      </c>
      <c r="G83" s="127"/>
      <c r="H83" s="127"/>
    </row>
    <row r="84" spans="1:8" x14ac:dyDescent="0.25">
      <c r="A84" s="125"/>
      <c r="B84" s="127">
        <f t="shared" si="7"/>
        <v>2016</v>
      </c>
      <c r="C84" s="127">
        <v>7</v>
      </c>
      <c r="D84" s="213">
        <f t="shared" si="6"/>
        <v>14.691674000000001</v>
      </c>
      <c r="E84" s="212">
        <v>42552</v>
      </c>
      <c r="F84" s="182">
        <f t="shared" si="3"/>
        <v>17.330657083333332</v>
      </c>
      <c r="G84" s="127"/>
      <c r="H84" s="127"/>
    </row>
    <row r="85" spans="1:8" x14ac:dyDescent="0.25">
      <c r="A85" s="125"/>
      <c r="B85" s="127">
        <f t="shared" si="7"/>
        <v>2016</v>
      </c>
      <c r="C85" s="127">
        <v>8</v>
      </c>
      <c r="D85" s="213">
        <f t="shared" si="6"/>
        <v>22.209800999999999</v>
      </c>
      <c r="E85" s="212">
        <v>42583</v>
      </c>
      <c r="F85" s="182">
        <f t="shared" si="3"/>
        <v>17.519997916666664</v>
      </c>
      <c r="G85" s="127"/>
      <c r="H85" s="127"/>
    </row>
    <row r="86" spans="1:8" x14ac:dyDescent="0.25">
      <c r="A86" s="125"/>
      <c r="B86" s="127">
        <f t="shared" si="7"/>
        <v>2016</v>
      </c>
      <c r="C86" s="127">
        <v>9</v>
      </c>
      <c r="D86" s="213">
        <f t="shared" si="6"/>
        <v>18.254391999999999</v>
      </c>
      <c r="E86" s="212">
        <v>42614</v>
      </c>
      <c r="F86" s="182">
        <f t="shared" si="3"/>
        <v>17.449252833333333</v>
      </c>
      <c r="G86" s="127"/>
      <c r="H86" s="127"/>
    </row>
    <row r="87" spans="1:8" x14ac:dyDescent="0.25">
      <c r="A87" s="125"/>
      <c r="B87" s="127">
        <f t="shared" si="7"/>
        <v>2016</v>
      </c>
      <c r="C87" s="127">
        <v>10</v>
      </c>
      <c r="D87" s="213">
        <f t="shared" si="6"/>
        <v>16.538969000000002</v>
      </c>
      <c r="E87" s="212">
        <v>42644</v>
      </c>
      <c r="F87" s="182">
        <f t="shared" si="3"/>
        <v>17.350522166666668</v>
      </c>
      <c r="G87" s="127"/>
      <c r="H87" s="127"/>
    </row>
    <row r="88" spans="1:8" x14ac:dyDescent="0.25">
      <c r="A88" s="125"/>
      <c r="B88" s="127">
        <f t="shared" si="7"/>
        <v>2016</v>
      </c>
      <c r="C88" s="127">
        <v>11</v>
      </c>
      <c r="D88" s="213">
        <f t="shared" si="6"/>
        <v>17.499828999999998</v>
      </c>
      <c r="E88" s="212">
        <v>42675</v>
      </c>
      <c r="F88" s="182">
        <f t="shared" si="3"/>
        <v>17.417729333333334</v>
      </c>
      <c r="G88" s="127"/>
      <c r="H88" s="127"/>
    </row>
    <row r="89" spans="1:8" x14ac:dyDescent="0.25">
      <c r="A89" s="125"/>
      <c r="B89" s="127">
        <f t="shared" si="7"/>
        <v>2016</v>
      </c>
      <c r="C89" s="127">
        <v>12</v>
      </c>
      <c r="D89" s="213">
        <f t="shared" si="6"/>
        <v>17.239298999999999</v>
      </c>
      <c r="E89" s="212">
        <v>42705</v>
      </c>
      <c r="F89" s="182">
        <f t="shared" si="3"/>
        <v>17.359270083333332</v>
      </c>
      <c r="G89" s="127"/>
      <c r="H89" s="127"/>
    </row>
    <row r="90" spans="1:8" x14ac:dyDescent="0.25">
      <c r="A90" s="125"/>
      <c r="B90" s="127">
        <f>+F11</f>
        <v>2017</v>
      </c>
      <c r="C90" s="127">
        <v>1</v>
      </c>
      <c r="D90" s="213">
        <f t="shared" ref="D90:D101" si="8">+F13</f>
        <v>13.482229</v>
      </c>
      <c r="E90" s="212">
        <v>42736</v>
      </c>
      <c r="F90" s="182">
        <f t="shared" si="3"/>
        <v>17.58496375</v>
      </c>
      <c r="G90" s="127"/>
      <c r="H90" s="127"/>
    </row>
    <row r="91" spans="1:8" x14ac:dyDescent="0.25">
      <c r="A91" s="125"/>
      <c r="B91" s="127">
        <f t="shared" ref="B91:B101" si="9">+B90</f>
        <v>2017</v>
      </c>
      <c r="C91" s="127">
        <v>2</v>
      </c>
      <c r="D91" s="213">
        <f t="shared" si="8"/>
        <v>15.291270000000001</v>
      </c>
      <c r="E91" s="212">
        <v>42767</v>
      </c>
      <c r="F91" s="182">
        <f t="shared" si="3"/>
        <v>17.555056083333334</v>
      </c>
      <c r="G91" s="127"/>
      <c r="H91" s="127"/>
    </row>
    <row r="92" spans="1:8" x14ac:dyDescent="0.25">
      <c r="A92" s="125"/>
      <c r="B92" s="127">
        <f t="shared" si="9"/>
        <v>2017</v>
      </c>
      <c r="C92" s="127">
        <v>3</v>
      </c>
      <c r="D92" s="213">
        <f t="shared" si="8"/>
        <v>16.639305</v>
      </c>
      <c r="E92" s="212">
        <v>42795</v>
      </c>
      <c r="F92" s="182">
        <f t="shared" si="3"/>
        <v>17.410598666666665</v>
      </c>
      <c r="G92" s="127"/>
      <c r="H92" s="127"/>
    </row>
    <row r="93" spans="1:8" x14ac:dyDescent="0.25">
      <c r="A93" s="125"/>
      <c r="B93" s="127">
        <f t="shared" si="9"/>
        <v>2017</v>
      </c>
      <c r="C93" s="127">
        <v>4</v>
      </c>
      <c r="D93" s="213">
        <f t="shared" si="8"/>
        <v>16.170981999999999</v>
      </c>
      <c r="E93" s="212">
        <v>42826</v>
      </c>
      <c r="F93" s="182">
        <f t="shared" si="3"/>
        <v>17.146272166666666</v>
      </c>
      <c r="G93" s="127"/>
      <c r="H93" s="127"/>
    </row>
    <row r="94" spans="1:8" x14ac:dyDescent="0.25">
      <c r="A94" s="125"/>
      <c r="B94" s="127">
        <f t="shared" si="9"/>
        <v>2017</v>
      </c>
      <c r="C94" s="127">
        <v>5</v>
      </c>
      <c r="D94" s="213">
        <f t="shared" si="8"/>
        <v>17.509834000000001</v>
      </c>
      <c r="E94" s="212">
        <v>42856</v>
      </c>
      <c r="F94" s="182">
        <f t="shared" si="3"/>
        <v>17.057761416666668</v>
      </c>
      <c r="G94" s="127"/>
      <c r="H94" s="127"/>
    </row>
    <row r="95" spans="1:8" x14ac:dyDescent="0.25">
      <c r="A95" s="125"/>
      <c r="B95" s="127">
        <f t="shared" si="9"/>
        <v>2017</v>
      </c>
      <c r="C95" s="127">
        <v>6</v>
      </c>
      <c r="D95" s="213">
        <f t="shared" si="8"/>
        <v>17.812054</v>
      </c>
      <c r="E95" s="212">
        <v>42887</v>
      </c>
      <c r="F95" s="182">
        <f t="shared" si="3"/>
        <v>16.944969833333335</v>
      </c>
      <c r="G95" s="127"/>
      <c r="H95" s="127"/>
    </row>
    <row r="96" spans="1:8" x14ac:dyDescent="0.25">
      <c r="A96" s="125"/>
      <c r="B96" s="127">
        <f t="shared" si="9"/>
        <v>2017</v>
      </c>
      <c r="C96" s="127">
        <v>7</v>
      </c>
      <c r="D96" s="213">
        <f t="shared" si="8"/>
        <v>18.240617</v>
      </c>
      <c r="E96" s="212">
        <v>42917</v>
      </c>
      <c r="F96" s="182">
        <f t="shared" si="3"/>
        <v>17.240715083333331</v>
      </c>
      <c r="G96" s="127"/>
      <c r="H96" s="127"/>
    </row>
    <row r="97" spans="1:9" x14ac:dyDescent="0.25">
      <c r="A97" s="125"/>
      <c r="B97" s="127">
        <f t="shared" si="9"/>
        <v>2017</v>
      </c>
      <c r="C97" s="127">
        <v>8</v>
      </c>
      <c r="D97" s="213">
        <f t="shared" si="8"/>
        <v>19.363102000000001</v>
      </c>
      <c r="E97" s="212">
        <v>42948</v>
      </c>
      <c r="F97" s="182">
        <f t="shared" ref="F97:F117" si="10">+AVERAGE(D86:D97)</f>
        <v>17.003490166666669</v>
      </c>
      <c r="G97" s="127"/>
      <c r="H97" s="127"/>
    </row>
    <row r="98" spans="1:9" x14ac:dyDescent="0.25">
      <c r="A98" s="125"/>
      <c r="B98" s="127">
        <f t="shared" si="9"/>
        <v>2017</v>
      </c>
      <c r="C98" s="127">
        <v>9</v>
      </c>
      <c r="D98" s="213">
        <f t="shared" si="8"/>
        <v>17.602288000000001</v>
      </c>
      <c r="E98" s="212">
        <v>42979</v>
      </c>
      <c r="F98" s="182">
        <f t="shared" si="10"/>
        <v>16.949148166666664</v>
      </c>
      <c r="G98" s="127"/>
      <c r="H98" s="127"/>
    </row>
    <row r="99" spans="1:9" x14ac:dyDescent="0.25">
      <c r="A99" s="125"/>
      <c r="B99" s="127">
        <f t="shared" si="9"/>
        <v>2017</v>
      </c>
      <c r="C99" s="127">
        <v>10</v>
      </c>
      <c r="D99" s="213">
        <f t="shared" si="8"/>
        <v>17.243055999999999</v>
      </c>
      <c r="E99" s="212">
        <v>43009</v>
      </c>
      <c r="F99" s="182">
        <f t="shared" si="10"/>
        <v>17.00782208333333</v>
      </c>
      <c r="G99" s="127"/>
      <c r="H99" s="125"/>
      <c r="I99" s="125"/>
    </row>
    <row r="100" spans="1:9" x14ac:dyDescent="0.25">
      <c r="A100" s="125"/>
      <c r="B100" s="127">
        <f t="shared" si="9"/>
        <v>2017</v>
      </c>
      <c r="C100" s="127">
        <v>11</v>
      </c>
      <c r="D100" s="213">
        <f t="shared" si="8"/>
        <v>18.682120999999999</v>
      </c>
      <c r="E100" s="212">
        <v>43040</v>
      </c>
      <c r="F100" s="182">
        <f t="shared" si="10"/>
        <v>17.106346416666664</v>
      </c>
      <c r="G100" s="127"/>
      <c r="H100" s="125"/>
      <c r="I100" s="125"/>
    </row>
    <row r="101" spans="1:9" x14ac:dyDescent="0.25">
      <c r="A101" s="125"/>
      <c r="B101" s="127">
        <f t="shared" si="9"/>
        <v>2017</v>
      </c>
      <c r="C101" s="127">
        <v>12</v>
      </c>
      <c r="D101" s="213">
        <f t="shared" si="8"/>
        <v>16.371297999999999</v>
      </c>
      <c r="E101" s="212">
        <v>43070</v>
      </c>
      <c r="F101" s="182">
        <f t="shared" si="10"/>
        <v>17.034013000000002</v>
      </c>
      <c r="G101" s="127"/>
      <c r="H101" s="125"/>
      <c r="I101" s="125"/>
    </row>
    <row r="102" spans="1:9" x14ac:dyDescent="0.25">
      <c r="A102" s="125"/>
      <c r="B102" s="127">
        <f>+G11</f>
        <v>2018</v>
      </c>
      <c r="C102" s="127">
        <v>1</v>
      </c>
      <c r="D102" s="213">
        <f t="shared" ref="D102:D113" si="11">+G13</f>
        <v>13.940268</v>
      </c>
      <c r="E102" s="212">
        <v>43101</v>
      </c>
      <c r="F102" s="182">
        <f t="shared" si="10"/>
        <v>17.072182916666666</v>
      </c>
      <c r="G102" s="127"/>
      <c r="H102" s="125"/>
      <c r="I102" s="125"/>
    </row>
    <row r="103" spans="1:9" x14ac:dyDescent="0.25">
      <c r="A103" s="125"/>
      <c r="B103" s="127">
        <f t="shared" ref="B103:B113" si="12">+B102</f>
        <v>2018</v>
      </c>
      <c r="C103" s="127">
        <v>2</v>
      </c>
      <c r="D103" s="213">
        <f t="shared" si="11"/>
        <v>14.564124</v>
      </c>
      <c r="E103" s="212">
        <v>43132</v>
      </c>
      <c r="F103" s="182">
        <f t="shared" si="10"/>
        <v>17.011587416666668</v>
      </c>
      <c r="G103" s="127"/>
      <c r="H103" s="125"/>
      <c r="I103" s="125"/>
    </row>
    <row r="104" spans="1:9" x14ac:dyDescent="0.25">
      <c r="A104" s="125"/>
      <c r="B104" s="127">
        <f t="shared" si="12"/>
        <v>2018</v>
      </c>
      <c r="C104" s="127">
        <v>3</v>
      </c>
      <c r="D104" s="213">
        <f t="shared" si="11"/>
        <v>18.620588000000001</v>
      </c>
      <c r="E104" s="212">
        <v>43160</v>
      </c>
      <c r="F104" s="182">
        <f t="shared" si="10"/>
        <v>17.176694333333334</v>
      </c>
      <c r="G104" s="127"/>
      <c r="H104" s="125"/>
      <c r="I104" s="125"/>
    </row>
    <row r="105" spans="1:9" x14ac:dyDescent="0.25">
      <c r="A105" s="125"/>
      <c r="B105" s="127">
        <f t="shared" si="12"/>
        <v>2018</v>
      </c>
      <c r="C105" s="127">
        <v>4</v>
      </c>
      <c r="D105" s="213">
        <f t="shared" si="11"/>
        <v>20.578229</v>
      </c>
      <c r="E105" s="212">
        <v>43191</v>
      </c>
      <c r="F105" s="182">
        <f t="shared" si="10"/>
        <v>17.543964916666663</v>
      </c>
      <c r="G105" s="127"/>
      <c r="H105" s="125"/>
      <c r="I105" s="125"/>
    </row>
    <row r="106" spans="1:9" x14ac:dyDescent="0.25">
      <c r="A106" s="125"/>
      <c r="B106" s="127">
        <f t="shared" si="12"/>
        <v>2018</v>
      </c>
      <c r="C106" s="127">
        <v>5</v>
      </c>
      <c r="D106" s="213">
        <f t="shared" si="11"/>
        <v>21.464124000000002</v>
      </c>
      <c r="E106" s="212">
        <v>43221</v>
      </c>
      <c r="F106" s="182">
        <f t="shared" si="10"/>
        <v>17.873489083333329</v>
      </c>
      <c r="G106" s="127"/>
      <c r="H106" s="125"/>
      <c r="I106" s="125"/>
    </row>
    <row r="107" spans="1:9" x14ac:dyDescent="0.25">
      <c r="A107" s="125"/>
      <c r="B107" s="127">
        <f t="shared" si="12"/>
        <v>2018</v>
      </c>
      <c r="C107" s="127">
        <v>6</v>
      </c>
      <c r="D107" s="213">
        <f t="shared" si="11"/>
        <v>16.755569000000001</v>
      </c>
      <c r="E107" s="212">
        <v>43252</v>
      </c>
      <c r="F107" s="182">
        <f t="shared" si="10"/>
        <v>17.785448666666664</v>
      </c>
      <c r="G107" s="127"/>
      <c r="H107" s="125"/>
      <c r="I107" s="125"/>
    </row>
    <row r="108" spans="1:9" x14ac:dyDescent="0.25">
      <c r="A108" s="125"/>
      <c r="B108" s="127">
        <f t="shared" si="12"/>
        <v>2018</v>
      </c>
      <c r="C108" s="127">
        <v>7</v>
      </c>
      <c r="D108" s="213">
        <f t="shared" si="11"/>
        <v>15.749318000000001</v>
      </c>
      <c r="E108" s="212">
        <v>43282</v>
      </c>
      <c r="F108" s="182">
        <f t="shared" si="10"/>
        <v>17.577840416666664</v>
      </c>
      <c r="G108" s="127"/>
      <c r="H108" s="125"/>
      <c r="I108" s="125"/>
    </row>
    <row r="109" spans="1:9" x14ac:dyDescent="0.25">
      <c r="A109" s="125"/>
      <c r="B109" s="127">
        <f t="shared" si="12"/>
        <v>2018</v>
      </c>
      <c r="C109" s="127">
        <v>8</v>
      </c>
      <c r="D109" s="213">
        <f t="shared" si="11"/>
        <v>18.233557000000001</v>
      </c>
      <c r="E109" s="212">
        <v>43313</v>
      </c>
      <c r="F109" s="182">
        <f t="shared" si="10"/>
        <v>17.483711666666665</v>
      </c>
      <c r="G109" s="127"/>
      <c r="H109" s="125"/>
      <c r="I109" s="125"/>
    </row>
    <row r="110" spans="1:9" x14ac:dyDescent="0.25">
      <c r="A110" s="125"/>
      <c r="B110" s="127">
        <f t="shared" si="12"/>
        <v>2018</v>
      </c>
      <c r="C110" s="127">
        <v>9</v>
      </c>
      <c r="D110" s="213">
        <f t="shared" si="11"/>
        <v>15.35754</v>
      </c>
      <c r="E110" s="212">
        <v>43344</v>
      </c>
      <c r="F110" s="182">
        <f t="shared" si="10"/>
        <v>17.296649333333331</v>
      </c>
      <c r="G110" s="127"/>
      <c r="H110" s="125"/>
      <c r="I110" s="125"/>
    </row>
    <row r="111" spans="1:9" x14ac:dyDescent="0.25">
      <c r="A111" s="125"/>
      <c r="B111" s="127">
        <f t="shared" si="12"/>
        <v>2018</v>
      </c>
      <c r="C111" s="127">
        <v>10</v>
      </c>
      <c r="D111" s="213">
        <f t="shared" si="11"/>
        <v>18.170556999999999</v>
      </c>
      <c r="E111" s="212">
        <v>43374</v>
      </c>
      <c r="F111" s="182">
        <f t="shared" si="10"/>
        <v>17.373941083333332</v>
      </c>
      <c r="G111" s="127"/>
      <c r="H111" s="125"/>
      <c r="I111" s="125"/>
    </row>
    <row r="112" spans="1:9" x14ac:dyDescent="0.25">
      <c r="A112" s="125"/>
      <c r="B112" s="127">
        <f t="shared" si="12"/>
        <v>2018</v>
      </c>
      <c r="C112" s="127">
        <v>11</v>
      </c>
      <c r="D112" s="213">
        <f t="shared" si="11"/>
        <v>16.372757</v>
      </c>
      <c r="E112" s="212">
        <v>43405</v>
      </c>
      <c r="F112" s="182">
        <f t="shared" si="10"/>
        <v>17.181494083333334</v>
      </c>
      <c r="G112" s="127"/>
      <c r="H112" s="125"/>
      <c r="I112" s="125"/>
    </row>
    <row r="113" spans="1:9" x14ac:dyDescent="0.25">
      <c r="A113" s="125"/>
      <c r="B113" s="127">
        <f t="shared" si="12"/>
        <v>2018</v>
      </c>
      <c r="C113" s="127">
        <v>12</v>
      </c>
      <c r="D113" s="213">
        <f t="shared" si="11"/>
        <v>17.112770000000001</v>
      </c>
      <c r="E113" s="212">
        <v>43435</v>
      </c>
      <c r="F113" s="182">
        <f t="shared" si="10"/>
        <v>17.243283416666667</v>
      </c>
      <c r="G113" s="127"/>
      <c r="H113" s="125"/>
      <c r="I113" s="125"/>
    </row>
    <row r="114" spans="1:9" x14ac:dyDescent="0.25">
      <c r="A114" s="125"/>
      <c r="B114" s="127">
        <v>2019</v>
      </c>
      <c r="C114" s="127">
        <v>1</v>
      </c>
      <c r="D114" s="213">
        <f t="shared" ref="D114:D125" si="13">+H13</f>
        <v>13.947008</v>
      </c>
      <c r="E114" s="212">
        <v>43466</v>
      </c>
      <c r="F114" s="182">
        <f t="shared" si="10"/>
        <v>17.243845083333337</v>
      </c>
      <c r="G114" s="127"/>
      <c r="H114" s="125"/>
      <c r="I114" s="125"/>
    </row>
    <row r="115" spans="1:9" x14ac:dyDescent="0.25">
      <c r="A115" s="125"/>
      <c r="B115" s="127">
        <f t="shared" ref="B115:B125" si="14">+B114</f>
        <v>2019</v>
      </c>
      <c r="C115" s="127">
        <v>2</v>
      </c>
      <c r="D115" s="213">
        <f t="shared" si="13"/>
        <v>14.474017999999999</v>
      </c>
      <c r="E115" s="212">
        <v>43497</v>
      </c>
      <c r="F115" s="182">
        <f t="shared" si="10"/>
        <v>17.236336250000004</v>
      </c>
      <c r="G115" s="127"/>
      <c r="H115" s="125"/>
      <c r="I115" s="125"/>
    </row>
    <row r="116" spans="1:9" x14ac:dyDescent="0.25">
      <c r="A116" s="125"/>
      <c r="B116" s="127">
        <f t="shared" si="14"/>
        <v>2019</v>
      </c>
      <c r="C116" s="127">
        <v>3</v>
      </c>
      <c r="D116" s="213">
        <f t="shared" si="13"/>
        <v>12.920151000000001</v>
      </c>
      <c r="E116" s="212">
        <v>43525</v>
      </c>
      <c r="F116" s="182">
        <f>+AVERAGE(D105:D116)</f>
        <v>16.761299833333336</v>
      </c>
      <c r="G116" s="127"/>
      <c r="H116" s="125"/>
      <c r="I116" s="125"/>
    </row>
    <row r="117" spans="1:9" x14ac:dyDescent="0.25">
      <c r="A117" s="125"/>
      <c r="B117" s="127">
        <f t="shared" si="14"/>
        <v>2019</v>
      </c>
      <c r="C117" s="127">
        <v>4</v>
      </c>
      <c r="D117" s="213">
        <f t="shared" si="13"/>
        <v>18.496224000000002</v>
      </c>
      <c r="E117" s="212">
        <v>43556</v>
      </c>
      <c r="F117" s="182">
        <f t="shared" si="10"/>
        <v>16.587799416666673</v>
      </c>
      <c r="G117" s="127"/>
      <c r="H117" s="125"/>
      <c r="I117" s="125"/>
    </row>
    <row r="118" spans="1:9" x14ac:dyDescent="0.25">
      <c r="A118" s="125"/>
      <c r="B118" s="127">
        <f t="shared" si="14"/>
        <v>2019</v>
      </c>
      <c r="C118" s="127">
        <v>5</v>
      </c>
      <c r="D118" s="213">
        <f>+H17</f>
        <v>15.805968</v>
      </c>
      <c r="E118" s="212">
        <v>43586</v>
      </c>
      <c r="F118" s="182">
        <f>+AVERAGE(D107:D118)</f>
        <v>16.116286416666668</v>
      </c>
      <c r="G118" s="127"/>
      <c r="H118" s="125"/>
      <c r="I118" s="125"/>
    </row>
    <row r="119" spans="1:9" x14ac:dyDescent="0.25">
      <c r="A119" s="125"/>
      <c r="B119" s="127">
        <f t="shared" si="14"/>
        <v>2019</v>
      </c>
      <c r="C119" s="127">
        <v>6</v>
      </c>
      <c r="D119" s="213">
        <f t="shared" si="13"/>
        <v>16.785419999999998</v>
      </c>
      <c r="E119" s="212">
        <v>43617</v>
      </c>
      <c r="F119" s="182">
        <f t="shared" ref="F119" si="15">+AVERAGE(D108:D119)</f>
        <v>16.118773999999998</v>
      </c>
      <c r="G119" s="127"/>
      <c r="H119" s="125"/>
      <c r="I119" s="125"/>
    </row>
    <row r="120" spans="1:9" x14ac:dyDescent="0.25">
      <c r="A120" s="125"/>
      <c r="B120" s="127">
        <f t="shared" si="14"/>
        <v>2019</v>
      </c>
      <c r="C120" s="127">
        <v>7</v>
      </c>
      <c r="D120" s="213">
        <f t="shared" si="13"/>
        <v>15.431797</v>
      </c>
      <c r="E120" s="212">
        <v>43647</v>
      </c>
      <c r="F120" s="182">
        <f>+AVERAGE(D109:D120)</f>
        <v>16.092313916666665</v>
      </c>
      <c r="G120" s="127"/>
      <c r="H120" s="125"/>
      <c r="I120" s="125"/>
    </row>
    <row r="121" spans="1:9" x14ac:dyDescent="0.25">
      <c r="A121" s="125"/>
      <c r="B121" s="127">
        <f t="shared" si="14"/>
        <v>2019</v>
      </c>
      <c r="C121" s="127">
        <v>8</v>
      </c>
      <c r="D121" s="213">
        <f t="shared" si="13"/>
        <v>14.158450999999999</v>
      </c>
      <c r="E121" s="212">
        <v>43678</v>
      </c>
      <c r="F121" s="182">
        <f t="shared" ref="F121" si="16">+AVERAGE(D110:D121)</f>
        <v>15.752721749999997</v>
      </c>
      <c r="G121" s="127"/>
      <c r="H121" s="125"/>
      <c r="I121" s="125"/>
    </row>
    <row r="122" spans="1:9" x14ac:dyDescent="0.25">
      <c r="A122" s="125"/>
      <c r="B122" s="127">
        <f t="shared" si="14"/>
        <v>2019</v>
      </c>
      <c r="C122" s="127">
        <v>9</v>
      </c>
      <c r="D122" s="213">
        <f t="shared" si="13"/>
        <v>16.346716000000001</v>
      </c>
      <c r="E122" s="212">
        <v>43709</v>
      </c>
      <c r="F122" s="182">
        <f t="shared" ref="F122:F123" si="17">+AVERAGE(D111:D122)</f>
        <v>15.835153083333333</v>
      </c>
      <c r="G122" s="127"/>
      <c r="H122" s="125"/>
      <c r="I122" s="125"/>
    </row>
    <row r="123" spans="1:9" x14ac:dyDescent="0.25">
      <c r="A123" s="125"/>
      <c r="B123" s="127">
        <f t="shared" si="14"/>
        <v>2019</v>
      </c>
      <c r="C123" s="127">
        <v>10</v>
      </c>
      <c r="D123" s="213">
        <f t="shared" si="13"/>
        <v>14.120357</v>
      </c>
      <c r="E123" s="212">
        <v>43739</v>
      </c>
      <c r="F123" s="182">
        <f t="shared" si="17"/>
        <v>15.497636416666671</v>
      </c>
      <c r="G123" s="127"/>
      <c r="H123" s="125"/>
      <c r="I123" s="125"/>
    </row>
    <row r="124" spans="1:9" x14ac:dyDescent="0.25">
      <c r="A124" s="125"/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14.133240000000001</v>
      </c>
      <c r="G124" s="127"/>
      <c r="H124" s="125"/>
      <c r="I124" s="125"/>
    </row>
    <row r="125" spans="1:9" x14ac:dyDescent="0.25">
      <c r="A125" s="125"/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8">+AVERAGE(D114:D125)</f>
        <v>12.707175833333336</v>
      </c>
      <c r="G125" s="127"/>
      <c r="H125" s="125"/>
      <c r="I125" s="125"/>
    </row>
    <row r="126" spans="1:9" x14ac:dyDescent="0.25">
      <c r="A126" s="125"/>
      <c r="B126" s="127"/>
      <c r="C126" s="127"/>
      <c r="D126" s="127"/>
      <c r="E126" s="127"/>
      <c r="F126" s="127"/>
      <c r="G126" s="127"/>
      <c r="H126" s="127"/>
    </row>
    <row r="127" spans="1:9" x14ac:dyDescent="0.25">
      <c r="A127" s="125"/>
      <c r="B127" s="127"/>
      <c r="C127" s="127"/>
      <c r="D127" s="127"/>
      <c r="E127" s="127"/>
      <c r="F127" s="127"/>
      <c r="G127" s="127"/>
      <c r="H127" s="127"/>
    </row>
    <row r="128" spans="1:9" x14ac:dyDescent="0.25">
      <c r="A128" s="125"/>
      <c r="B128" s="125"/>
      <c r="C128" s="125"/>
      <c r="D128" s="125"/>
      <c r="E128" s="125"/>
      <c r="F128" s="125"/>
      <c r="G128" s="127"/>
      <c r="H128" s="127"/>
    </row>
    <row r="129" spans="1:8" x14ac:dyDescent="0.25">
      <c r="A129" s="125"/>
      <c r="B129" s="125"/>
      <c r="C129" s="125"/>
      <c r="D129" s="125"/>
      <c r="E129" s="125"/>
      <c r="F129" s="125"/>
      <c r="G129" s="127"/>
      <c r="H129" s="127"/>
    </row>
    <row r="130" spans="1:8" x14ac:dyDescent="0.25">
      <c r="A130" s="125"/>
      <c r="B130" s="125"/>
      <c r="C130" s="125"/>
      <c r="D130" s="125"/>
      <c r="E130" s="125"/>
      <c r="F130" s="125"/>
      <c r="G130" s="127"/>
      <c r="H130" s="127"/>
    </row>
    <row r="131" spans="1:8" x14ac:dyDescent="0.25">
      <c r="A131" s="125"/>
      <c r="B131" s="125"/>
      <c r="C131" s="125"/>
      <c r="D131" s="125"/>
      <c r="E131" s="125"/>
      <c r="F131" s="125"/>
      <c r="G131" s="127"/>
      <c r="H131" s="127"/>
    </row>
    <row r="132" spans="1:8" x14ac:dyDescent="0.25">
      <c r="A132" s="125"/>
      <c r="B132" s="125"/>
      <c r="C132" s="125"/>
      <c r="D132" s="125"/>
      <c r="E132" s="125"/>
      <c r="F132" s="125"/>
      <c r="G132" s="127"/>
      <c r="H132" s="127"/>
    </row>
    <row r="133" spans="1:8" x14ac:dyDescent="0.25">
      <c r="A133" s="125"/>
      <c r="B133" s="125"/>
      <c r="C133" s="125"/>
      <c r="D133" s="125"/>
      <c r="E133" s="125"/>
      <c r="F133" s="125"/>
      <c r="G133" s="127"/>
      <c r="H133" s="127"/>
    </row>
    <row r="134" spans="1:8" x14ac:dyDescent="0.25">
      <c r="A134" s="125"/>
      <c r="B134" s="125"/>
      <c r="C134" s="125"/>
      <c r="D134" s="125"/>
      <c r="E134" s="125"/>
      <c r="F134" s="125"/>
      <c r="G134" s="127"/>
      <c r="H134" s="127"/>
    </row>
    <row r="135" spans="1:8" x14ac:dyDescent="0.25">
      <c r="A135" s="125"/>
      <c r="B135" s="125"/>
      <c r="C135" s="125"/>
      <c r="D135" s="125"/>
      <c r="E135" s="125"/>
      <c r="F135" s="125"/>
      <c r="G135" s="127"/>
      <c r="H135" s="127"/>
    </row>
    <row r="136" spans="1:8" x14ac:dyDescent="0.25">
      <c r="A136" s="125"/>
      <c r="B136" s="125"/>
      <c r="C136" s="125"/>
      <c r="D136" s="125"/>
      <c r="E136" s="125"/>
      <c r="F136" s="125"/>
      <c r="G136" s="127"/>
      <c r="H136" s="127"/>
    </row>
    <row r="137" spans="1:8" x14ac:dyDescent="0.25">
      <c r="A137" s="125"/>
      <c r="B137" s="125"/>
      <c r="C137" s="125"/>
      <c r="D137" s="125"/>
      <c r="E137" s="125"/>
      <c r="F137" s="125"/>
      <c r="G137" s="127"/>
      <c r="H137" s="127"/>
    </row>
    <row r="138" spans="1:8" x14ac:dyDescent="0.25">
      <c r="A138" s="125"/>
      <c r="B138" s="125"/>
      <c r="C138" s="125"/>
      <c r="D138" s="125"/>
      <c r="E138" s="125"/>
      <c r="F138" s="125"/>
      <c r="G138" s="127"/>
      <c r="H138" s="127"/>
    </row>
    <row r="139" spans="1:8" x14ac:dyDescent="0.25">
      <c r="A139" s="125"/>
      <c r="B139" s="125"/>
      <c r="C139" s="125"/>
      <c r="D139" s="125"/>
      <c r="E139" s="125"/>
      <c r="F139" s="125"/>
      <c r="G139" s="127"/>
      <c r="H139" s="127"/>
    </row>
    <row r="140" spans="1:8" x14ac:dyDescent="0.25">
      <c r="A140" s="125"/>
      <c r="B140" s="125"/>
      <c r="C140" s="125"/>
      <c r="D140" s="125"/>
      <c r="E140" s="125"/>
      <c r="F140" s="125"/>
      <c r="G140" s="127"/>
      <c r="H140" s="127"/>
    </row>
    <row r="141" spans="1:8" x14ac:dyDescent="0.25">
      <c r="A141" s="125"/>
      <c r="B141" s="125"/>
      <c r="C141" s="125"/>
      <c r="D141" s="125"/>
      <c r="E141" s="125"/>
      <c r="F141" s="125"/>
      <c r="G141" s="127"/>
      <c r="H141" s="127"/>
    </row>
    <row r="142" spans="1:8" x14ac:dyDescent="0.25">
      <c r="A142" s="125"/>
      <c r="B142" s="125"/>
      <c r="C142" s="125"/>
      <c r="D142" s="125"/>
      <c r="E142" s="125"/>
      <c r="F142" s="125"/>
      <c r="G142" s="127"/>
      <c r="H142" s="127"/>
    </row>
    <row r="143" spans="1:8" x14ac:dyDescent="0.25">
      <c r="A143" s="125"/>
      <c r="B143" s="125"/>
      <c r="C143" s="125"/>
      <c r="D143" s="125"/>
      <c r="E143" s="125"/>
      <c r="F143" s="125"/>
      <c r="G143" s="127"/>
      <c r="H143" s="127"/>
    </row>
    <row r="144" spans="1:8" x14ac:dyDescent="0.25">
      <c r="A144" s="125"/>
      <c r="B144" s="125"/>
      <c r="C144" s="125"/>
      <c r="D144" s="125"/>
      <c r="E144" s="125"/>
      <c r="F144" s="125"/>
      <c r="G144" s="127"/>
      <c r="H144" s="127"/>
    </row>
    <row r="145" spans="1:8" x14ac:dyDescent="0.25">
      <c r="A145" s="125"/>
      <c r="B145" s="125"/>
      <c r="C145" s="125"/>
      <c r="D145" s="125"/>
      <c r="E145" s="125"/>
      <c r="F145" s="125"/>
      <c r="G145" s="127"/>
      <c r="H145" s="127"/>
    </row>
    <row r="146" spans="1:8" x14ac:dyDescent="0.25">
      <c r="A146" s="125"/>
      <c r="B146" s="125"/>
      <c r="C146" s="125"/>
      <c r="D146" s="125"/>
      <c r="E146" s="125"/>
      <c r="F146" s="125"/>
      <c r="G146" s="127"/>
      <c r="H146" s="127"/>
    </row>
    <row r="147" spans="1:8" x14ac:dyDescent="0.25">
      <c r="A147" s="125"/>
      <c r="B147" s="125"/>
      <c r="C147" s="125"/>
      <c r="D147" s="125"/>
      <c r="E147" s="125"/>
      <c r="F147" s="125"/>
      <c r="G147" s="127"/>
      <c r="H147" s="127"/>
    </row>
    <row r="148" spans="1:8" x14ac:dyDescent="0.25">
      <c r="A148" s="125"/>
      <c r="B148" s="125"/>
      <c r="C148" s="125"/>
      <c r="D148" s="125"/>
      <c r="E148" s="125"/>
      <c r="F148" s="125"/>
      <c r="G148" s="127"/>
      <c r="H148" s="127"/>
    </row>
    <row r="149" spans="1:8" x14ac:dyDescent="0.25">
      <c r="A149" s="125"/>
      <c r="B149" s="125"/>
      <c r="C149" s="125"/>
      <c r="D149" s="125"/>
      <c r="E149" s="125"/>
      <c r="F149" s="125"/>
      <c r="G149" s="127"/>
      <c r="H149" s="127"/>
    </row>
    <row r="150" spans="1:8" x14ac:dyDescent="0.25">
      <c r="A150" s="125"/>
      <c r="B150" s="125"/>
      <c r="C150" s="125"/>
      <c r="D150" s="125"/>
      <c r="E150" s="125"/>
      <c r="F150" s="125"/>
      <c r="G150" s="127"/>
      <c r="H150" s="127"/>
    </row>
    <row r="151" spans="1:8" x14ac:dyDescent="0.25">
      <c r="A151" s="125"/>
      <c r="B151" s="125"/>
      <c r="C151" s="125"/>
      <c r="D151" s="125"/>
      <c r="E151" s="125"/>
      <c r="F151" s="125"/>
      <c r="G151" s="127"/>
      <c r="H151" s="127"/>
    </row>
    <row r="152" spans="1:8" x14ac:dyDescent="0.25">
      <c r="A152" s="125"/>
      <c r="B152" s="125"/>
      <c r="C152" s="125"/>
      <c r="D152" s="125"/>
      <c r="E152" s="125"/>
      <c r="F152" s="125"/>
      <c r="G152" s="127"/>
      <c r="H152" s="127"/>
    </row>
    <row r="153" spans="1:8" x14ac:dyDescent="0.25">
      <c r="A153" s="125"/>
      <c r="B153" s="125"/>
      <c r="C153" s="125"/>
      <c r="D153" s="125"/>
      <c r="E153" s="125"/>
      <c r="F153" s="125"/>
      <c r="G153" s="127"/>
      <c r="H153" s="127"/>
    </row>
    <row r="154" spans="1:8" x14ac:dyDescent="0.25">
      <c r="A154" s="125"/>
      <c r="B154" s="125"/>
      <c r="C154" s="125"/>
      <c r="D154" s="125"/>
      <c r="E154" s="125"/>
      <c r="F154" s="125"/>
      <c r="G154" s="127"/>
      <c r="H154" s="127"/>
    </row>
    <row r="155" spans="1:8" x14ac:dyDescent="0.25">
      <c r="A155" s="125"/>
      <c r="B155" s="125"/>
      <c r="C155" s="125"/>
      <c r="D155" s="125"/>
      <c r="E155" s="125"/>
      <c r="F155" s="125"/>
      <c r="G155" s="127"/>
      <c r="H155" s="127"/>
    </row>
    <row r="156" spans="1:8" x14ac:dyDescent="0.25">
      <c r="A156" s="125"/>
      <c r="B156" s="125"/>
      <c r="C156" s="125"/>
      <c r="D156" s="125"/>
      <c r="E156" s="125"/>
      <c r="F156" s="125"/>
      <c r="G156" s="127"/>
      <c r="H156" s="127"/>
    </row>
    <row r="157" spans="1:8" x14ac:dyDescent="0.25">
      <c r="A157" s="125"/>
      <c r="B157" s="125"/>
      <c r="C157" s="125"/>
      <c r="D157" s="125"/>
      <c r="E157" s="125"/>
      <c r="F157" s="125"/>
      <c r="G157" s="127"/>
      <c r="H157" s="127"/>
    </row>
    <row r="158" spans="1:8" x14ac:dyDescent="0.25">
      <c r="A158" s="125"/>
      <c r="B158" s="125"/>
      <c r="C158" s="125"/>
      <c r="D158" s="125"/>
      <c r="E158" s="125"/>
      <c r="F158" s="125"/>
      <c r="G158" s="127"/>
      <c r="H158" s="127"/>
    </row>
    <row r="159" spans="1:8" x14ac:dyDescent="0.25">
      <c r="A159" s="125"/>
      <c r="B159" s="125"/>
      <c r="C159" s="125"/>
      <c r="D159" s="125"/>
      <c r="E159" s="125"/>
      <c r="F159" s="125"/>
      <c r="G159" s="127"/>
      <c r="H159" s="127"/>
    </row>
    <row r="160" spans="1:8" x14ac:dyDescent="0.25">
      <c r="A160" s="125"/>
      <c r="B160" s="125"/>
      <c r="C160" s="125"/>
      <c r="D160" s="125"/>
      <c r="E160" s="125"/>
      <c r="F160" s="125"/>
      <c r="G160" s="127"/>
      <c r="H160" s="127"/>
    </row>
    <row r="161" spans="1:8" x14ac:dyDescent="0.25">
      <c r="A161" s="125"/>
      <c r="B161" s="125"/>
      <c r="C161" s="125"/>
      <c r="D161" s="125"/>
      <c r="E161" s="125"/>
      <c r="F161" s="125"/>
      <c r="G161" s="127"/>
      <c r="H161" s="127"/>
    </row>
    <row r="162" spans="1:8" x14ac:dyDescent="0.25">
      <c r="A162" s="125"/>
      <c r="B162" s="125"/>
      <c r="C162" s="125"/>
      <c r="D162" s="125"/>
      <c r="E162" s="125"/>
      <c r="F162" s="125"/>
      <c r="G162" s="127"/>
      <c r="H162" s="127"/>
    </row>
    <row r="163" spans="1:8" x14ac:dyDescent="0.25">
      <c r="A163" s="125"/>
      <c r="B163" s="125"/>
      <c r="C163" s="125"/>
      <c r="D163" s="125"/>
      <c r="E163" s="125"/>
      <c r="F163" s="125"/>
      <c r="G163" s="127"/>
      <c r="H163" s="127"/>
    </row>
    <row r="164" spans="1:8" x14ac:dyDescent="0.25">
      <c r="A164" s="125"/>
      <c r="B164" s="125"/>
      <c r="C164" s="125"/>
      <c r="D164" s="125"/>
      <c r="E164" s="125"/>
      <c r="F164" s="125"/>
      <c r="G164" s="127"/>
      <c r="H164" s="127"/>
    </row>
    <row r="165" spans="1:8" x14ac:dyDescent="0.25">
      <c r="A165" s="125"/>
      <c r="B165" s="125"/>
      <c r="C165" s="125"/>
      <c r="D165" s="125"/>
      <c r="E165" s="125"/>
      <c r="F165" s="125"/>
      <c r="G165" s="127"/>
      <c r="H165" s="127"/>
    </row>
    <row r="166" spans="1:8" x14ac:dyDescent="0.25">
      <c r="A166" s="125"/>
      <c r="B166" s="125"/>
      <c r="C166" s="125"/>
      <c r="D166" s="125"/>
      <c r="E166" s="125"/>
      <c r="F166" s="125"/>
      <c r="G166" s="127"/>
      <c r="H166" s="127"/>
    </row>
    <row r="167" spans="1:8" x14ac:dyDescent="0.25">
      <c r="A167" s="125"/>
      <c r="B167" s="125"/>
      <c r="C167" s="125"/>
      <c r="D167" s="125"/>
      <c r="E167" s="125"/>
      <c r="F167" s="125"/>
      <c r="G167" s="127"/>
      <c r="H167" s="127"/>
    </row>
    <row r="168" spans="1:8" x14ac:dyDescent="0.25">
      <c r="A168" s="125"/>
      <c r="B168" s="125"/>
      <c r="C168" s="125"/>
      <c r="D168" s="125"/>
      <c r="E168" s="125"/>
      <c r="F168" s="125"/>
      <c r="G168" s="127"/>
      <c r="H168" s="127"/>
    </row>
    <row r="169" spans="1:8" x14ac:dyDescent="0.25">
      <c r="A169" s="125"/>
      <c r="B169" s="125"/>
      <c r="C169" s="125"/>
      <c r="D169" s="125"/>
      <c r="E169" s="125"/>
      <c r="F169" s="125"/>
      <c r="G169" s="127"/>
      <c r="H169" s="127"/>
    </row>
    <row r="170" spans="1:8" x14ac:dyDescent="0.25">
      <c r="A170" s="125"/>
      <c r="B170" s="125"/>
      <c r="C170" s="125"/>
      <c r="D170" s="125"/>
      <c r="E170" s="125"/>
      <c r="F170" s="125"/>
      <c r="G170" s="127"/>
      <c r="H170" s="127"/>
    </row>
    <row r="171" spans="1:8" x14ac:dyDescent="0.25">
      <c r="A171" s="125"/>
      <c r="B171" s="125"/>
      <c r="C171" s="125"/>
      <c r="D171" s="125"/>
      <c r="E171" s="125"/>
      <c r="F171" s="125"/>
      <c r="G171" s="127"/>
      <c r="H171" s="127"/>
    </row>
    <row r="172" spans="1:8" x14ac:dyDescent="0.25">
      <c r="A172" s="125"/>
      <c r="B172" s="125"/>
      <c r="C172" s="125"/>
      <c r="D172" s="125"/>
      <c r="E172" s="125"/>
      <c r="F172" s="125"/>
      <c r="G172" s="127"/>
      <c r="H172" s="127"/>
    </row>
    <row r="173" spans="1:8" x14ac:dyDescent="0.25">
      <c r="A173" s="125"/>
      <c r="B173" s="125"/>
      <c r="C173" s="125"/>
      <c r="D173" s="125"/>
      <c r="E173" s="125"/>
      <c r="F173" s="125"/>
      <c r="G173" s="127"/>
      <c r="H173" s="127"/>
    </row>
    <row r="174" spans="1:8" x14ac:dyDescent="0.25">
      <c r="A174" s="125"/>
      <c r="B174" s="125"/>
      <c r="C174" s="125"/>
      <c r="D174" s="125"/>
      <c r="E174" s="125"/>
      <c r="F174" s="125"/>
      <c r="G174" s="127"/>
      <c r="H174" s="127"/>
    </row>
    <row r="175" spans="1:8" x14ac:dyDescent="0.25">
      <c r="A175" s="125"/>
      <c r="B175" s="125"/>
      <c r="C175" s="125"/>
      <c r="D175" s="125"/>
      <c r="E175" s="125"/>
      <c r="F175" s="125"/>
      <c r="G175" s="127"/>
      <c r="H175" s="127"/>
    </row>
    <row r="176" spans="1:8" x14ac:dyDescent="0.25">
      <c r="A176" s="125"/>
      <c r="B176" s="125"/>
      <c r="C176" s="125"/>
      <c r="D176" s="125"/>
      <c r="E176" s="125"/>
      <c r="F176" s="125"/>
      <c r="G176" s="127"/>
      <c r="H176" s="127"/>
    </row>
    <row r="177" spans="1:8" x14ac:dyDescent="0.25">
      <c r="A177" s="125"/>
      <c r="B177" s="125"/>
      <c r="C177" s="125"/>
      <c r="D177" s="125"/>
      <c r="E177" s="125"/>
      <c r="F177" s="125"/>
      <c r="G177" s="127"/>
      <c r="H177" s="127"/>
    </row>
    <row r="178" spans="1:8" x14ac:dyDescent="0.25">
      <c r="A178" s="125"/>
      <c r="B178" s="125"/>
      <c r="C178" s="125"/>
      <c r="D178" s="125"/>
      <c r="E178" s="125"/>
      <c r="F178" s="125"/>
      <c r="G178" s="127"/>
      <c r="H178" s="127"/>
    </row>
    <row r="179" spans="1:8" x14ac:dyDescent="0.25">
      <c r="A179" s="125"/>
      <c r="B179" s="125"/>
      <c r="C179" s="125"/>
      <c r="D179" s="125"/>
      <c r="E179" s="125"/>
      <c r="F179" s="125"/>
      <c r="G179" s="127"/>
      <c r="H179" s="127"/>
    </row>
    <row r="180" spans="1:8" x14ac:dyDescent="0.25">
      <c r="A180" s="125"/>
      <c r="B180" s="125"/>
      <c r="C180" s="125"/>
      <c r="D180" s="125"/>
      <c r="E180" s="125"/>
      <c r="F180" s="125"/>
      <c r="G180" s="127"/>
      <c r="H180" s="127"/>
    </row>
    <row r="181" spans="1:8" x14ac:dyDescent="0.25">
      <c r="A181" s="125"/>
      <c r="B181" s="125"/>
      <c r="C181" s="125"/>
      <c r="D181" s="125"/>
      <c r="E181" s="125"/>
      <c r="F181" s="125"/>
      <c r="G181" s="127"/>
      <c r="H181" s="127"/>
    </row>
    <row r="182" spans="1:8" x14ac:dyDescent="0.25">
      <c r="A182" s="125"/>
      <c r="B182" s="125"/>
      <c r="C182" s="125"/>
      <c r="D182" s="125"/>
      <c r="E182" s="125"/>
      <c r="F182" s="125"/>
      <c r="G182" s="127"/>
      <c r="H182" s="127"/>
    </row>
    <row r="183" spans="1:8" x14ac:dyDescent="0.25">
      <c r="A183" s="125"/>
      <c r="B183" s="125"/>
      <c r="C183" s="125"/>
      <c r="D183" s="125"/>
      <c r="E183" s="125"/>
      <c r="F183" s="125"/>
      <c r="G183" s="127"/>
      <c r="H183" s="127"/>
    </row>
    <row r="184" spans="1:8" x14ac:dyDescent="0.25">
      <c r="A184" s="125"/>
      <c r="B184" s="125"/>
      <c r="C184" s="125"/>
      <c r="D184" s="125"/>
      <c r="E184" s="125"/>
      <c r="F184" s="125"/>
      <c r="G184" s="127"/>
      <c r="H184" s="127"/>
    </row>
    <row r="185" spans="1:8" x14ac:dyDescent="0.25">
      <c r="A185" s="125"/>
      <c r="B185" s="125"/>
      <c r="C185" s="125"/>
      <c r="D185" s="125"/>
      <c r="E185" s="125"/>
      <c r="F185" s="125"/>
      <c r="G185" s="127"/>
      <c r="H185" s="127"/>
    </row>
    <row r="186" spans="1:8" x14ac:dyDescent="0.25">
      <c r="A186" s="125"/>
      <c r="B186" s="125"/>
      <c r="C186" s="125"/>
      <c r="D186" s="125"/>
      <c r="E186" s="125"/>
      <c r="F186" s="125"/>
      <c r="G186" s="127"/>
      <c r="H186" s="127"/>
    </row>
    <row r="187" spans="1:8" x14ac:dyDescent="0.25">
      <c r="A187" s="125"/>
      <c r="B187" s="125"/>
      <c r="C187" s="125"/>
      <c r="D187" s="125"/>
      <c r="E187" s="125"/>
      <c r="F187" s="125"/>
      <c r="G187" s="127"/>
      <c r="H187" s="127"/>
    </row>
    <row r="188" spans="1:8" x14ac:dyDescent="0.25">
      <c r="A188" s="125"/>
      <c r="B188" s="125"/>
      <c r="C188" s="125"/>
      <c r="D188" s="125"/>
      <c r="E188" s="125"/>
      <c r="F188" s="125"/>
      <c r="G188" s="127"/>
      <c r="H188" s="127"/>
    </row>
    <row r="189" spans="1:8" x14ac:dyDescent="0.25">
      <c r="A189" s="125"/>
      <c r="B189" s="125"/>
      <c r="C189" s="125"/>
      <c r="D189" s="125"/>
      <c r="E189" s="125"/>
      <c r="F189" s="125"/>
      <c r="G189" s="127"/>
      <c r="H189" s="127"/>
    </row>
    <row r="190" spans="1:8" x14ac:dyDescent="0.25">
      <c r="A190" s="125"/>
      <c r="B190" s="125"/>
      <c r="C190" s="125"/>
      <c r="D190" s="125"/>
      <c r="E190" s="125"/>
      <c r="F190" s="125"/>
      <c r="G190" s="127"/>
      <c r="H190" s="127"/>
    </row>
    <row r="191" spans="1:8" x14ac:dyDescent="0.25">
      <c r="A191" s="125"/>
      <c r="B191" s="125"/>
      <c r="C191" s="125"/>
      <c r="D191" s="125"/>
      <c r="E191" s="125"/>
      <c r="F191" s="125"/>
      <c r="G191" s="127"/>
      <c r="H191" s="127"/>
    </row>
    <row r="192" spans="1:8" x14ac:dyDescent="0.25">
      <c r="A192" s="125"/>
      <c r="B192" s="125"/>
      <c r="C192" s="125"/>
      <c r="D192" s="125"/>
      <c r="E192" s="125"/>
      <c r="F192" s="125"/>
      <c r="G192" s="127"/>
      <c r="H192" s="127"/>
    </row>
    <row r="193" spans="1:8" x14ac:dyDescent="0.25">
      <c r="A193" s="125"/>
      <c r="B193" s="125"/>
      <c r="C193" s="125"/>
      <c r="D193" s="125"/>
      <c r="E193" s="125"/>
      <c r="F193" s="125"/>
      <c r="G193" s="127"/>
      <c r="H193" s="127"/>
    </row>
    <row r="194" spans="1:8" x14ac:dyDescent="0.25">
      <c r="A194" s="125"/>
      <c r="B194" s="125"/>
      <c r="C194" s="125"/>
      <c r="D194" s="125"/>
      <c r="E194" s="125"/>
      <c r="F194" s="125"/>
      <c r="G194" s="127"/>
      <c r="H194" s="127"/>
    </row>
    <row r="195" spans="1:8" x14ac:dyDescent="0.25">
      <c r="A195" s="125"/>
      <c r="B195" s="125"/>
      <c r="C195" s="125"/>
      <c r="D195" s="125"/>
      <c r="E195" s="125"/>
      <c r="F195" s="125"/>
      <c r="G195" s="127"/>
      <c r="H195" s="127"/>
    </row>
    <row r="196" spans="1:8" x14ac:dyDescent="0.25">
      <c r="A196" s="125"/>
      <c r="B196" s="125"/>
      <c r="C196" s="125"/>
      <c r="D196" s="125"/>
      <c r="E196" s="125"/>
      <c r="F196" s="125"/>
      <c r="G196" s="127"/>
      <c r="H196" s="127"/>
    </row>
    <row r="197" spans="1:8" x14ac:dyDescent="0.25">
      <c r="A197" s="125"/>
      <c r="B197" s="125"/>
      <c r="C197" s="125"/>
      <c r="D197" s="125"/>
      <c r="E197" s="125"/>
      <c r="F197" s="125"/>
      <c r="G197" s="127"/>
      <c r="H197" s="127"/>
    </row>
    <row r="198" spans="1:8" x14ac:dyDescent="0.25">
      <c r="A198" s="125"/>
      <c r="B198" s="125"/>
      <c r="C198" s="125"/>
      <c r="D198" s="125"/>
      <c r="E198" s="125"/>
      <c r="F198" s="125"/>
      <c r="G198" s="127"/>
      <c r="H198" s="127"/>
    </row>
    <row r="199" spans="1:8" x14ac:dyDescent="0.25">
      <c r="A199" s="125"/>
      <c r="B199" s="125"/>
      <c r="C199" s="125"/>
      <c r="D199" s="125"/>
      <c r="E199" s="125"/>
      <c r="F199" s="125"/>
      <c r="G199" s="127"/>
      <c r="H199" s="127"/>
    </row>
    <row r="200" spans="1:8" x14ac:dyDescent="0.25">
      <c r="A200" s="125"/>
      <c r="B200" s="125"/>
      <c r="C200" s="125"/>
      <c r="D200" s="125"/>
      <c r="E200" s="125"/>
      <c r="F200" s="125"/>
      <c r="G200" s="127"/>
      <c r="H200" s="127"/>
    </row>
    <row r="201" spans="1:8" x14ac:dyDescent="0.25">
      <c r="A201" s="125"/>
      <c r="B201" s="125"/>
      <c r="C201" s="125"/>
      <c r="D201" s="125"/>
      <c r="E201" s="125"/>
      <c r="F201" s="125"/>
      <c r="G201" s="127"/>
      <c r="H201" s="127"/>
    </row>
    <row r="202" spans="1:8" x14ac:dyDescent="0.25">
      <c r="A202" s="125"/>
      <c r="B202" s="125"/>
      <c r="C202" s="125"/>
      <c r="D202" s="125"/>
      <c r="E202" s="125"/>
      <c r="F202" s="125"/>
      <c r="G202" s="127"/>
      <c r="H202" s="127"/>
    </row>
    <row r="203" spans="1:8" x14ac:dyDescent="0.25">
      <c r="A203" s="125"/>
      <c r="B203" s="125"/>
      <c r="C203" s="125"/>
      <c r="D203" s="125"/>
      <c r="E203" s="125"/>
      <c r="F203" s="125"/>
      <c r="G203" s="127"/>
      <c r="H203" s="127"/>
    </row>
    <row r="204" spans="1:8" x14ac:dyDescent="0.25">
      <c r="A204" s="125"/>
      <c r="B204" s="125"/>
      <c r="C204" s="125"/>
      <c r="D204" s="125"/>
      <c r="E204" s="125"/>
      <c r="F204" s="125"/>
      <c r="G204" s="127"/>
      <c r="H204" s="127"/>
    </row>
    <row r="205" spans="1:8" x14ac:dyDescent="0.25">
      <c r="A205" s="125"/>
      <c r="B205" s="125"/>
      <c r="C205" s="125"/>
      <c r="D205" s="125"/>
      <c r="E205" s="125"/>
      <c r="F205" s="125"/>
      <c r="G205" s="127"/>
      <c r="H205" s="127"/>
    </row>
    <row r="206" spans="1:8" x14ac:dyDescent="0.25">
      <c r="A206" s="125"/>
      <c r="B206" s="125"/>
      <c r="C206" s="125"/>
      <c r="D206" s="125"/>
      <c r="E206" s="125"/>
      <c r="F206" s="125"/>
      <c r="G206" s="127"/>
      <c r="H206" s="127"/>
    </row>
    <row r="207" spans="1:8" x14ac:dyDescent="0.25">
      <c r="A207" s="125"/>
      <c r="B207" s="125"/>
      <c r="C207" s="125"/>
      <c r="D207" s="125"/>
      <c r="E207" s="125"/>
      <c r="F207" s="125"/>
      <c r="G207" s="127"/>
      <c r="H207" s="127"/>
    </row>
    <row r="208" spans="1:8" x14ac:dyDescent="0.25">
      <c r="A208" s="125"/>
      <c r="B208" s="125"/>
      <c r="C208" s="125"/>
      <c r="D208" s="125"/>
      <c r="E208" s="125"/>
      <c r="F208" s="125"/>
      <c r="G208" s="127"/>
      <c r="H208" s="127"/>
    </row>
    <row r="209" spans="1:8" x14ac:dyDescent="0.25">
      <c r="A209" s="125"/>
      <c r="B209" s="125"/>
      <c r="C209" s="125"/>
      <c r="D209" s="125"/>
      <c r="E209" s="125"/>
      <c r="F209" s="125"/>
      <c r="G209" s="127"/>
      <c r="H209" s="127"/>
    </row>
    <row r="210" spans="1:8" x14ac:dyDescent="0.25">
      <c r="A210" s="125"/>
      <c r="B210" s="125"/>
      <c r="C210" s="125"/>
      <c r="D210" s="125"/>
      <c r="E210" s="125"/>
      <c r="F210" s="125"/>
      <c r="G210" s="127"/>
      <c r="H210" s="127"/>
    </row>
    <row r="211" spans="1:8" x14ac:dyDescent="0.25">
      <c r="A211" s="125"/>
      <c r="B211" s="125"/>
      <c r="C211" s="125"/>
      <c r="D211" s="125"/>
      <c r="E211" s="125"/>
      <c r="F211" s="125"/>
      <c r="G211" s="127"/>
      <c r="H211" s="127"/>
    </row>
    <row r="212" spans="1:8" x14ac:dyDescent="0.25">
      <c r="A212" s="125"/>
      <c r="B212" s="125"/>
      <c r="C212" s="125"/>
      <c r="D212" s="125"/>
      <c r="E212" s="125"/>
      <c r="F212" s="125"/>
      <c r="G212" s="127"/>
      <c r="H212" s="127"/>
    </row>
    <row r="213" spans="1:8" x14ac:dyDescent="0.25">
      <c r="A213" s="125"/>
      <c r="B213" s="125"/>
      <c r="C213" s="125"/>
      <c r="D213" s="125"/>
      <c r="E213" s="125"/>
      <c r="F213" s="125"/>
      <c r="G213" s="127"/>
      <c r="H213" s="127"/>
    </row>
    <row r="214" spans="1:8" x14ac:dyDescent="0.25">
      <c r="A214" s="125"/>
      <c r="B214" s="125"/>
      <c r="C214" s="125"/>
      <c r="D214" s="125"/>
      <c r="E214" s="125"/>
      <c r="F214" s="125"/>
      <c r="G214" s="127"/>
      <c r="H214" s="127"/>
    </row>
    <row r="215" spans="1:8" x14ac:dyDescent="0.25">
      <c r="A215" s="125"/>
      <c r="B215" s="125"/>
      <c r="C215" s="125"/>
      <c r="D215" s="125"/>
      <c r="E215" s="125"/>
      <c r="F215" s="125"/>
      <c r="G215" s="127"/>
      <c r="H215" s="127"/>
    </row>
    <row r="216" spans="1:8" x14ac:dyDescent="0.25">
      <c r="A216" s="125"/>
      <c r="B216" s="125"/>
      <c r="C216" s="125"/>
      <c r="D216" s="125"/>
      <c r="E216" s="125"/>
      <c r="F216" s="125"/>
      <c r="G216" s="127"/>
      <c r="H216" s="127"/>
    </row>
    <row r="217" spans="1:8" x14ac:dyDescent="0.25">
      <c r="A217" s="125"/>
      <c r="B217" s="125"/>
      <c r="C217" s="125"/>
      <c r="D217" s="125"/>
      <c r="E217" s="125"/>
      <c r="F217" s="125"/>
      <c r="G217" s="127"/>
      <c r="H217" s="127"/>
    </row>
    <row r="218" spans="1:8" x14ac:dyDescent="0.25">
      <c r="A218" s="125"/>
      <c r="B218" s="125"/>
      <c r="C218" s="125"/>
      <c r="D218" s="125"/>
      <c r="E218" s="125"/>
      <c r="F218" s="125"/>
      <c r="G218" s="127"/>
      <c r="H218" s="127"/>
    </row>
    <row r="219" spans="1:8" x14ac:dyDescent="0.25">
      <c r="A219" s="125"/>
      <c r="B219" s="125"/>
      <c r="C219" s="125"/>
      <c r="D219" s="125"/>
      <c r="E219" s="125"/>
      <c r="F219" s="125"/>
      <c r="G219" s="127"/>
      <c r="H219" s="127"/>
    </row>
    <row r="220" spans="1:8" x14ac:dyDescent="0.25">
      <c r="A220" s="125"/>
      <c r="B220" s="125"/>
      <c r="C220" s="125"/>
      <c r="D220" s="125"/>
      <c r="E220" s="125"/>
      <c r="F220" s="125"/>
      <c r="G220" s="127"/>
      <c r="H220" s="127"/>
    </row>
    <row r="221" spans="1:8" x14ac:dyDescent="0.25">
      <c r="A221" s="125"/>
      <c r="B221" s="125"/>
      <c r="C221" s="125"/>
      <c r="D221" s="125"/>
      <c r="E221" s="125"/>
      <c r="F221" s="125"/>
      <c r="G221" s="127"/>
      <c r="H221" s="127"/>
    </row>
    <row r="222" spans="1:8" x14ac:dyDescent="0.25">
      <c r="A222" s="125"/>
      <c r="B222" s="125"/>
      <c r="C222" s="125"/>
      <c r="D222" s="125"/>
      <c r="E222" s="125"/>
      <c r="F222" s="125"/>
      <c r="G222" s="127"/>
      <c r="H222" s="127"/>
    </row>
    <row r="223" spans="1:8" x14ac:dyDescent="0.25">
      <c r="A223" s="125"/>
      <c r="B223" s="125"/>
      <c r="C223" s="125"/>
      <c r="D223" s="125"/>
      <c r="E223" s="125"/>
      <c r="F223" s="125"/>
      <c r="G223" s="127"/>
      <c r="H223" s="127"/>
    </row>
    <row r="224" spans="1:8" x14ac:dyDescent="0.25">
      <c r="A224" s="125"/>
      <c r="B224" s="125"/>
      <c r="C224" s="125"/>
      <c r="D224" s="125"/>
      <c r="E224" s="125"/>
      <c r="F224" s="125"/>
      <c r="G224" s="127"/>
      <c r="H224" s="127"/>
    </row>
    <row r="225" spans="1:8" x14ac:dyDescent="0.25">
      <c r="A225" s="125"/>
      <c r="B225" s="125"/>
      <c r="C225" s="125"/>
      <c r="D225" s="125"/>
      <c r="E225" s="125"/>
      <c r="F225" s="125"/>
      <c r="G225" s="127"/>
      <c r="H225" s="127"/>
    </row>
    <row r="226" spans="1:8" x14ac:dyDescent="0.25">
      <c r="B226" s="127"/>
      <c r="C226" s="127"/>
      <c r="D226" s="127"/>
      <c r="E226" s="127"/>
      <c r="F226" s="127"/>
      <c r="G226" s="127"/>
      <c r="H226" s="127"/>
    </row>
    <row r="227" spans="1:8" x14ac:dyDescent="0.25">
      <c r="B227" s="127"/>
      <c r="C227" s="127"/>
      <c r="D227" s="127"/>
      <c r="E227" s="127"/>
      <c r="F227" s="127"/>
      <c r="G227" s="127"/>
      <c r="H227" s="127"/>
    </row>
    <row r="228" spans="1:8" x14ac:dyDescent="0.25">
      <c r="B228" s="127"/>
      <c r="C228" s="127"/>
      <c r="D228" s="127"/>
      <c r="E228" s="127"/>
      <c r="F228" s="127"/>
      <c r="G228" s="127"/>
      <c r="H228" s="127"/>
    </row>
    <row r="229" spans="1:8" x14ac:dyDescent="0.25">
      <c r="B229" s="127"/>
      <c r="C229" s="127"/>
      <c r="D229" s="127"/>
      <c r="E229" s="127"/>
      <c r="F229" s="127"/>
      <c r="G229" s="127"/>
      <c r="H229" s="127"/>
    </row>
    <row r="230" spans="1:8" x14ac:dyDescent="0.25">
      <c r="B230" s="127"/>
      <c r="C230" s="127"/>
      <c r="D230" s="127"/>
      <c r="E230" s="127"/>
      <c r="F230" s="127"/>
      <c r="G230" s="127"/>
      <c r="H230" s="127"/>
    </row>
    <row r="231" spans="1:8" x14ac:dyDescent="0.25">
      <c r="B231" s="127"/>
      <c r="C231" s="127"/>
      <c r="D231" s="127"/>
      <c r="E231" s="127"/>
      <c r="F231" s="127"/>
      <c r="G231" s="127"/>
      <c r="H231" s="127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ignoredErrors>
    <ignoredError sqref="B66 B78 B90 B102" formula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36" customWidth="1"/>
    <col min="3" max="8" width="10.42578125" style="136" customWidth="1"/>
    <col min="9" max="11" width="11.5703125" style="136" customWidth="1"/>
    <col min="12" max="12" width="1.85546875" style="136" customWidth="1"/>
    <col min="13" max="13" width="11.42578125" style="136"/>
    <col min="14" max="14" width="3" style="127" customWidth="1"/>
    <col min="15" max="15" width="11.42578125" style="136"/>
    <col min="16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6" t="s">
        <v>96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</row>
    <row r="8" spans="1:15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M10" s="40"/>
      <c r="N10" s="41"/>
      <c r="O10" s="4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17.264662999999999</v>
      </c>
      <c r="D13" s="68">
        <v>33.991382999999999</v>
      </c>
      <c r="E13" s="68">
        <v>14.682645000000001</v>
      </c>
      <c r="F13" s="68">
        <v>18.081095000000001</v>
      </c>
      <c r="G13" s="68">
        <v>19.755566999999999</v>
      </c>
      <c r="H13" s="68">
        <v>11.375171999999999</v>
      </c>
      <c r="I13" s="68">
        <v>-42.420422557348012</v>
      </c>
      <c r="J13" s="68">
        <v>57.579577442651988</v>
      </c>
      <c r="K13" s="68">
        <v>9.2608992984108518</v>
      </c>
      <c r="L13" s="60"/>
      <c r="M13" s="40"/>
      <c r="N13" s="41">
        <f t="shared" ref="N13:N24" si="0">IF(H13="","",1)</f>
        <v>1</v>
      </c>
      <c r="O13" s="40"/>
    </row>
    <row r="14" spans="1:15" x14ac:dyDescent="0.25">
      <c r="A14" s="58"/>
      <c r="B14" s="67" t="s">
        <v>8</v>
      </c>
      <c r="C14" s="68">
        <v>37.829188000000002</v>
      </c>
      <c r="D14" s="68">
        <v>32.527448</v>
      </c>
      <c r="E14" s="68">
        <v>23.864837000000001</v>
      </c>
      <c r="F14" s="68">
        <v>20.672167999999999</v>
      </c>
      <c r="G14" s="68">
        <v>21.227571000000001</v>
      </c>
      <c r="H14" s="68">
        <v>13.886556000000001</v>
      </c>
      <c r="I14" s="68">
        <v>-34.582454111212257</v>
      </c>
      <c r="J14" s="68">
        <v>65.417545888787743</v>
      </c>
      <c r="K14" s="68">
        <v>2.6867186837878032</v>
      </c>
      <c r="L14" s="60"/>
      <c r="M14" s="40"/>
      <c r="N14" s="41">
        <f t="shared" si="0"/>
        <v>1</v>
      </c>
      <c r="O14" s="40"/>
    </row>
    <row r="15" spans="1:15" x14ac:dyDescent="0.25">
      <c r="A15" s="58"/>
      <c r="B15" s="67" t="s">
        <v>9</v>
      </c>
      <c r="C15" s="68">
        <v>33.056263000000001</v>
      </c>
      <c r="D15" s="68">
        <v>27.015941999999999</v>
      </c>
      <c r="E15" s="68">
        <v>23.895168999999999</v>
      </c>
      <c r="F15" s="68">
        <v>24.280840999999999</v>
      </c>
      <c r="G15" s="68">
        <v>16.917883</v>
      </c>
      <c r="H15" s="68">
        <v>15.751279</v>
      </c>
      <c r="I15" s="68">
        <v>-6.8956854708121522</v>
      </c>
      <c r="J15" s="68">
        <v>93.104314529187846</v>
      </c>
      <c r="K15" s="68">
        <v>-30.324147339048103</v>
      </c>
      <c r="L15" s="60"/>
      <c r="M15" s="40"/>
      <c r="N15" s="41">
        <f t="shared" si="0"/>
        <v>1</v>
      </c>
      <c r="O15" s="40"/>
    </row>
    <row r="16" spans="1:15" x14ac:dyDescent="0.25">
      <c r="A16" s="58"/>
      <c r="B16" s="67" t="s">
        <v>10</v>
      </c>
      <c r="C16" s="68">
        <v>31.728451</v>
      </c>
      <c r="D16" s="68">
        <v>31.727059000000001</v>
      </c>
      <c r="E16" s="68">
        <v>27.677603999999999</v>
      </c>
      <c r="F16" s="68">
        <v>17.866422</v>
      </c>
      <c r="G16" s="68">
        <v>18.250207</v>
      </c>
      <c r="H16" s="68">
        <v>14.938834</v>
      </c>
      <c r="I16" s="68">
        <v>-18.144303787896764</v>
      </c>
      <c r="J16" s="68">
        <v>81.85569621210324</v>
      </c>
      <c r="K16" s="68">
        <v>2.1480797890030878</v>
      </c>
      <c r="L16" s="60"/>
      <c r="M16" s="40"/>
      <c r="N16" s="41">
        <f t="shared" si="0"/>
        <v>1</v>
      </c>
      <c r="O16" s="40"/>
    </row>
    <row r="17" spans="1:15" x14ac:dyDescent="0.25">
      <c r="A17" s="58"/>
      <c r="B17" s="67" t="s">
        <v>11</v>
      </c>
      <c r="C17" s="68">
        <v>33.429740000000002</v>
      </c>
      <c r="D17" s="68">
        <v>26.483951000000001</v>
      </c>
      <c r="E17" s="68">
        <v>21.933844000000001</v>
      </c>
      <c r="F17" s="68">
        <v>19.473648000000001</v>
      </c>
      <c r="G17" s="68">
        <v>15.745583999999999</v>
      </c>
      <c r="H17" s="68">
        <v>13.742077</v>
      </c>
      <c r="I17" s="68">
        <v>-12.724247001571987</v>
      </c>
      <c r="J17" s="68">
        <v>87.275752998428018</v>
      </c>
      <c r="K17" s="68">
        <v>-19.144148030199592</v>
      </c>
      <c r="L17" s="60"/>
      <c r="M17" s="40"/>
      <c r="N17" s="41">
        <f t="shared" si="0"/>
        <v>1</v>
      </c>
      <c r="O17" s="40"/>
    </row>
    <row r="18" spans="1:15" x14ac:dyDescent="0.25">
      <c r="A18" s="58"/>
      <c r="B18" s="67" t="s">
        <v>12</v>
      </c>
      <c r="C18" s="68">
        <v>24.326964</v>
      </c>
      <c r="D18" s="68">
        <v>18.266089999999998</v>
      </c>
      <c r="E18" s="68">
        <v>23.830959</v>
      </c>
      <c r="F18" s="68">
        <v>20.009091999999999</v>
      </c>
      <c r="G18" s="68">
        <v>13.38096</v>
      </c>
      <c r="H18" s="68">
        <v>12.796143000000001</v>
      </c>
      <c r="I18" s="68">
        <v>-4.370516016788029</v>
      </c>
      <c r="J18" s="68">
        <v>95.629483983211969</v>
      </c>
      <c r="K18" s="68">
        <v>-33.125601101739143</v>
      </c>
      <c r="L18" s="60"/>
      <c r="M18" s="40"/>
      <c r="N18" s="41">
        <f t="shared" si="0"/>
        <v>1</v>
      </c>
      <c r="O18" s="40"/>
    </row>
    <row r="19" spans="1:15" x14ac:dyDescent="0.25">
      <c r="A19" s="58"/>
      <c r="B19" s="67" t="s">
        <v>13</v>
      </c>
      <c r="C19" s="68">
        <v>36.381053000000001</v>
      </c>
      <c r="D19" s="68">
        <v>27.159119</v>
      </c>
      <c r="E19" s="68">
        <v>19.473483000000002</v>
      </c>
      <c r="F19" s="68">
        <v>22.603732000000001</v>
      </c>
      <c r="G19" s="68">
        <v>14.032173</v>
      </c>
      <c r="H19" s="68">
        <v>14.595255999999999</v>
      </c>
      <c r="I19" s="68">
        <v>4.0127997281675487</v>
      </c>
      <c r="J19" s="68">
        <v>104.01279972816755</v>
      </c>
      <c r="K19" s="68">
        <v>-37.920990215244096</v>
      </c>
      <c r="L19" s="60"/>
      <c r="M19" s="40"/>
      <c r="N19" s="41">
        <f t="shared" si="0"/>
        <v>1</v>
      </c>
      <c r="O19" s="41"/>
    </row>
    <row r="20" spans="1:15" x14ac:dyDescent="0.25">
      <c r="A20" s="58"/>
      <c r="B20" s="67" t="s">
        <v>14</v>
      </c>
      <c r="C20" s="68">
        <v>23.721951000000001</v>
      </c>
      <c r="D20" s="68">
        <v>20.421306000000001</v>
      </c>
      <c r="E20" s="68">
        <v>26.933665999999999</v>
      </c>
      <c r="F20" s="68">
        <v>22.407295999999999</v>
      </c>
      <c r="G20" s="68">
        <v>20.525493999999998</v>
      </c>
      <c r="H20" s="68">
        <v>13.646329</v>
      </c>
      <c r="I20" s="68">
        <v>-33.515222581244572</v>
      </c>
      <c r="J20" s="68">
        <v>66.484777418755428</v>
      </c>
      <c r="K20" s="68">
        <v>-8.3981663829495563</v>
      </c>
      <c r="L20" s="60"/>
      <c r="M20" s="40"/>
      <c r="N20" s="41">
        <f t="shared" si="0"/>
        <v>1</v>
      </c>
      <c r="O20" s="41"/>
    </row>
    <row r="21" spans="1:15" x14ac:dyDescent="0.25">
      <c r="A21" s="58"/>
      <c r="B21" s="67" t="s">
        <v>15</v>
      </c>
      <c r="C21" s="68">
        <v>36.760927000000002</v>
      </c>
      <c r="D21" s="68">
        <v>24.253136999999999</v>
      </c>
      <c r="E21" s="68">
        <v>26.958127999999999</v>
      </c>
      <c r="F21" s="68">
        <v>18.431643000000001</v>
      </c>
      <c r="G21" s="68">
        <v>12.874734</v>
      </c>
      <c r="H21" s="68">
        <v>16.615718999999999</v>
      </c>
      <c r="I21" s="68">
        <v>29.056794493773609</v>
      </c>
      <c r="J21" s="68">
        <v>129.05679449377359</v>
      </c>
      <c r="K21" s="68">
        <v>-30.14874474294017</v>
      </c>
      <c r="L21" s="60"/>
      <c r="M21" s="40"/>
      <c r="N21" s="41">
        <f t="shared" si="0"/>
        <v>1</v>
      </c>
      <c r="O21" s="41"/>
    </row>
    <row r="22" spans="1:15" x14ac:dyDescent="0.25">
      <c r="A22" s="58"/>
      <c r="B22" s="67" t="s">
        <v>16</v>
      </c>
      <c r="C22" s="68">
        <v>23.879532000000001</v>
      </c>
      <c r="D22" s="68">
        <v>22.681757999999999</v>
      </c>
      <c r="E22" s="68">
        <v>27.437633000000002</v>
      </c>
      <c r="F22" s="68">
        <v>19.727039999999999</v>
      </c>
      <c r="G22" s="68">
        <v>19.172339999999998</v>
      </c>
      <c r="H22" s="30">
        <v>19.890438</v>
      </c>
      <c r="I22" s="30">
        <v>3.7454895959491807</v>
      </c>
      <c r="J22" s="30">
        <v>103.74548959594918</v>
      </c>
      <c r="K22" s="30">
        <v>-2.8118764903401594</v>
      </c>
      <c r="L22" s="60"/>
      <c r="M22" s="40"/>
      <c r="N22" s="41">
        <f t="shared" si="0"/>
        <v>1</v>
      </c>
      <c r="O22" s="41"/>
    </row>
    <row r="23" spans="1:15" x14ac:dyDescent="0.25">
      <c r="A23" s="58"/>
      <c r="B23" s="67" t="s">
        <v>17</v>
      </c>
      <c r="C23" s="68">
        <v>37.783363000000001</v>
      </c>
      <c r="D23" s="68">
        <v>19.497810999999999</v>
      </c>
      <c r="E23" s="68">
        <v>24.389586999999999</v>
      </c>
      <c r="F23" s="68">
        <v>17.450766999999999</v>
      </c>
      <c r="G23" s="68">
        <v>15.635268999999999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tr">
        <f t="shared" si="0"/>
        <v/>
      </c>
      <c r="O23" s="41"/>
    </row>
    <row r="24" spans="1:15" x14ac:dyDescent="0.25">
      <c r="A24" s="58"/>
      <c r="B24" s="67" t="s">
        <v>18</v>
      </c>
      <c r="C24" s="68">
        <v>37.798929999999999</v>
      </c>
      <c r="D24" s="68">
        <v>25.792954000000002</v>
      </c>
      <c r="E24" s="68">
        <v>38.014845999999999</v>
      </c>
      <c r="F24" s="68">
        <v>22.591896999999999</v>
      </c>
      <c r="G24" s="68">
        <v>18.510258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tr">
        <f t="shared" si="0"/>
        <v/>
      </c>
      <c r="O24" s="41"/>
    </row>
    <row r="25" spans="1:15" x14ac:dyDescent="0.25">
      <c r="A25" s="58"/>
      <c r="B25" s="69" t="s">
        <v>33</v>
      </c>
      <c r="C25" s="70">
        <v>373.96102500000001</v>
      </c>
      <c r="D25" s="70">
        <v>309.81795799999998</v>
      </c>
      <c r="E25" s="70">
        <v>299.09240099999994</v>
      </c>
      <c r="F25" s="70">
        <v>243.59564099999997</v>
      </c>
      <c r="G25" s="70">
        <v>206.02803999999998</v>
      </c>
      <c r="H25" s="82">
        <v>147.23780299999999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-17.15234014025928</v>
      </c>
      <c r="E26" s="70">
        <v>-3.4618900302738509</v>
      </c>
      <c r="F26" s="70">
        <v>-18.555055165042454</v>
      </c>
      <c r="G26" s="70">
        <v>-15.422115455670248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298.37873200000001</v>
      </c>
      <c r="D28" s="70">
        <v>264.52719299999995</v>
      </c>
      <c r="E28" s="70">
        <v>236.68796799999998</v>
      </c>
      <c r="F28" s="70">
        <v>203.552977</v>
      </c>
      <c r="G28" s="70">
        <v>171.88251299999999</v>
      </c>
      <c r="H28" s="30">
        <v>147.23780299999999</v>
      </c>
      <c r="I28" s="66">
        <v>-14.338113616013981</v>
      </c>
      <c r="J28" s="30">
        <v>85.661886383986015</v>
      </c>
      <c r="K28" s="30">
        <v>-15.558831153818009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-11.345158139488321</v>
      </c>
      <c r="E29" s="70">
        <v>-10.524144865514817</v>
      </c>
      <c r="F29" s="70">
        <v>-13.99944039402966</v>
      </c>
      <c r="G29" s="70">
        <v>-15.558831153818009</v>
      </c>
      <c r="H29" s="30">
        <v>-14.338113616013981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5" t="s">
        <v>144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25"/>
      <c r="C46" s="125"/>
      <c r="D46" s="125"/>
      <c r="E46" s="125"/>
      <c r="F46" s="125"/>
      <c r="G46" s="125"/>
      <c r="H46" s="125"/>
    </row>
    <row r="47" spans="1:15" x14ac:dyDescent="0.25">
      <c r="B47" s="125"/>
      <c r="C47" s="125"/>
      <c r="D47" s="125"/>
      <c r="E47" s="125"/>
      <c r="F47" s="125"/>
      <c r="G47" s="125"/>
      <c r="H47" s="125"/>
    </row>
    <row r="48" spans="1:15" x14ac:dyDescent="0.25">
      <c r="B48" s="125"/>
      <c r="C48" s="125"/>
      <c r="D48" s="125"/>
      <c r="E48" s="125"/>
      <c r="F48" s="125"/>
      <c r="G48" s="125"/>
      <c r="H48" s="125"/>
    </row>
    <row r="49" spans="2:9" x14ac:dyDescent="0.25">
      <c r="B49" s="125"/>
      <c r="C49" s="125"/>
      <c r="D49" s="125"/>
      <c r="E49" s="125"/>
      <c r="F49" s="125"/>
      <c r="G49" s="125"/>
      <c r="H49" s="125"/>
      <c r="I49" s="127"/>
    </row>
    <row r="50" spans="2:9" x14ac:dyDescent="0.25">
      <c r="B50" s="125"/>
      <c r="C50" s="125"/>
      <c r="D50" s="125"/>
      <c r="E50" s="125"/>
      <c r="F50" s="125"/>
      <c r="G50" s="125"/>
      <c r="H50" s="125"/>
      <c r="I50" s="127"/>
    </row>
    <row r="51" spans="2:9" x14ac:dyDescent="0.25">
      <c r="B51" s="125"/>
      <c r="C51" s="125"/>
      <c r="D51" s="125"/>
      <c r="E51" s="125"/>
      <c r="F51" s="125"/>
      <c r="G51" s="125"/>
      <c r="H51" s="125"/>
      <c r="I51" s="127"/>
    </row>
    <row r="52" spans="2:9" x14ac:dyDescent="0.25">
      <c r="B52" s="127"/>
      <c r="C52" s="127"/>
      <c r="D52" s="127"/>
      <c r="E52" s="127"/>
      <c r="F52" s="127"/>
      <c r="G52" s="127"/>
      <c r="H52" s="125"/>
      <c r="I52" s="127"/>
    </row>
    <row r="53" spans="2:9" x14ac:dyDescent="0.25">
      <c r="B53" s="127" t="s">
        <v>1</v>
      </c>
      <c r="C53" s="127" t="s">
        <v>161</v>
      </c>
      <c r="D53" s="127" t="s">
        <v>177</v>
      </c>
      <c r="E53" s="127" t="s">
        <v>162</v>
      </c>
      <c r="F53" s="127" t="s">
        <v>163</v>
      </c>
      <c r="G53" s="127"/>
      <c r="H53" s="125"/>
      <c r="I53" s="127"/>
    </row>
    <row r="54" spans="2:9" x14ac:dyDescent="0.25">
      <c r="B54" s="127">
        <f>+C11</f>
        <v>2014</v>
      </c>
      <c r="C54" s="127">
        <v>1</v>
      </c>
      <c r="D54" s="213">
        <f t="shared" ref="D54:D65" si="1">+C13</f>
        <v>17.264662999999999</v>
      </c>
      <c r="E54" s="212">
        <v>41640</v>
      </c>
      <c r="F54" s="127"/>
      <c r="G54" s="127"/>
      <c r="H54" s="188"/>
      <c r="I54" s="127"/>
    </row>
    <row r="55" spans="2:9" x14ac:dyDescent="0.25">
      <c r="B55" s="127">
        <f t="shared" ref="B55:B65" si="2">+B54</f>
        <v>2014</v>
      </c>
      <c r="C55" s="127">
        <v>2</v>
      </c>
      <c r="D55" s="213">
        <f t="shared" si="1"/>
        <v>37.829188000000002</v>
      </c>
      <c r="E55" s="212">
        <v>41671</v>
      </c>
      <c r="F55" s="127"/>
      <c r="G55" s="127"/>
      <c r="H55" s="188"/>
      <c r="I55" s="127"/>
    </row>
    <row r="56" spans="2:9" x14ac:dyDescent="0.25">
      <c r="B56" s="127">
        <f t="shared" si="2"/>
        <v>2014</v>
      </c>
      <c r="C56" s="127">
        <v>3</v>
      </c>
      <c r="D56" s="213">
        <f t="shared" si="1"/>
        <v>33.056263000000001</v>
      </c>
      <c r="E56" s="212">
        <v>41699</v>
      </c>
      <c r="F56" s="127"/>
      <c r="G56" s="127"/>
      <c r="H56" s="188"/>
      <c r="I56" s="127"/>
    </row>
    <row r="57" spans="2:9" x14ac:dyDescent="0.25">
      <c r="B57" s="127">
        <f t="shared" si="2"/>
        <v>2014</v>
      </c>
      <c r="C57" s="127">
        <v>4</v>
      </c>
      <c r="D57" s="213">
        <f t="shared" si="1"/>
        <v>31.728451</v>
      </c>
      <c r="E57" s="212">
        <v>41730</v>
      </c>
      <c r="F57" s="182">
        <f>+AVERAGE(D54:D61)</f>
        <v>29.717284125000003</v>
      </c>
      <c r="G57" s="127"/>
      <c r="H57" s="188"/>
      <c r="I57" s="127"/>
    </row>
    <row r="58" spans="2:9" x14ac:dyDescent="0.25">
      <c r="B58" s="127">
        <f t="shared" si="2"/>
        <v>2014</v>
      </c>
      <c r="C58" s="127">
        <v>5</v>
      </c>
      <c r="D58" s="213">
        <f t="shared" si="1"/>
        <v>33.429740000000002</v>
      </c>
      <c r="E58" s="212">
        <v>41760</v>
      </c>
      <c r="F58" s="182">
        <f>+AVERAGE(D54:D61)</f>
        <v>29.717284125000003</v>
      </c>
      <c r="G58" s="127"/>
      <c r="H58" s="188"/>
      <c r="I58" s="127"/>
    </row>
    <row r="59" spans="2:9" x14ac:dyDescent="0.25">
      <c r="B59" s="127">
        <f t="shared" si="2"/>
        <v>2014</v>
      </c>
      <c r="C59" s="127">
        <v>6</v>
      </c>
      <c r="D59" s="213">
        <f t="shared" si="1"/>
        <v>24.326964</v>
      </c>
      <c r="E59" s="212">
        <v>41791</v>
      </c>
      <c r="F59" s="182">
        <f>+AVERAGE(D54:D61)</f>
        <v>29.717284125000003</v>
      </c>
      <c r="G59" s="127"/>
      <c r="H59" s="188"/>
      <c r="I59" s="127"/>
    </row>
    <row r="60" spans="2:9" x14ac:dyDescent="0.25">
      <c r="B60" s="127">
        <f t="shared" si="2"/>
        <v>2014</v>
      </c>
      <c r="C60" s="127">
        <v>7</v>
      </c>
      <c r="D60" s="213">
        <f t="shared" si="1"/>
        <v>36.381053000000001</v>
      </c>
      <c r="E60" s="212">
        <v>41821</v>
      </c>
      <c r="F60" s="182">
        <f>+AVERAGE(D54:D61)</f>
        <v>29.717284125000003</v>
      </c>
      <c r="G60" s="127"/>
      <c r="H60" s="188"/>
      <c r="I60" s="127"/>
    </row>
    <row r="61" spans="2:9" x14ac:dyDescent="0.25">
      <c r="B61" s="127">
        <f t="shared" si="2"/>
        <v>2014</v>
      </c>
      <c r="C61" s="127">
        <v>8</v>
      </c>
      <c r="D61" s="213">
        <f t="shared" si="1"/>
        <v>23.721951000000001</v>
      </c>
      <c r="E61" s="212">
        <v>41852</v>
      </c>
      <c r="F61" s="182">
        <f>+AVERAGE(D54:D61)</f>
        <v>29.717284125000003</v>
      </c>
      <c r="G61" s="127"/>
      <c r="H61" s="188"/>
      <c r="I61" s="127"/>
    </row>
    <row r="62" spans="2:9" x14ac:dyDescent="0.25">
      <c r="B62" s="127">
        <f t="shared" si="2"/>
        <v>2014</v>
      </c>
      <c r="C62" s="127">
        <v>9</v>
      </c>
      <c r="D62" s="213">
        <f t="shared" si="1"/>
        <v>36.760927000000002</v>
      </c>
      <c r="E62" s="212">
        <v>41883</v>
      </c>
      <c r="F62" s="182">
        <f>+AVERAGE(D54:D62)</f>
        <v>30.499911111111114</v>
      </c>
      <c r="G62" s="127"/>
      <c r="H62" s="125"/>
      <c r="I62" s="127"/>
    </row>
    <row r="63" spans="2:9" x14ac:dyDescent="0.25">
      <c r="B63" s="127">
        <f t="shared" si="2"/>
        <v>2014</v>
      </c>
      <c r="C63" s="127">
        <v>10</v>
      </c>
      <c r="D63" s="213">
        <f t="shared" si="1"/>
        <v>23.879532000000001</v>
      </c>
      <c r="E63" s="212">
        <v>41913</v>
      </c>
      <c r="F63" s="182">
        <f>+AVERAGE(D54:D63)</f>
        <v>29.837873200000001</v>
      </c>
      <c r="G63" s="127"/>
      <c r="H63" s="125"/>
      <c r="I63" s="127"/>
    </row>
    <row r="64" spans="2:9" x14ac:dyDescent="0.25">
      <c r="B64" s="127">
        <f t="shared" si="2"/>
        <v>2014</v>
      </c>
      <c r="C64" s="127">
        <v>11</v>
      </c>
      <c r="D64" s="213">
        <f t="shared" si="1"/>
        <v>37.783363000000001</v>
      </c>
      <c r="E64" s="212">
        <v>41944</v>
      </c>
      <c r="F64" s="182">
        <f>+AVERAGE(D54:D64)</f>
        <v>30.560190454545456</v>
      </c>
      <c r="G64" s="127"/>
      <c r="H64" s="125"/>
      <c r="I64" s="127"/>
    </row>
    <row r="65" spans="2:9" x14ac:dyDescent="0.25">
      <c r="B65" s="127">
        <f t="shared" si="2"/>
        <v>2014</v>
      </c>
      <c r="C65" s="127">
        <v>12</v>
      </c>
      <c r="D65" s="213">
        <f t="shared" si="1"/>
        <v>37.798929999999999</v>
      </c>
      <c r="E65" s="212">
        <v>41974</v>
      </c>
      <c r="F65" s="182">
        <f t="shared" ref="F65:F96" si="3">+AVERAGE(D54:D65)</f>
        <v>31.163418750000002</v>
      </c>
      <c r="G65" s="127"/>
      <c r="H65" s="125"/>
      <c r="I65" s="127"/>
    </row>
    <row r="66" spans="2:9" x14ac:dyDescent="0.25">
      <c r="B66" s="127">
        <f>+D11</f>
        <v>2015</v>
      </c>
      <c r="C66" s="127">
        <v>1</v>
      </c>
      <c r="D66" s="213">
        <f t="shared" ref="D66:D77" si="4">+D13</f>
        <v>33.991382999999999</v>
      </c>
      <c r="E66" s="212">
        <v>42005</v>
      </c>
      <c r="F66" s="182">
        <f t="shared" si="3"/>
        <v>32.557312083333329</v>
      </c>
      <c r="G66" s="127"/>
      <c r="H66" s="125"/>
      <c r="I66" s="127"/>
    </row>
    <row r="67" spans="2:9" x14ac:dyDescent="0.25">
      <c r="B67" s="127">
        <f t="shared" ref="B67:B77" si="5">+B66</f>
        <v>2015</v>
      </c>
      <c r="C67" s="127">
        <v>2</v>
      </c>
      <c r="D67" s="213">
        <f t="shared" si="4"/>
        <v>32.527448</v>
      </c>
      <c r="E67" s="212">
        <v>42036</v>
      </c>
      <c r="F67" s="182">
        <f t="shared" si="3"/>
        <v>32.11550041666667</v>
      </c>
      <c r="G67" s="127"/>
      <c r="H67" s="125"/>
      <c r="I67" s="127"/>
    </row>
    <row r="68" spans="2:9" x14ac:dyDescent="0.25">
      <c r="B68" s="127">
        <f t="shared" si="5"/>
        <v>2015</v>
      </c>
      <c r="C68" s="127">
        <v>3</v>
      </c>
      <c r="D68" s="213">
        <f t="shared" si="4"/>
        <v>27.015941999999999</v>
      </c>
      <c r="E68" s="212">
        <v>42064</v>
      </c>
      <c r="F68" s="182">
        <f t="shared" si="3"/>
        <v>31.612140333333333</v>
      </c>
      <c r="G68" s="127"/>
      <c r="H68" s="125"/>
      <c r="I68" s="127"/>
    </row>
    <row r="69" spans="2:9" x14ac:dyDescent="0.25">
      <c r="B69" s="127">
        <f t="shared" si="5"/>
        <v>2015</v>
      </c>
      <c r="C69" s="127">
        <v>4</v>
      </c>
      <c r="D69" s="213">
        <f t="shared" si="4"/>
        <v>31.727059000000001</v>
      </c>
      <c r="E69" s="212">
        <v>42095</v>
      </c>
      <c r="F69" s="182">
        <f t="shared" si="3"/>
        <v>31.612024333333334</v>
      </c>
      <c r="G69" s="127"/>
      <c r="H69" s="125"/>
      <c r="I69" s="127"/>
    </row>
    <row r="70" spans="2:9" x14ac:dyDescent="0.25">
      <c r="B70" s="127">
        <f t="shared" si="5"/>
        <v>2015</v>
      </c>
      <c r="C70" s="127">
        <v>5</v>
      </c>
      <c r="D70" s="213">
        <f t="shared" si="4"/>
        <v>26.483951000000001</v>
      </c>
      <c r="E70" s="212">
        <v>42125</v>
      </c>
      <c r="F70" s="182">
        <f t="shared" si="3"/>
        <v>31.033208583333334</v>
      </c>
      <c r="G70" s="127"/>
      <c r="H70" s="125"/>
      <c r="I70" s="127"/>
    </row>
    <row r="71" spans="2:9" x14ac:dyDescent="0.25">
      <c r="B71" s="127">
        <f t="shared" si="5"/>
        <v>2015</v>
      </c>
      <c r="C71" s="127">
        <v>6</v>
      </c>
      <c r="D71" s="213">
        <f t="shared" si="4"/>
        <v>18.266089999999998</v>
      </c>
      <c r="E71" s="212">
        <v>42156</v>
      </c>
      <c r="F71" s="182">
        <f t="shared" si="3"/>
        <v>30.528135750000001</v>
      </c>
      <c r="G71" s="127"/>
      <c r="H71" s="125"/>
      <c r="I71" s="127"/>
    </row>
    <row r="72" spans="2:9" x14ac:dyDescent="0.25">
      <c r="B72" s="127">
        <f t="shared" si="5"/>
        <v>2015</v>
      </c>
      <c r="C72" s="127">
        <v>7</v>
      </c>
      <c r="D72" s="213">
        <f t="shared" si="4"/>
        <v>27.159119</v>
      </c>
      <c r="E72" s="212">
        <v>42186</v>
      </c>
      <c r="F72" s="182">
        <f t="shared" si="3"/>
        <v>29.759641249999998</v>
      </c>
      <c r="G72" s="127"/>
      <c r="H72" s="125"/>
      <c r="I72" s="127"/>
    </row>
    <row r="73" spans="2:9" x14ac:dyDescent="0.25">
      <c r="B73" s="127">
        <f t="shared" si="5"/>
        <v>2015</v>
      </c>
      <c r="C73" s="127">
        <v>8</v>
      </c>
      <c r="D73" s="213">
        <f t="shared" si="4"/>
        <v>20.421306000000001</v>
      </c>
      <c r="E73" s="212">
        <v>42217</v>
      </c>
      <c r="F73" s="182">
        <f t="shared" si="3"/>
        <v>29.4845875</v>
      </c>
      <c r="G73" s="127"/>
      <c r="H73" s="125"/>
      <c r="I73" s="127"/>
    </row>
    <row r="74" spans="2:9" x14ac:dyDescent="0.25">
      <c r="B74" s="127">
        <f t="shared" si="5"/>
        <v>2015</v>
      </c>
      <c r="C74" s="127">
        <v>9</v>
      </c>
      <c r="D74" s="213">
        <f t="shared" si="4"/>
        <v>24.253136999999999</v>
      </c>
      <c r="E74" s="212">
        <v>42248</v>
      </c>
      <c r="F74" s="182">
        <f t="shared" si="3"/>
        <v>28.442271666666667</v>
      </c>
      <c r="G74" s="127"/>
      <c r="H74" s="125"/>
      <c r="I74" s="127"/>
    </row>
    <row r="75" spans="2:9" x14ac:dyDescent="0.25">
      <c r="B75" s="127">
        <f t="shared" si="5"/>
        <v>2015</v>
      </c>
      <c r="C75" s="127">
        <v>10</v>
      </c>
      <c r="D75" s="213">
        <f t="shared" si="4"/>
        <v>22.681757999999999</v>
      </c>
      <c r="E75" s="212">
        <v>42278</v>
      </c>
      <c r="F75" s="182">
        <f t="shared" si="3"/>
        <v>28.342457166666662</v>
      </c>
      <c r="G75" s="127"/>
      <c r="H75" s="125"/>
      <c r="I75" s="127"/>
    </row>
    <row r="76" spans="2:9" x14ac:dyDescent="0.25">
      <c r="B76" s="127">
        <f t="shared" si="5"/>
        <v>2015</v>
      </c>
      <c r="C76" s="127">
        <v>11</v>
      </c>
      <c r="D76" s="213">
        <f t="shared" si="4"/>
        <v>19.497810999999999</v>
      </c>
      <c r="E76" s="212">
        <v>42309</v>
      </c>
      <c r="F76" s="182">
        <f t="shared" si="3"/>
        <v>26.818661166666661</v>
      </c>
      <c r="G76" s="127"/>
      <c r="H76" s="125"/>
      <c r="I76" s="127"/>
    </row>
    <row r="77" spans="2:9" x14ac:dyDescent="0.25">
      <c r="B77" s="127">
        <f t="shared" si="5"/>
        <v>2015</v>
      </c>
      <c r="C77" s="127">
        <v>12</v>
      </c>
      <c r="D77" s="213">
        <f t="shared" si="4"/>
        <v>25.792954000000002</v>
      </c>
      <c r="E77" s="212">
        <v>42339</v>
      </c>
      <c r="F77" s="182">
        <f t="shared" si="3"/>
        <v>25.818163166666665</v>
      </c>
      <c r="G77" s="127"/>
      <c r="H77" s="125"/>
      <c r="I77" s="127"/>
    </row>
    <row r="78" spans="2:9" x14ac:dyDescent="0.25">
      <c r="B78" s="127">
        <f>+E11</f>
        <v>2016</v>
      </c>
      <c r="C78" s="127">
        <v>1</v>
      </c>
      <c r="D78" s="213">
        <f t="shared" ref="D78:D89" si="6">+E13</f>
        <v>14.682645000000001</v>
      </c>
      <c r="E78" s="212">
        <v>42370</v>
      </c>
      <c r="F78" s="182">
        <f t="shared" si="3"/>
        <v>24.209101666666665</v>
      </c>
      <c r="G78" s="127"/>
      <c r="H78" s="125"/>
      <c r="I78" s="127"/>
    </row>
    <row r="79" spans="2:9" x14ac:dyDescent="0.25">
      <c r="B79" s="127">
        <f t="shared" ref="B79:B89" si="7">+B78</f>
        <v>2016</v>
      </c>
      <c r="C79" s="127">
        <v>2</v>
      </c>
      <c r="D79" s="213">
        <f t="shared" si="6"/>
        <v>23.864837000000001</v>
      </c>
      <c r="E79" s="212">
        <v>42401</v>
      </c>
      <c r="F79" s="182">
        <f t="shared" si="3"/>
        <v>23.487217416666667</v>
      </c>
      <c r="G79" s="127"/>
      <c r="H79" s="125"/>
      <c r="I79" s="127"/>
    </row>
    <row r="80" spans="2:9" x14ac:dyDescent="0.25">
      <c r="B80" s="127">
        <f t="shared" si="7"/>
        <v>2016</v>
      </c>
      <c r="C80" s="127">
        <v>3</v>
      </c>
      <c r="D80" s="213">
        <f t="shared" si="6"/>
        <v>23.895168999999999</v>
      </c>
      <c r="E80" s="212">
        <v>42430</v>
      </c>
      <c r="F80" s="182">
        <f t="shared" si="3"/>
        <v>23.227153000000001</v>
      </c>
      <c r="G80" s="127"/>
      <c r="H80" s="125"/>
      <c r="I80" s="127"/>
    </row>
    <row r="81" spans="2:9" x14ac:dyDescent="0.25">
      <c r="B81" s="127">
        <f t="shared" si="7"/>
        <v>2016</v>
      </c>
      <c r="C81" s="127">
        <v>4</v>
      </c>
      <c r="D81" s="213">
        <f t="shared" si="6"/>
        <v>27.677603999999999</v>
      </c>
      <c r="E81" s="212">
        <v>42461</v>
      </c>
      <c r="F81" s="182">
        <f t="shared" si="3"/>
        <v>22.889698416666665</v>
      </c>
      <c r="G81" s="127"/>
      <c r="H81" s="125"/>
      <c r="I81" s="127"/>
    </row>
    <row r="82" spans="2:9" x14ac:dyDescent="0.25">
      <c r="B82" s="127">
        <f t="shared" si="7"/>
        <v>2016</v>
      </c>
      <c r="C82" s="127">
        <v>5</v>
      </c>
      <c r="D82" s="213">
        <f t="shared" si="6"/>
        <v>21.933844000000001</v>
      </c>
      <c r="E82" s="212">
        <v>42491</v>
      </c>
      <c r="F82" s="182">
        <f t="shared" si="3"/>
        <v>22.510522833333336</v>
      </c>
      <c r="G82" s="127"/>
      <c r="H82" s="125"/>
      <c r="I82" s="127"/>
    </row>
    <row r="83" spans="2:9" x14ac:dyDescent="0.25">
      <c r="B83" s="127">
        <f t="shared" si="7"/>
        <v>2016</v>
      </c>
      <c r="C83" s="127">
        <v>6</v>
      </c>
      <c r="D83" s="213">
        <f t="shared" si="6"/>
        <v>23.830959</v>
      </c>
      <c r="E83" s="212">
        <v>42522</v>
      </c>
      <c r="F83" s="182">
        <f t="shared" si="3"/>
        <v>22.974261916666666</v>
      </c>
      <c r="G83" s="127"/>
      <c r="H83" s="125"/>
      <c r="I83" s="127"/>
    </row>
    <row r="84" spans="2:9" x14ac:dyDescent="0.25">
      <c r="B84" s="127">
        <f t="shared" si="7"/>
        <v>2016</v>
      </c>
      <c r="C84" s="127">
        <v>7</v>
      </c>
      <c r="D84" s="213">
        <f t="shared" si="6"/>
        <v>19.473483000000002</v>
      </c>
      <c r="E84" s="212">
        <v>42552</v>
      </c>
      <c r="F84" s="182">
        <f t="shared" si="3"/>
        <v>22.333792250000002</v>
      </c>
      <c r="G84" s="127"/>
      <c r="H84" s="125"/>
      <c r="I84" s="127"/>
    </row>
    <row r="85" spans="2:9" x14ac:dyDescent="0.25">
      <c r="B85" s="127">
        <f t="shared" si="7"/>
        <v>2016</v>
      </c>
      <c r="C85" s="127">
        <v>8</v>
      </c>
      <c r="D85" s="213">
        <f t="shared" si="6"/>
        <v>26.933665999999999</v>
      </c>
      <c r="E85" s="212">
        <v>42583</v>
      </c>
      <c r="F85" s="182">
        <f t="shared" si="3"/>
        <v>22.87648891666667</v>
      </c>
      <c r="G85" s="127"/>
      <c r="H85" s="125"/>
      <c r="I85" s="127"/>
    </row>
    <row r="86" spans="2:9" x14ac:dyDescent="0.25">
      <c r="B86" s="127">
        <f t="shared" si="7"/>
        <v>2016</v>
      </c>
      <c r="C86" s="127">
        <v>9</v>
      </c>
      <c r="D86" s="213">
        <f t="shared" si="6"/>
        <v>26.958127999999999</v>
      </c>
      <c r="E86" s="212">
        <v>42614</v>
      </c>
      <c r="F86" s="182">
        <f t="shared" si="3"/>
        <v>23.101904833333336</v>
      </c>
      <c r="G86" s="127"/>
      <c r="H86" s="125"/>
      <c r="I86" s="127"/>
    </row>
    <row r="87" spans="2:9" x14ac:dyDescent="0.25">
      <c r="B87" s="127">
        <f t="shared" si="7"/>
        <v>2016</v>
      </c>
      <c r="C87" s="127">
        <v>10</v>
      </c>
      <c r="D87" s="213">
        <f t="shared" si="6"/>
        <v>27.437633000000002</v>
      </c>
      <c r="E87" s="212">
        <v>42644</v>
      </c>
      <c r="F87" s="182">
        <f t="shared" si="3"/>
        <v>23.498227749999995</v>
      </c>
      <c r="G87" s="127"/>
      <c r="H87" s="125"/>
      <c r="I87" s="127"/>
    </row>
    <row r="88" spans="2:9" x14ac:dyDescent="0.25">
      <c r="B88" s="127">
        <f t="shared" si="7"/>
        <v>2016</v>
      </c>
      <c r="C88" s="127">
        <v>11</v>
      </c>
      <c r="D88" s="213">
        <f t="shared" si="6"/>
        <v>24.389586999999999</v>
      </c>
      <c r="E88" s="212">
        <v>42675</v>
      </c>
      <c r="F88" s="182">
        <f t="shared" si="3"/>
        <v>23.905875749999996</v>
      </c>
      <c r="G88" s="127"/>
      <c r="H88" s="125"/>
      <c r="I88" s="127"/>
    </row>
    <row r="89" spans="2:9" x14ac:dyDescent="0.25">
      <c r="B89" s="127">
        <f t="shared" si="7"/>
        <v>2016</v>
      </c>
      <c r="C89" s="127">
        <v>12</v>
      </c>
      <c r="D89" s="213">
        <f t="shared" si="6"/>
        <v>38.014845999999999</v>
      </c>
      <c r="E89" s="212">
        <v>42705</v>
      </c>
      <c r="F89" s="182">
        <f t="shared" si="3"/>
        <v>24.924366749999994</v>
      </c>
      <c r="G89" s="127"/>
      <c r="H89" s="125"/>
      <c r="I89" s="127"/>
    </row>
    <row r="90" spans="2:9" x14ac:dyDescent="0.25">
      <c r="B90" s="127">
        <f>+F11</f>
        <v>2017</v>
      </c>
      <c r="C90" s="127">
        <v>1</v>
      </c>
      <c r="D90" s="213">
        <f t="shared" ref="D90:D101" si="8">+F13</f>
        <v>18.081095000000001</v>
      </c>
      <c r="E90" s="212">
        <v>42736</v>
      </c>
      <c r="F90" s="182">
        <f t="shared" si="3"/>
        <v>25.207570916666668</v>
      </c>
      <c r="G90" s="127"/>
      <c r="H90" s="125"/>
      <c r="I90" s="127"/>
    </row>
    <row r="91" spans="2:9" x14ac:dyDescent="0.25">
      <c r="B91" s="127">
        <f t="shared" ref="B91:B101" si="9">+B90</f>
        <v>2017</v>
      </c>
      <c r="C91" s="127">
        <v>2</v>
      </c>
      <c r="D91" s="213">
        <f t="shared" si="8"/>
        <v>20.672167999999999</v>
      </c>
      <c r="E91" s="212">
        <v>42767</v>
      </c>
      <c r="F91" s="182">
        <f t="shared" si="3"/>
        <v>24.941515166666665</v>
      </c>
      <c r="G91" s="127"/>
      <c r="H91" s="125"/>
      <c r="I91" s="127"/>
    </row>
    <row r="92" spans="2:9" x14ac:dyDescent="0.25">
      <c r="B92" s="127">
        <f t="shared" si="9"/>
        <v>2017</v>
      </c>
      <c r="C92" s="127">
        <v>3</v>
      </c>
      <c r="D92" s="213">
        <f t="shared" si="8"/>
        <v>24.280840999999999</v>
      </c>
      <c r="E92" s="212">
        <v>42795</v>
      </c>
      <c r="F92" s="182">
        <f t="shared" si="3"/>
        <v>24.973654499999999</v>
      </c>
      <c r="G92" s="127"/>
      <c r="H92" s="125"/>
      <c r="I92" s="127"/>
    </row>
    <row r="93" spans="2:9" x14ac:dyDescent="0.25">
      <c r="B93" s="127">
        <f t="shared" si="9"/>
        <v>2017</v>
      </c>
      <c r="C93" s="127">
        <v>4</v>
      </c>
      <c r="D93" s="213">
        <f t="shared" si="8"/>
        <v>17.866422</v>
      </c>
      <c r="E93" s="212">
        <v>42826</v>
      </c>
      <c r="F93" s="182">
        <f t="shared" si="3"/>
        <v>24.156056000000003</v>
      </c>
      <c r="G93" s="127"/>
      <c r="H93" s="125"/>
      <c r="I93" s="127"/>
    </row>
    <row r="94" spans="2:9" x14ac:dyDescent="0.25">
      <c r="B94" s="127">
        <f t="shared" si="9"/>
        <v>2017</v>
      </c>
      <c r="C94" s="127">
        <v>5</v>
      </c>
      <c r="D94" s="213">
        <f t="shared" si="8"/>
        <v>19.473648000000001</v>
      </c>
      <c r="E94" s="212">
        <v>42856</v>
      </c>
      <c r="F94" s="182">
        <f t="shared" si="3"/>
        <v>23.951039666666674</v>
      </c>
      <c r="G94" s="127"/>
      <c r="H94" s="125"/>
      <c r="I94" s="127"/>
    </row>
    <row r="95" spans="2:9" x14ac:dyDescent="0.25">
      <c r="B95" s="127">
        <f t="shared" si="9"/>
        <v>2017</v>
      </c>
      <c r="C95" s="127">
        <v>6</v>
      </c>
      <c r="D95" s="213">
        <f t="shared" si="8"/>
        <v>20.009091999999999</v>
      </c>
      <c r="E95" s="212">
        <v>42887</v>
      </c>
      <c r="F95" s="182">
        <f t="shared" si="3"/>
        <v>23.632550750000004</v>
      </c>
      <c r="G95" s="127"/>
      <c r="H95" s="125"/>
      <c r="I95" s="127"/>
    </row>
    <row r="96" spans="2:9" x14ac:dyDescent="0.25">
      <c r="B96" s="127">
        <f t="shared" si="9"/>
        <v>2017</v>
      </c>
      <c r="C96" s="127">
        <v>7</v>
      </c>
      <c r="D96" s="213">
        <f t="shared" si="8"/>
        <v>22.603732000000001</v>
      </c>
      <c r="E96" s="212">
        <v>42917</v>
      </c>
      <c r="F96" s="182">
        <f t="shared" si="3"/>
        <v>23.893404833333332</v>
      </c>
      <c r="G96" s="127"/>
      <c r="H96" s="125"/>
      <c r="I96" s="127"/>
    </row>
    <row r="97" spans="2:9" x14ac:dyDescent="0.25">
      <c r="B97" s="127">
        <f t="shared" si="9"/>
        <v>2017</v>
      </c>
      <c r="C97" s="127">
        <v>8</v>
      </c>
      <c r="D97" s="213">
        <f t="shared" si="8"/>
        <v>22.407295999999999</v>
      </c>
      <c r="E97" s="212">
        <v>42948</v>
      </c>
      <c r="F97" s="182">
        <f t="shared" ref="F97:F119" si="10">+AVERAGE(D86:D97)</f>
        <v>23.51620733333333</v>
      </c>
      <c r="G97" s="127"/>
      <c r="H97" s="125"/>
      <c r="I97" s="127"/>
    </row>
    <row r="98" spans="2:9" x14ac:dyDescent="0.25">
      <c r="B98" s="127">
        <f t="shared" si="9"/>
        <v>2017</v>
      </c>
      <c r="C98" s="127">
        <v>9</v>
      </c>
      <c r="D98" s="213">
        <f t="shared" si="8"/>
        <v>18.431643000000001</v>
      </c>
      <c r="E98" s="212">
        <v>42979</v>
      </c>
      <c r="F98" s="182">
        <f t="shared" si="10"/>
        <v>22.805666916666667</v>
      </c>
      <c r="G98" s="127"/>
      <c r="H98" s="125"/>
      <c r="I98" s="127"/>
    </row>
    <row r="99" spans="2:9" x14ac:dyDescent="0.25">
      <c r="B99" s="127">
        <f t="shared" si="9"/>
        <v>2017</v>
      </c>
      <c r="C99" s="127">
        <v>10</v>
      </c>
      <c r="D99" s="213">
        <f t="shared" si="8"/>
        <v>19.727039999999999</v>
      </c>
      <c r="E99" s="212">
        <v>43009</v>
      </c>
      <c r="F99" s="182">
        <f t="shared" si="10"/>
        <v>22.163117500000002</v>
      </c>
      <c r="G99" s="127"/>
      <c r="H99" s="125"/>
      <c r="I99" s="127"/>
    </row>
    <row r="100" spans="2:9" x14ac:dyDescent="0.25">
      <c r="B100" s="127">
        <f t="shared" si="9"/>
        <v>2017</v>
      </c>
      <c r="C100" s="127">
        <v>11</v>
      </c>
      <c r="D100" s="213">
        <f t="shared" si="8"/>
        <v>17.450766999999999</v>
      </c>
      <c r="E100" s="212">
        <v>43040</v>
      </c>
      <c r="F100" s="182">
        <f t="shared" si="10"/>
        <v>21.584882500000003</v>
      </c>
      <c r="G100" s="127"/>
      <c r="H100" s="125"/>
      <c r="I100" s="127"/>
    </row>
    <row r="101" spans="2:9" x14ac:dyDescent="0.25">
      <c r="B101" s="127">
        <f t="shared" si="9"/>
        <v>2017</v>
      </c>
      <c r="C101" s="127">
        <v>12</v>
      </c>
      <c r="D101" s="213">
        <f t="shared" si="8"/>
        <v>22.591896999999999</v>
      </c>
      <c r="E101" s="212">
        <v>43070</v>
      </c>
      <c r="F101" s="182">
        <f t="shared" si="10"/>
        <v>20.299636749999998</v>
      </c>
      <c r="G101" s="127"/>
      <c r="H101" s="125"/>
      <c r="I101" s="127"/>
    </row>
    <row r="102" spans="2:9" x14ac:dyDescent="0.25">
      <c r="B102" s="127">
        <f>+G11</f>
        <v>2018</v>
      </c>
      <c r="C102" s="127">
        <v>1</v>
      </c>
      <c r="D102" s="213">
        <f t="shared" ref="D102:D113" si="11">+G13</f>
        <v>19.755566999999999</v>
      </c>
      <c r="E102" s="212">
        <v>43101</v>
      </c>
      <c r="F102" s="182">
        <f t="shared" si="10"/>
        <v>20.439176083333333</v>
      </c>
      <c r="G102" s="127"/>
      <c r="H102" s="125"/>
      <c r="I102" s="127"/>
    </row>
    <row r="103" spans="2:9" x14ac:dyDescent="0.25">
      <c r="B103" s="127">
        <f t="shared" ref="B103:B113" si="12">+B102</f>
        <v>2018</v>
      </c>
      <c r="C103" s="127">
        <v>2</v>
      </c>
      <c r="D103" s="213">
        <f t="shared" si="11"/>
        <v>21.227571000000001</v>
      </c>
      <c r="E103" s="212">
        <v>43132</v>
      </c>
      <c r="F103" s="182">
        <f t="shared" si="10"/>
        <v>20.485459666666667</v>
      </c>
      <c r="G103" s="127"/>
      <c r="H103" s="125"/>
      <c r="I103" s="127"/>
    </row>
    <row r="104" spans="2:9" x14ac:dyDescent="0.25">
      <c r="B104" s="127">
        <f t="shared" si="12"/>
        <v>2018</v>
      </c>
      <c r="C104" s="127">
        <v>3</v>
      </c>
      <c r="D104" s="213">
        <f t="shared" si="11"/>
        <v>16.917883</v>
      </c>
      <c r="E104" s="212">
        <v>43160</v>
      </c>
      <c r="F104" s="182">
        <f t="shared" si="10"/>
        <v>19.871879833333331</v>
      </c>
      <c r="G104" s="127"/>
      <c r="H104" s="125"/>
      <c r="I104" s="127"/>
    </row>
    <row r="105" spans="2:9" x14ac:dyDescent="0.25">
      <c r="B105" s="127">
        <f t="shared" si="12"/>
        <v>2018</v>
      </c>
      <c r="C105" s="127">
        <v>4</v>
      </c>
      <c r="D105" s="213">
        <f t="shared" si="11"/>
        <v>18.250207</v>
      </c>
      <c r="E105" s="212">
        <v>43191</v>
      </c>
      <c r="F105" s="182">
        <f t="shared" si="10"/>
        <v>19.903861916666663</v>
      </c>
      <c r="G105" s="127"/>
      <c r="H105" s="125"/>
      <c r="I105" s="127"/>
    </row>
    <row r="106" spans="2:9" x14ac:dyDescent="0.25">
      <c r="B106" s="127">
        <f t="shared" si="12"/>
        <v>2018</v>
      </c>
      <c r="C106" s="127">
        <v>5</v>
      </c>
      <c r="D106" s="213">
        <f t="shared" si="11"/>
        <v>15.745583999999999</v>
      </c>
      <c r="E106" s="212">
        <v>43221</v>
      </c>
      <c r="F106" s="182">
        <f t="shared" si="10"/>
        <v>19.593189916666667</v>
      </c>
      <c r="G106" s="127"/>
      <c r="H106" s="125"/>
      <c r="I106" s="127"/>
    </row>
    <row r="107" spans="2:9" x14ac:dyDescent="0.25">
      <c r="B107" s="127">
        <f t="shared" si="12"/>
        <v>2018</v>
      </c>
      <c r="C107" s="127">
        <v>6</v>
      </c>
      <c r="D107" s="213">
        <f t="shared" si="11"/>
        <v>13.38096</v>
      </c>
      <c r="E107" s="212">
        <v>43252</v>
      </c>
      <c r="F107" s="182">
        <f t="shared" si="10"/>
        <v>19.040845583333333</v>
      </c>
      <c r="G107" s="127"/>
      <c r="H107" s="125"/>
      <c r="I107" s="127"/>
    </row>
    <row r="108" spans="2:9" x14ac:dyDescent="0.25">
      <c r="B108" s="127">
        <f t="shared" si="12"/>
        <v>2018</v>
      </c>
      <c r="C108" s="127">
        <v>7</v>
      </c>
      <c r="D108" s="213">
        <f t="shared" si="11"/>
        <v>14.032173</v>
      </c>
      <c r="E108" s="212">
        <v>43282</v>
      </c>
      <c r="F108" s="182">
        <f t="shared" si="10"/>
        <v>18.326548999999996</v>
      </c>
      <c r="G108" s="127"/>
      <c r="H108" s="125"/>
      <c r="I108" s="127"/>
    </row>
    <row r="109" spans="2:9" x14ac:dyDescent="0.25">
      <c r="B109" s="127">
        <f t="shared" si="12"/>
        <v>2018</v>
      </c>
      <c r="C109" s="127">
        <v>8</v>
      </c>
      <c r="D109" s="213">
        <f t="shared" si="11"/>
        <v>20.525493999999998</v>
      </c>
      <c r="E109" s="212">
        <v>43313</v>
      </c>
      <c r="F109" s="182">
        <f t="shared" si="10"/>
        <v>18.169732166666666</v>
      </c>
      <c r="G109" s="127"/>
      <c r="H109" s="125"/>
      <c r="I109" s="127"/>
    </row>
    <row r="110" spans="2:9" x14ac:dyDescent="0.25">
      <c r="B110" s="127">
        <f t="shared" si="12"/>
        <v>2018</v>
      </c>
      <c r="C110" s="127">
        <v>9</v>
      </c>
      <c r="D110" s="213">
        <f t="shared" si="11"/>
        <v>12.874734</v>
      </c>
      <c r="E110" s="212">
        <v>43344</v>
      </c>
      <c r="F110" s="182">
        <f t="shared" si="10"/>
        <v>17.706656416666664</v>
      </c>
      <c r="G110" s="127"/>
      <c r="H110" s="125"/>
      <c r="I110" s="127"/>
    </row>
    <row r="111" spans="2:9" x14ac:dyDescent="0.25">
      <c r="B111" s="127">
        <f t="shared" si="12"/>
        <v>2018</v>
      </c>
      <c r="C111" s="127">
        <v>10</v>
      </c>
      <c r="D111" s="213">
        <f t="shared" si="11"/>
        <v>19.172339999999998</v>
      </c>
      <c r="E111" s="212">
        <v>43374</v>
      </c>
      <c r="F111" s="182">
        <f t="shared" si="10"/>
        <v>17.660431416666665</v>
      </c>
      <c r="G111" s="127"/>
      <c r="H111" s="125"/>
      <c r="I111" s="127"/>
    </row>
    <row r="112" spans="2:9" x14ac:dyDescent="0.25">
      <c r="B112" s="127">
        <f t="shared" si="12"/>
        <v>2018</v>
      </c>
      <c r="C112" s="127">
        <v>11</v>
      </c>
      <c r="D112" s="213">
        <f t="shared" si="11"/>
        <v>15.635268999999999</v>
      </c>
      <c r="E112" s="212">
        <v>43405</v>
      </c>
      <c r="F112" s="182">
        <f t="shared" si="10"/>
        <v>17.509139916666665</v>
      </c>
      <c r="G112" s="127"/>
      <c r="H112" s="125"/>
      <c r="I112" s="127"/>
    </row>
    <row r="113" spans="2:9" x14ac:dyDescent="0.25">
      <c r="B113" s="127">
        <f t="shared" si="12"/>
        <v>2018</v>
      </c>
      <c r="C113" s="127">
        <v>12</v>
      </c>
      <c r="D113" s="213">
        <f t="shared" si="11"/>
        <v>18.510258</v>
      </c>
      <c r="E113" s="212">
        <v>43435</v>
      </c>
      <c r="F113" s="182">
        <f t="shared" si="10"/>
        <v>17.169003333333333</v>
      </c>
      <c r="G113" s="127"/>
      <c r="H113" s="125"/>
      <c r="I113" s="127"/>
    </row>
    <row r="114" spans="2:9" x14ac:dyDescent="0.25">
      <c r="B114" s="127">
        <v>2019</v>
      </c>
      <c r="C114" s="127">
        <v>1</v>
      </c>
      <c r="D114" s="213">
        <f t="shared" ref="D114:D125" si="13">+H13</f>
        <v>11.375171999999999</v>
      </c>
      <c r="E114" s="212">
        <v>43466</v>
      </c>
      <c r="F114" s="182">
        <f t="shared" si="10"/>
        <v>16.47063708333333</v>
      </c>
      <c r="G114" s="127"/>
      <c r="H114" s="125"/>
      <c r="I114" s="127"/>
    </row>
    <row r="115" spans="2:9" x14ac:dyDescent="0.25">
      <c r="B115" s="127">
        <f t="shared" ref="B115:B125" si="14">+B114</f>
        <v>2019</v>
      </c>
      <c r="C115" s="127">
        <v>2</v>
      </c>
      <c r="D115" s="213">
        <f t="shared" si="13"/>
        <v>13.886556000000001</v>
      </c>
      <c r="E115" s="212">
        <v>43497</v>
      </c>
      <c r="F115" s="182">
        <f t="shared" si="10"/>
        <v>15.858885833333332</v>
      </c>
      <c r="G115" s="127"/>
      <c r="H115" s="125"/>
      <c r="I115" s="127"/>
    </row>
    <row r="116" spans="2:9" x14ac:dyDescent="0.25">
      <c r="B116" s="127">
        <f t="shared" si="14"/>
        <v>2019</v>
      </c>
      <c r="C116" s="127">
        <v>3</v>
      </c>
      <c r="D116" s="213">
        <f t="shared" si="13"/>
        <v>15.751279</v>
      </c>
      <c r="E116" s="212">
        <v>43525</v>
      </c>
      <c r="F116" s="182">
        <f t="shared" si="10"/>
        <v>15.761668833333333</v>
      </c>
      <c r="G116" s="127"/>
      <c r="H116" s="125"/>
      <c r="I116" s="127"/>
    </row>
    <row r="117" spans="2:9" x14ac:dyDescent="0.25">
      <c r="B117" s="127">
        <f t="shared" si="14"/>
        <v>2019</v>
      </c>
      <c r="C117" s="127">
        <v>4</v>
      </c>
      <c r="D117" s="213">
        <f t="shared" si="13"/>
        <v>14.938834</v>
      </c>
      <c r="E117" s="212">
        <v>43556</v>
      </c>
      <c r="F117" s="182">
        <f t="shared" si="10"/>
        <v>15.485721083333331</v>
      </c>
      <c r="G117" s="127"/>
      <c r="H117" s="125"/>
      <c r="I117" s="127"/>
    </row>
    <row r="118" spans="2:9" x14ac:dyDescent="0.25">
      <c r="B118" s="127">
        <f t="shared" si="14"/>
        <v>2019</v>
      </c>
      <c r="C118" s="127">
        <v>5</v>
      </c>
      <c r="D118" s="213">
        <f>+H17</f>
        <v>13.742077</v>
      </c>
      <c r="E118" s="212">
        <v>43586</v>
      </c>
      <c r="F118" s="182">
        <f>+AVERAGE(D107:D118)</f>
        <v>15.318762166666668</v>
      </c>
      <c r="G118" s="127"/>
      <c r="H118" s="125"/>
      <c r="I118" s="127"/>
    </row>
    <row r="119" spans="2:9" x14ac:dyDescent="0.25">
      <c r="B119" s="127">
        <f t="shared" si="14"/>
        <v>2019</v>
      </c>
      <c r="C119" s="127">
        <v>6</v>
      </c>
      <c r="D119" s="213">
        <f t="shared" si="13"/>
        <v>12.796143000000001</v>
      </c>
      <c r="E119" s="212">
        <v>43617</v>
      </c>
      <c r="F119" s="182">
        <f t="shared" si="10"/>
        <v>15.270027416666663</v>
      </c>
      <c r="G119" s="127"/>
      <c r="H119" s="125"/>
      <c r="I119" s="127"/>
    </row>
    <row r="120" spans="2:9" x14ac:dyDescent="0.25">
      <c r="B120" s="127">
        <f t="shared" si="14"/>
        <v>2019</v>
      </c>
      <c r="C120" s="127">
        <v>7</v>
      </c>
      <c r="D120" s="213">
        <f>+H19</f>
        <v>14.595255999999999</v>
      </c>
      <c r="E120" s="212">
        <v>43647</v>
      </c>
      <c r="F120" s="182">
        <f>+AVERAGE(D109:D120)</f>
        <v>15.316951000000001</v>
      </c>
      <c r="G120" s="127"/>
      <c r="H120" s="125"/>
      <c r="I120" s="127"/>
    </row>
    <row r="121" spans="2:9" x14ac:dyDescent="0.25">
      <c r="B121" s="127">
        <f t="shared" si="14"/>
        <v>2019</v>
      </c>
      <c r="C121" s="127">
        <v>8</v>
      </c>
      <c r="D121" s="213">
        <f t="shared" si="13"/>
        <v>13.646329</v>
      </c>
      <c r="E121" s="212">
        <v>43678</v>
      </c>
      <c r="F121" s="182">
        <f t="shared" ref="F121" si="15">+AVERAGE(D110:D121)</f>
        <v>14.743687250000001</v>
      </c>
      <c r="G121" s="127"/>
      <c r="H121" s="125"/>
      <c r="I121" s="127"/>
    </row>
    <row r="122" spans="2:9" x14ac:dyDescent="0.25">
      <c r="B122" s="127">
        <f t="shared" si="14"/>
        <v>2019</v>
      </c>
      <c r="C122" s="127">
        <v>9</v>
      </c>
      <c r="D122" s="213">
        <f t="shared" si="13"/>
        <v>16.615718999999999</v>
      </c>
      <c r="E122" s="212">
        <v>43709</v>
      </c>
      <c r="F122" s="182">
        <f>+AVERAGE(D111:D122)</f>
        <v>15.055436</v>
      </c>
      <c r="G122" s="127"/>
      <c r="H122" s="125"/>
      <c r="I122" s="127"/>
    </row>
    <row r="123" spans="2:9" x14ac:dyDescent="0.25">
      <c r="B123" s="127">
        <f t="shared" si="14"/>
        <v>2019</v>
      </c>
      <c r="C123" s="127">
        <v>10</v>
      </c>
      <c r="D123" s="213">
        <f t="shared" si="13"/>
        <v>19.890438</v>
      </c>
      <c r="E123" s="212">
        <v>43739</v>
      </c>
      <c r="F123" s="182">
        <f>+AVERAGE(D112:D123)</f>
        <v>15.115277499999998</v>
      </c>
      <c r="G123" s="127"/>
      <c r="H123" s="125"/>
      <c r="I123" s="127"/>
    </row>
    <row r="124" spans="2:9" x14ac:dyDescent="0.25"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13.812338416666664</v>
      </c>
      <c r="G124" s="127"/>
      <c r="H124" s="125"/>
      <c r="I124" s="127"/>
    </row>
    <row r="125" spans="2:9" x14ac:dyDescent="0.25"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>+AVERAGE(D114:D125)</f>
        <v>12.269816916666665</v>
      </c>
      <c r="G125" s="127"/>
      <c r="H125" s="125"/>
      <c r="I125" s="127"/>
    </row>
    <row r="126" spans="2:9" x14ac:dyDescent="0.25">
      <c r="B126" s="127"/>
      <c r="C126" s="127"/>
      <c r="D126" s="127"/>
      <c r="E126" s="127"/>
      <c r="F126" s="127"/>
      <c r="G126" s="127"/>
      <c r="H126" s="125"/>
      <c r="I126" s="127"/>
    </row>
    <row r="127" spans="2:9" x14ac:dyDescent="0.25">
      <c r="B127" s="127"/>
      <c r="C127" s="127"/>
      <c r="D127" s="127"/>
      <c r="E127" s="127"/>
      <c r="F127" s="127"/>
      <c r="G127" s="127"/>
      <c r="H127" s="125"/>
      <c r="I127" s="127"/>
    </row>
    <row r="128" spans="2:9" x14ac:dyDescent="0.25">
      <c r="B128" s="125"/>
      <c r="C128" s="125"/>
      <c r="D128" s="125"/>
      <c r="E128" s="125"/>
      <c r="F128" s="125"/>
      <c r="G128" s="125"/>
      <c r="H128" s="125"/>
      <c r="I128" s="127"/>
    </row>
    <row r="129" spans="2:9" x14ac:dyDescent="0.25">
      <c r="B129" s="125"/>
      <c r="C129" s="125"/>
      <c r="D129" s="125"/>
      <c r="E129" s="125"/>
      <c r="F129" s="125"/>
      <c r="G129" s="125"/>
      <c r="H129" s="125"/>
      <c r="I129" s="127"/>
    </row>
    <row r="130" spans="2:9" x14ac:dyDescent="0.25">
      <c r="G130" s="127"/>
      <c r="H130" s="127"/>
      <c r="I130" s="127"/>
    </row>
    <row r="131" spans="2:9" x14ac:dyDescent="0.25">
      <c r="G131" s="127"/>
      <c r="H131" s="127"/>
      <c r="I131" s="127"/>
    </row>
    <row r="132" spans="2:9" x14ac:dyDescent="0.25">
      <c r="G132" s="127"/>
      <c r="H132" s="127"/>
      <c r="I132" s="127"/>
    </row>
    <row r="133" spans="2:9" x14ac:dyDescent="0.25">
      <c r="G133" s="127"/>
      <c r="H133" s="127"/>
      <c r="I133" s="127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ignoredErrors>
    <ignoredError sqref="B66 B78 B90 B102" formula="1"/>
  </ignoredErrors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6" t="s">
        <v>73</v>
      </c>
      <c r="D7" s="226"/>
      <c r="E7" s="226"/>
      <c r="F7" s="226"/>
      <c r="G7" s="226"/>
      <c r="H7" s="226"/>
      <c r="I7" s="226"/>
      <c r="J7" s="226"/>
      <c r="K7" s="226"/>
      <c r="L7" s="60"/>
    </row>
    <row r="8" spans="1:15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</row>
    <row r="11" spans="1:15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14.445098</v>
      </c>
      <c r="D13" s="68">
        <v>15.849536000000001</v>
      </c>
      <c r="E13" s="68">
        <v>12.779979000000001</v>
      </c>
      <c r="F13" s="68">
        <v>11.70844</v>
      </c>
      <c r="G13" s="68">
        <v>14.232621999999999</v>
      </c>
      <c r="H13" s="68">
        <v>12.435285</v>
      </c>
      <c r="I13" s="68">
        <v>-12.628291540378145</v>
      </c>
      <c r="J13" s="68">
        <v>87.371708459621857</v>
      </c>
      <c r="K13" s="68">
        <v>21.558653415826523</v>
      </c>
      <c r="L13" s="60"/>
      <c r="N13" s="41">
        <f t="shared" ref="N13:N24" si="0">IF(H13="","",1)</f>
        <v>1</v>
      </c>
      <c r="O13" s="41"/>
    </row>
    <row r="14" spans="1:15" x14ac:dyDescent="0.25">
      <c r="A14" s="58"/>
      <c r="B14" s="67" t="s">
        <v>8</v>
      </c>
      <c r="C14" s="68">
        <v>22.019521999999998</v>
      </c>
      <c r="D14" s="68">
        <v>23.265387</v>
      </c>
      <c r="E14" s="68">
        <v>21.896409999999999</v>
      </c>
      <c r="F14" s="68">
        <v>17.096639</v>
      </c>
      <c r="G14" s="68">
        <v>16.825913</v>
      </c>
      <c r="H14" s="68">
        <v>16.350805999999999</v>
      </c>
      <c r="I14" s="68">
        <v>-2.8236625257720083</v>
      </c>
      <c r="J14" s="68">
        <v>97.176337474227992</v>
      </c>
      <c r="K14" s="68">
        <v>-1.5835042197475224</v>
      </c>
      <c r="L14" s="60"/>
      <c r="N14" s="41">
        <f t="shared" si="0"/>
        <v>1</v>
      </c>
      <c r="O14" s="41"/>
    </row>
    <row r="15" spans="1:15" x14ac:dyDescent="0.25">
      <c r="A15" s="58"/>
      <c r="B15" s="67" t="s">
        <v>9</v>
      </c>
      <c r="C15" s="68">
        <v>20.489612999999999</v>
      </c>
      <c r="D15" s="68">
        <v>17.232842000000002</v>
      </c>
      <c r="E15" s="68">
        <v>17.25639</v>
      </c>
      <c r="F15" s="68">
        <v>18.475072000000001</v>
      </c>
      <c r="G15" s="68">
        <v>20.198792000000001</v>
      </c>
      <c r="H15" s="68">
        <v>14.727138</v>
      </c>
      <c r="I15" s="68">
        <v>-27.089016016403356</v>
      </c>
      <c r="J15" s="68">
        <v>72.910983983596651</v>
      </c>
      <c r="K15" s="68">
        <v>9.3299771714015591</v>
      </c>
      <c r="L15" s="60"/>
      <c r="N15" s="41">
        <f t="shared" si="0"/>
        <v>1</v>
      </c>
      <c r="O15" s="41"/>
    </row>
    <row r="16" spans="1:15" x14ac:dyDescent="0.25">
      <c r="A16" s="58"/>
      <c r="B16" s="67" t="s">
        <v>10</v>
      </c>
      <c r="C16" s="68">
        <v>23.042372</v>
      </c>
      <c r="D16" s="68">
        <v>20.248512999999999</v>
      </c>
      <c r="E16" s="68">
        <v>17.523046999999998</v>
      </c>
      <c r="F16" s="68">
        <v>15.472929000000001</v>
      </c>
      <c r="G16" s="68">
        <v>15.956524</v>
      </c>
      <c r="H16" s="68">
        <v>19.913686999999999</v>
      </c>
      <c r="I16" s="68">
        <v>24.79965561421773</v>
      </c>
      <c r="J16" s="68">
        <v>124.79965561421773</v>
      </c>
      <c r="K16" s="68">
        <v>3.1254263494649326</v>
      </c>
      <c r="L16" s="60"/>
      <c r="N16" s="41">
        <f t="shared" si="0"/>
        <v>1</v>
      </c>
      <c r="O16" s="41"/>
    </row>
    <row r="17" spans="1:15" x14ac:dyDescent="0.25">
      <c r="A17" s="58"/>
      <c r="B17" s="67" t="s">
        <v>11</v>
      </c>
      <c r="C17" s="68">
        <v>19.868741</v>
      </c>
      <c r="D17" s="68">
        <v>22.165029000000001</v>
      </c>
      <c r="E17" s="68">
        <v>22.156739000000002</v>
      </c>
      <c r="F17" s="68">
        <v>21.689450000000001</v>
      </c>
      <c r="G17" s="68">
        <v>17.470355000000001</v>
      </c>
      <c r="H17" s="68">
        <v>19.490182000000001</v>
      </c>
      <c r="I17" s="68">
        <v>11.561453673952249</v>
      </c>
      <c r="J17" s="68">
        <v>111.56145367395224</v>
      </c>
      <c r="K17" s="68">
        <v>-19.452291321356697</v>
      </c>
      <c r="L17" s="60"/>
      <c r="N17" s="41">
        <f t="shared" si="0"/>
        <v>1</v>
      </c>
      <c r="O17" s="41"/>
    </row>
    <row r="18" spans="1:15" x14ac:dyDescent="0.25">
      <c r="A18" s="58"/>
      <c r="B18" s="67" t="s">
        <v>12</v>
      </c>
      <c r="C18" s="68">
        <v>17.629704</v>
      </c>
      <c r="D18" s="68">
        <v>20.871853999999999</v>
      </c>
      <c r="E18" s="68">
        <v>19.062946</v>
      </c>
      <c r="F18" s="68">
        <v>19.339009999999998</v>
      </c>
      <c r="G18" s="68">
        <v>16.926577000000002</v>
      </c>
      <c r="H18" s="68">
        <v>15.814799000000001</v>
      </c>
      <c r="I18" s="68">
        <v>-6.5682388116628747</v>
      </c>
      <c r="J18" s="68">
        <v>93.43176118833712</v>
      </c>
      <c r="K18" s="68">
        <v>-12.474438970764258</v>
      </c>
      <c r="L18" s="60"/>
      <c r="N18" s="41">
        <f t="shared" si="0"/>
        <v>1</v>
      </c>
      <c r="O18" s="41"/>
    </row>
    <row r="19" spans="1:15" x14ac:dyDescent="0.25">
      <c r="A19" s="58"/>
      <c r="B19" s="67" t="s">
        <v>13</v>
      </c>
      <c r="C19" s="68">
        <v>24.159172999999999</v>
      </c>
      <c r="D19" s="68">
        <v>24.433309000000001</v>
      </c>
      <c r="E19" s="68">
        <v>12.145371000000001</v>
      </c>
      <c r="F19" s="68">
        <v>21.718878</v>
      </c>
      <c r="G19" s="68">
        <v>17.634129999999999</v>
      </c>
      <c r="H19" s="68">
        <v>17.222331000000001</v>
      </c>
      <c r="I19" s="68">
        <v>-2.3352385402625409</v>
      </c>
      <c r="J19" s="68">
        <v>97.664761459737463</v>
      </c>
      <c r="K19" s="68">
        <v>-18.807361964094092</v>
      </c>
      <c r="L19" s="60"/>
      <c r="N19" s="41">
        <f t="shared" si="0"/>
        <v>1</v>
      </c>
      <c r="O19" s="41"/>
    </row>
    <row r="20" spans="1:15" x14ac:dyDescent="0.25">
      <c r="A20" s="58"/>
      <c r="B20" s="67" t="s">
        <v>14</v>
      </c>
      <c r="C20" s="68">
        <v>35.835724999999996</v>
      </c>
      <c r="D20" s="68">
        <v>22.342147000000001</v>
      </c>
      <c r="E20" s="68">
        <v>25.911726999999999</v>
      </c>
      <c r="F20" s="68">
        <v>17.941334000000001</v>
      </c>
      <c r="G20" s="68">
        <v>17.756171999999999</v>
      </c>
      <c r="H20" s="68">
        <v>15.066508000000001</v>
      </c>
      <c r="I20" s="68">
        <v>-15.147769462922522</v>
      </c>
      <c r="J20" s="68">
        <v>84.852230537077475</v>
      </c>
      <c r="K20" s="68">
        <v>-1.0320414301411618</v>
      </c>
      <c r="L20" s="60"/>
      <c r="N20" s="41">
        <f t="shared" si="0"/>
        <v>1</v>
      </c>
      <c r="O20" s="41"/>
    </row>
    <row r="21" spans="1:15" x14ac:dyDescent="0.25">
      <c r="A21" s="58"/>
      <c r="B21" s="67" t="s">
        <v>15</v>
      </c>
      <c r="C21" s="68">
        <v>20.209868</v>
      </c>
      <c r="D21" s="68">
        <v>23.553609000000002</v>
      </c>
      <c r="E21" s="68">
        <v>23.619910999999998</v>
      </c>
      <c r="F21" s="68">
        <v>18.565638</v>
      </c>
      <c r="G21" s="68">
        <v>16.872081000000001</v>
      </c>
      <c r="H21" s="68">
        <v>20.988323000000001</v>
      </c>
      <c r="I21" s="68">
        <v>24.396765283428866</v>
      </c>
      <c r="J21" s="68">
        <v>124.39676528342886</v>
      </c>
      <c r="K21" s="68">
        <v>-9.1219973156861034</v>
      </c>
      <c r="L21" s="60"/>
      <c r="N21" s="41">
        <f t="shared" si="0"/>
        <v>1</v>
      </c>
      <c r="O21" s="41"/>
    </row>
    <row r="22" spans="1:15" x14ac:dyDescent="0.25">
      <c r="A22" s="58"/>
      <c r="B22" s="67" t="s">
        <v>16</v>
      </c>
      <c r="C22" s="68">
        <v>23.524470999999998</v>
      </c>
      <c r="D22" s="68">
        <v>19.776109000000002</v>
      </c>
      <c r="E22" s="68">
        <v>20.269883</v>
      </c>
      <c r="F22" s="68">
        <v>21.152819999999998</v>
      </c>
      <c r="G22" s="68">
        <v>17.543887999999999</v>
      </c>
      <c r="H22" s="30">
        <v>18.485023000000002</v>
      </c>
      <c r="I22" s="30">
        <v>5.3644608310313036</v>
      </c>
      <c r="J22" s="30">
        <v>105.36446083103131</v>
      </c>
      <c r="K22" s="30">
        <v>-17.061233443105927</v>
      </c>
      <c r="L22" s="60"/>
      <c r="N22" s="41">
        <f t="shared" si="0"/>
        <v>1</v>
      </c>
      <c r="O22" s="41"/>
    </row>
    <row r="23" spans="1:15" x14ac:dyDescent="0.25">
      <c r="A23" s="58"/>
      <c r="B23" s="67" t="s">
        <v>17</v>
      </c>
      <c r="C23" s="68">
        <v>22.147682</v>
      </c>
      <c r="D23" s="68">
        <v>20.614784</v>
      </c>
      <c r="E23" s="68">
        <v>18.368808000000001</v>
      </c>
      <c r="F23" s="68">
        <v>18.353035999999999</v>
      </c>
      <c r="G23" s="68">
        <v>17.539317</v>
      </c>
      <c r="H23" s="68"/>
      <c r="I23" s="68" t="s">
        <v>97</v>
      </c>
      <c r="J23" s="68" t="s">
        <v>97</v>
      </c>
      <c r="K23" s="68" t="s">
        <v>97</v>
      </c>
      <c r="L23" s="60"/>
      <c r="N23" s="41" t="str">
        <f t="shared" si="0"/>
        <v/>
      </c>
      <c r="O23" s="41"/>
    </row>
    <row r="24" spans="1:15" x14ac:dyDescent="0.25">
      <c r="A24" s="58"/>
      <c r="B24" s="67" t="s">
        <v>18</v>
      </c>
      <c r="C24" s="68">
        <v>27.69049</v>
      </c>
      <c r="D24" s="68">
        <v>20.168659000000002</v>
      </c>
      <c r="E24" s="68">
        <v>24.179162000000002</v>
      </c>
      <c r="F24" s="68">
        <v>19.044822</v>
      </c>
      <c r="G24" s="68">
        <v>17.304849999999998</v>
      </c>
      <c r="H24" s="68"/>
      <c r="I24" s="68" t="s">
        <v>97</v>
      </c>
      <c r="J24" s="68" t="s">
        <v>97</v>
      </c>
      <c r="K24" s="68" t="s">
        <v>97</v>
      </c>
      <c r="L24" s="60"/>
      <c r="N24" s="41" t="str">
        <f t="shared" si="0"/>
        <v/>
      </c>
      <c r="O24" s="41"/>
    </row>
    <row r="25" spans="1:15" x14ac:dyDescent="0.25">
      <c r="A25" s="58"/>
      <c r="B25" s="69" t="s">
        <v>33</v>
      </c>
      <c r="C25" s="70">
        <v>271.06245899999999</v>
      </c>
      <c r="D25" s="70">
        <v>250.52177799999998</v>
      </c>
      <c r="E25" s="70">
        <v>235.17037299999998</v>
      </c>
      <c r="F25" s="70">
        <v>220.55806800000002</v>
      </c>
      <c r="G25" s="70">
        <v>206.26122100000001</v>
      </c>
      <c r="H25" s="82">
        <v>170.49408200000002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-7.5778405743747834</v>
      </c>
      <c r="E26" s="70">
        <v>-6.1277726521643983</v>
      </c>
      <c r="F26" s="70">
        <v>-6.2134973949290684</v>
      </c>
      <c r="G26" s="70">
        <v>-6.4821237915450025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221.224287</v>
      </c>
      <c r="D28" s="70">
        <v>209.73833500000001</v>
      </c>
      <c r="E28" s="70">
        <v>192.62240299999999</v>
      </c>
      <c r="F28" s="70">
        <v>183.16021000000001</v>
      </c>
      <c r="G28" s="70">
        <v>171.41705400000001</v>
      </c>
      <c r="H28" s="30">
        <v>170.49408200000002</v>
      </c>
      <c r="I28" s="66">
        <v>-0.53843650819013211</v>
      </c>
      <c r="J28" s="30">
        <v>99.461563491809869</v>
      </c>
      <c r="K28" s="30">
        <v>-6.4114121729823337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-5.1919941321813319</v>
      </c>
      <c r="E29" s="70">
        <v>-8.1606121265337617</v>
      </c>
      <c r="F29" s="70">
        <v>-4.9123014003724101</v>
      </c>
      <c r="G29" s="70">
        <v>-6.4114121729823337</v>
      </c>
      <c r="H29" s="30">
        <v>-0.53843650819013211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36" customFormat="1" ht="14.25" customHeight="1" x14ac:dyDescent="0.25">
      <c r="A31" s="58"/>
      <c r="B31" s="46"/>
      <c r="C31" s="225" t="s">
        <v>143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5" s="136" customFormat="1" x14ac:dyDescent="0.25">
      <c r="A32" s="61"/>
      <c r="B32" s="44"/>
      <c r="C32" s="225" t="str">
        <f>+'Histórico exportaciones'!C32:I32</f>
        <v xml:space="preserve">Valor FOB, millones de dólares, promedio móvil 12 meses 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25">
      <c r="A46" s="144"/>
      <c r="B46" s="125"/>
      <c r="C46" s="125"/>
      <c r="D46" s="125"/>
      <c r="E46" s="125"/>
      <c r="F46" s="125"/>
      <c r="G46" s="125"/>
      <c r="H46" s="125"/>
      <c r="N46" s="127"/>
    </row>
    <row r="47" spans="1:15" s="136" customFormat="1" x14ac:dyDescent="0.25">
      <c r="A47" s="144"/>
      <c r="B47" s="125"/>
      <c r="C47" s="125"/>
      <c r="D47" s="125"/>
      <c r="E47" s="125"/>
      <c r="F47" s="125"/>
      <c r="G47" s="125"/>
      <c r="H47" s="125"/>
      <c r="N47" s="127"/>
    </row>
    <row r="48" spans="1:15" s="136" customFormat="1" x14ac:dyDescent="0.25">
      <c r="A48" s="144"/>
      <c r="B48" s="125"/>
      <c r="C48" s="125"/>
      <c r="D48" s="125"/>
      <c r="E48" s="125"/>
      <c r="F48" s="125"/>
      <c r="G48" s="125"/>
      <c r="H48" s="125"/>
      <c r="N48" s="127"/>
    </row>
    <row r="49" spans="1:15" s="136" customFormat="1" x14ac:dyDescent="0.25">
      <c r="A49" s="144"/>
      <c r="B49" s="125"/>
      <c r="C49" s="125"/>
      <c r="D49" s="125"/>
      <c r="E49" s="125"/>
      <c r="F49" s="125"/>
      <c r="G49" s="125"/>
      <c r="H49" s="125"/>
      <c r="N49" s="127"/>
    </row>
    <row r="50" spans="1:15" s="136" customFormat="1" x14ac:dyDescent="0.25">
      <c r="A50" s="144"/>
      <c r="B50" s="125"/>
      <c r="C50" s="125"/>
      <c r="D50" s="125"/>
      <c r="E50" s="125"/>
      <c r="F50" s="125"/>
      <c r="G50" s="125"/>
      <c r="H50" s="125"/>
      <c r="N50" s="127"/>
    </row>
    <row r="51" spans="1:15" s="136" customFormat="1" x14ac:dyDescent="0.25">
      <c r="A51" s="144"/>
      <c r="B51" s="125"/>
      <c r="C51" s="125"/>
      <c r="D51" s="125"/>
      <c r="E51" s="125"/>
      <c r="F51" s="125"/>
      <c r="G51" s="125"/>
      <c r="H51" s="125"/>
      <c r="N51" s="127"/>
    </row>
    <row r="52" spans="1:15" s="136" customFormat="1" x14ac:dyDescent="0.25">
      <c r="A52" s="144"/>
      <c r="B52" s="127"/>
      <c r="C52" s="127"/>
      <c r="D52" s="127"/>
      <c r="E52" s="127"/>
      <c r="F52" s="127"/>
      <c r="G52" s="127"/>
      <c r="H52" s="125"/>
      <c r="N52" s="127"/>
    </row>
    <row r="53" spans="1:15" x14ac:dyDescent="0.25">
      <c r="A53" s="144"/>
      <c r="B53" s="127" t="s">
        <v>1</v>
      </c>
      <c r="C53" s="127" t="s">
        <v>161</v>
      </c>
      <c r="D53" s="127" t="s">
        <v>179</v>
      </c>
      <c r="E53" s="127" t="s">
        <v>162</v>
      </c>
      <c r="F53" s="127" t="s">
        <v>163</v>
      </c>
      <c r="G53" s="127"/>
      <c r="H53" s="125"/>
      <c r="I53" s="136"/>
      <c r="J53" s="136"/>
      <c r="K53" s="136"/>
      <c r="L53" s="136"/>
      <c r="M53" s="136"/>
      <c r="N53" s="127"/>
      <c r="O53" s="136"/>
    </row>
    <row r="54" spans="1:15" x14ac:dyDescent="0.25">
      <c r="A54" s="144"/>
      <c r="B54" s="127">
        <f>+C11</f>
        <v>2014</v>
      </c>
      <c r="C54" s="127">
        <v>1</v>
      </c>
      <c r="D54" s="213">
        <f t="shared" ref="D54:D65" si="1">+C13</f>
        <v>14.445098</v>
      </c>
      <c r="E54" s="212">
        <v>41640</v>
      </c>
      <c r="F54" s="127"/>
      <c r="G54" s="127"/>
      <c r="H54" s="125"/>
      <c r="I54" s="136"/>
      <c r="J54" s="136"/>
      <c r="K54" s="136"/>
      <c r="L54" s="136"/>
      <c r="M54" s="136"/>
      <c r="N54" s="127"/>
      <c r="O54" s="136"/>
    </row>
    <row r="55" spans="1:15" x14ac:dyDescent="0.25">
      <c r="A55" s="144"/>
      <c r="B55" s="127">
        <f t="shared" ref="B55:B65" si="2">+B54</f>
        <v>2014</v>
      </c>
      <c r="C55" s="127">
        <v>2</v>
      </c>
      <c r="D55" s="213">
        <f t="shared" si="1"/>
        <v>22.019521999999998</v>
      </c>
      <c r="E55" s="212">
        <v>41671</v>
      </c>
      <c r="F55" s="127"/>
      <c r="G55" s="127"/>
      <c r="H55" s="125"/>
      <c r="I55" s="136"/>
      <c r="J55" s="136"/>
      <c r="K55" s="136"/>
      <c r="L55" s="136"/>
      <c r="M55" s="136"/>
      <c r="N55" s="127"/>
      <c r="O55" s="136"/>
    </row>
    <row r="56" spans="1:15" x14ac:dyDescent="0.25">
      <c r="A56" s="144"/>
      <c r="B56" s="127">
        <f t="shared" si="2"/>
        <v>2014</v>
      </c>
      <c r="C56" s="127">
        <v>3</v>
      </c>
      <c r="D56" s="213">
        <f t="shared" si="1"/>
        <v>20.489612999999999</v>
      </c>
      <c r="E56" s="212">
        <v>41699</v>
      </c>
      <c r="F56" s="127"/>
      <c r="G56" s="127"/>
      <c r="H56" s="125"/>
      <c r="I56" s="136"/>
      <c r="J56" s="136"/>
      <c r="K56" s="136"/>
      <c r="L56" s="136"/>
      <c r="M56" s="136"/>
      <c r="N56" s="127"/>
      <c r="O56" s="136"/>
    </row>
    <row r="57" spans="1:15" x14ac:dyDescent="0.25">
      <c r="A57" s="144"/>
      <c r="B57" s="127">
        <f t="shared" si="2"/>
        <v>2014</v>
      </c>
      <c r="C57" s="127">
        <v>4</v>
      </c>
      <c r="D57" s="213">
        <f t="shared" si="1"/>
        <v>23.042372</v>
      </c>
      <c r="E57" s="212">
        <v>41730</v>
      </c>
      <c r="F57" s="182">
        <f>+AVERAGE(D54:D61)</f>
        <v>22.1862435</v>
      </c>
      <c r="G57" s="127"/>
      <c r="H57" s="125"/>
      <c r="I57" s="136"/>
      <c r="J57" s="136"/>
      <c r="K57" s="136"/>
      <c r="L57" s="136"/>
      <c r="M57" s="136"/>
      <c r="N57" s="127"/>
      <c r="O57" s="136"/>
    </row>
    <row r="58" spans="1:15" x14ac:dyDescent="0.25">
      <c r="A58" s="144"/>
      <c r="B58" s="127">
        <f t="shared" si="2"/>
        <v>2014</v>
      </c>
      <c r="C58" s="127">
        <v>5</v>
      </c>
      <c r="D58" s="213">
        <f t="shared" si="1"/>
        <v>19.868741</v>
      </c>
      <c r="E58" s="212">
        <v>41760</v>
      </c>
      <c r="F58" s="182">
        <f>+AVERAGE(D54:D61)</f>
        <v>22.1862435</v>
      </c>
      <c r="G58" s="127"/>
      <c r="H58" s="125"/>
      <c r="I58" s="136"/>
      <c r="J58" s="136"/>
      <c r="K58" s="136"/>
      <c r="L58" s="136"/>
      <c r="M58" s="136"/>
      <c r="N58" s="127"/>
      <c r="O58" s="136"/>
    </row>
    <row r="59" spans="1:15" x14ac:dyDescent="0.25">
      <c r="A59" s="144"/>
      <c r="B59" s="127">
        <f t="shared" si="2"/>
        <v>2014</v>
      </c>
      <c r="C59" s="127">
        <v>6</v>
      </c>
      <c r="D59" s="213">
        <f t="shared" si="1"/>
        <v>17.629704</v>
      </c>
      <c r="E59" s="212">
        <v>41791</v>
      </c>
      <c r="F59" s="182">
        <f>+AVERAGE(D54:D61)</f>
        <v>22.1862435</v>
      </c>
      <c r="G59" s="127"/>
      <c r="H59" s="125"/>
      <c r="I59" s="136"/>
      <c r="J59" s="136"/>
      <c r="K59" s="136"/>
      <c r="L59" s="136"/>
      <c r="M59" s="136"/>
      <c r="N59" s="127"/>
      <c r="O59" s="136"/>
    </row>
    <row r="60" spans="1:15" x14ac:dyDescent="0.25">
      <c r="A60" s="144"/>
      <c r="B60" s="127">
        <f t="shared" si="2"/>
        <v>2014</v>
      </c>
      <c r="C60" s="127">
        <v>7</v>
      </c>
      <c r="D60" s="213">
        <f t="shared" si="1"/>
        <v>24.159172999999999</v>
      </c>
      <c r="E60" s="212">
        <v>41821</v>
      </c>
      <c r="F60" s="182">
        <f>+AVERAGE(D54:D61)</f>
        <v>22.1862435</v>
      </c>
      <c r="G60" s="127"/>
      <c r="H60" s="125"/>
      <c r="I60" s="136"/>
      <c r="J60" s="136"/>
      <c r="K60" s="136"/>
      <c r="L60" s="136"/>
      <c r="M60" s="136"/>
      <c r="N60" s="127"/>
      <c r="O60" s="136"/>
    </row>
    <row r="61" spans="1:15" x14ac:dyDescent="0.25">
      <c r="A61" s="144"/>
      <c r="B61" s="127">
        <f t="shared" si="2"/>
        <v>2014</v>
      </c>
      <c r="C61" s="127">
        <v>8</v>
      </c>
      <c r="D61" s="213">
        <f t="shared" si="1"/>
        <v>35.835724999999996</v>
      </c>
      <c r="E61" s="212">
        <v>41852</v>
      </c>
      <c r="F61" s="182">
        <f>+AVERAGE(D54:D61)</f>
        <v>22.1862435</v>
      </c>
      <c r="G61" s="127"/>
      <c r="H61" s="125"/>
      <c r="I61" s="136"/>
      <c r="J61" s="136"/>
      <c r="K61" s="136"/>
      <c r="L61" s="136"/>
      <c r="M61" s="136"/>
      <c r="N61" s="127"/>
      <c r="O61" s="136"/>
    </row>
    <row r="62" spans="1:15" x14ac:dyDescent="0.25">
      <c r="A62" s="144"/>
      <c r="B62" s="127">
        <f t="shared" si="2"/>
        <v>2014</v>
      </c>
      <c r="C62" s="127">
        <v>9</v>
      </c>
      <c r="D62" s="213">
        <f t="shared" si="1"/>
        <v>20.209868</v>
      </c>
      <c r="E62" s="212">
        <v>41883</v>
      </c>
      <c r="F62" s="182">
        <f>+AVERAGE(D54:D62)</f>
        <v>21.966646222222224</v>
      </c>
      <c r="G62" s="127"/>
      <c r="H62" s="125"/>
      <c r="I62" s="136"/>
      <c r="J62" s="136"/>
      <c r="K62" s="136"/>
      <c r="L62" s="136"/>
      <c r="M62" s="136"/>
      <c r="N62" s="127"/>
      <c r="O62" s="136"/>
    </row>
    <row r="63" spans="1:15" x14ac:dyDescent="0.25">
      <c r="A63" s="144"/>
      <c r="B63" s="127">
        <f t="shared" si="2"/>
        <v>2014</v>
      </c>
      <c r="C63" s="127">
        <v>10</v>
      </c>
      <c r="D63" s="213">
        <f t="shared" si="1"/>
        <v>23.524470999999998</v>
      </c>
      <c r="E63" s="212">
        <v>41913</v>
      </c>
      <c r="F63" s="182">
        <f>+AVERAGE(D54:D63)</f>
        <v>22.1224287</v>
      </c>
      <c r="G63" s="127"/>
      <c r="H63" s="125"/>
      <c r="I63" s="136"/>
      <c r="J63" s="136"/>
      <c r="K63" s="136"/>
      <c r="L63" s="136"/>
      <c r="M63" s="136"/>
      <c r="N63" s="127"/>
      <c r="O63" s="136"/>
    </row>
    <row r="64" spans="1:15" x14ac:dyDescent="0.25">
      <c r="A64" s="144"/>
      <c r="B64" s="127">
        <f t="shared" si="2"/>
        <v>2014</v>
      </c>
      <c r="C64" s="127">
        <v>11</v>
      </c>
      <c r="D64" s="213">
        <f t="shared" si="1"/>
        <v>22.147682</v>
      </c>
      <c r="E64" s="212">
        <v>41944</v>
      </c>
      <c r="F64" s="182">
        <f>+AVERAGE(D54:D64)</f>
        <v>22.124724454545454</v>
      </c>
      <c r="G64" s="127"/>
      <c r="H64" s="125"/>
      <c r="I64" s="136"/>
      <c r="J64" s="136"/>
      <c r="K64" s="136"/>
      <c r="L64" s="136"/>
      <c r="M64" s="136"/>
      <c r="N64" s="127"/>
      <c r="O64" s="136"/>
    </row>
    <row r="65" spans="1:15" x14ac:dyDescent="0.25">
      <c r="A65" s="144"/>
      <c r="B65" s="127">
        <f t="shared" si="2"/>
        <v>2014</v>
      </c>
      <c r="C65" s="127">
        <v>12</v>
      </c>
      <c r="D65" s="213">
        <f t="shared" si="1"/>
        <v>27.69049</v>
      </c>
      <c r="E65" s="212">
        <v>41974</v>
      </c>
      <c r="F65" s="182">
        <f t="shared" ref="F65:F96" si="3">+AVERAGE(D54:D65)</f>
        <v>22.588538249999999</v>
      </c>
      <c r="G65" s="127"/>
      <c r="H65" s="125"/>
      <c r="I65" s="136"/>
      <c r="J65" s="136"/>
      <c r="K65" s="136"/>
      <c r="L65" s="136"/>
      <c r="M65" s="136"/>
      <c r="N65" s="127"/>
      <c r="O65" s="136"/>
    </row>
    <row r="66" spans="1:15" x14ac:dyDescent="0.25">
      <c r="A66" s="144"/>
      <c r="B66" s="127">
        <f>+D11</f>
        <v>2015</v>
      </c>
      <c r="C66" s="127">
        <v>1</v>
      </c>
      <c r="D66" s="213">
        <f t="shared" ref="D66:D77" si="4">+D13</f>
        <v>15.849536000000001</v>
      </c>
      <c r="E66" s="212">
        <v>42005</v>
      </c>
      <c r="F66" s="182">
        <f t="shared" si="3"/>
        <v>22.70557475</v>
      </c>
      <c r="G66" s="127"/>
      <c r="H66" s="125"/>
      <c r="I66" s="136"/>
      <c r="J66" s="136"/>
      <c r="K66" s="136"/>
      <c r="L66" s="136"/>
      <c r="M66" s="136"/>
      <c r="N66" s="127"/>
      <c r="O66" s="136"/>
    </row>
    <row r="67" spans="1:15" x14ac:dyDescent="0.25">
      <c r="A67" s="144"/>
      <c r="B67" s="127">
        <f t="shared" ref="B67:B77" si="5">+B66</f>
        <v>2015</v>
      </c>
      <c r="C67" s="127">
        <v>2</v>
      </c>
      <c r="D67" s="213">
        <f t="shared" si="4"/>
        <v>23.265387</v>
      </c>
      <c r="E67" s="212">
        <v>42036</v>
      </c>
      <c r="F67" s="182">
        <f t="shared" si="3"/>
        <v>22.809396833333334</v>
      </c>
      <c r="G67" s="127"/>
      <c r="H67" s="125"/>
      <c r="I67" s="136"/>
      <c r="J67" s="136"/>
      <c r="K67" s="136"/>
      <c r="L67" s="136"/>
      <c r="M67" s="136"/>
      <c r="N67" s="127"/>
      <c r="O67" s="136"/>
    </row>
    <row r="68" spans="1:15" x14ac:dyDescent="0.25">
      <c r="A68" s="144"/>
      <c r="B68" s="127">
        <f t="shared" si="5"/>
        <v>2015</v>
      </c>
      <c r="C68" s="127">
        <v>3</v>
      </c>
      <c r="D68" s="213">
        <f t="shared" si="4"/>
        <v>17.232842000000002</v>
      </c>
      <c r="E68" s="212">
        <v>42064</v>
      </c>
      <c r="F68" s="182">
        <f t="shared" si="3"/>
        <v>22.537999250000002</v>
      </c>
      <c r="G68" s="127"/>
      <c r="H68" s="125"/>
      <c r="I68" s="136"/>
      <c r="J68" s="136"/>
      <c r="K68" s="136"/>
      <c r="L68" s="136"/>
      <c r="M68" s="136"/>
      <c r="N68" s="127"/>
      <c r="O68" s="136"/>
    </row>
    <row r="69" spans="1:15" x14ac:dyDescent="0.25">
      <c r="A69" s="144"/>
      <c r="B69" s="127">
        <f t="shared" si="5"/>
        <v>2015</v>
      </c>
      <c r="C69" s="127">
        <v>4</v>
      </c>
      <c r="D69" s="213">
        <f t="shared" si="4"/>
        <v>20.248512999999999</v>
      </c>
      <c r="E69" s="212">
        <v>42095</v>
      </c>
      <c r="F69" s="182">
        <f t="shared" si="3"/>
        <v>22.305177666666665</v>
      </c>
      <c r="G69" s="127"/>
      <c r="H69" s="125"/>
      <c r="I69" s="136"/>
      <c r="J69" s="136"/>
      <c r="K69" s="136"/>
      <c r="L69" s="136"/>
      <c r="M69" s="136"/>
      <c r="N69" s="127"/>
      <c r="O69" s="136"/>
    </row>
    <row r="70" spans="1:15" x14ac:dyDescent="0.25">
      <c r="A70" s="144"/>
      <c r="B70" s="127">
        <f t="shared" si="5"/>
        <v>2015</v>
      </c>
      <c r="C70" s="127">
        <v>5</v>
      </c>
      <c r="D70" s="213">
        <f t="shared" si="4"/>
        <v>22.165029000000001</v>
      </c>
      <c r="E70" s="212">
        <v>42125</v>
      </c>
      <c r="F70" s="182">
        <f t="shared" si="3"/>
        <v>22.496534999999998</v>
      </c>
      <c r="G70" s="127"/>
      <c r="H70" s="125"/>
      <c r="I70" s="136"/>
      <c r="J70" s="136"/>
      <c r="K70" s="136"/>
      <c r="L70" s="136"/>
      <c r="M70" s="136"/>
      <c r="N70" s="127"/>
      <c r="O70" s="136"/>
    </row>
    <row r="71" spans="1:15" x14ac:dyDescent="0.25">
      <c r="A71" s="144"/>
      <c r="B71" s="127">
        <f t="shared" si="5"/>
        <v>2015</v>
      </c>
      <c r="C71" s="127">
        <v>6</v>
      </c>
      <c r="D71" s="213">
        <f t="shared" si="4"/>
        <v>20.871853999999999</v>
      </c>
      <c r="E71" s="212">
        <v>42156</v>
      </c>
      <c r="F71" s="182">
        <f t="shared" si="3"/>
        <v>22.76671416666667</v>
      </c>
      <c r="G71" s="127"/>
      <c r="H71" s="125"/>
      <c r="I71" s="136"/>
      <c r="J71" s="136"/>
      <c r="K71" s="136"/>
      <c r="L71" s="136"/>
      <c r="M71" s="136"/>
      <c r="N71" s="127"/>
      <c r="O71" s="136"/>
    </row>
    <row r="72" spans="1:15" x14ac:dyDescent="0.25">
      <c r="A72" s="144"/>
      <c r="B72" s="127">
        <f t="shared" si="5"/>
        <v>2015</v>
      </c>
      <c r="C72" s="127">
        <v>7</v>
      </c>
      <c r="D72" s="213">
        <f t="shared" si="4"/>
        <v>24.433309000000001</v>
      </c>
      <c r="E72" s="212">
        <v>42186</v>
      </c>
      <c r="F72" s="182">
        <f t="shared" si="3"/>
        <v>22.789558833333334</v>
      </c>
      <c r="G72" s="127"/>
      <c r="H72" s="125"/>
      <c r="I72" s="136"/>
      <c r="J72" s="136"/>
      <c r="K72" s="136"/>
      <c r="L72" s="136"/>
      <c r="M72" s="136"/>
      <c r="N72" s="127"/>
      <c r="O72" s="136"/>
    </row>
    <row r="73" spans="1:15" x14ac:dyDescent="0.25">
      <c r="A73" s="144"/>
      <c r="B73" s="127">
        <f t="shared" si="5"/>
        <v>2015</v>
      </c>
      <c r="C73" s="127">
        <v>8</v>
      </c>
      <c r="D73" s="213">
        <f t="shared" si="4"/>
        <v>22.342147000000001</v>
      </c>
      <c r="E73" s="212">
        <v>42217</v>
      </c>
      <c r="F73" s="182">
        <f t="shared" si="3"/>
        <v>21.665094</v>
      </c>
      <c r="G73" s="127"/>
      <c r="H73" s="125"/>
      <c r="I73" s="136"/>
      <c r="J73" s="136"/>
      <c r="K73" s="136"/>
      <c r="L73" s="136"/>
      <c r="M73" s="136"/>
      <c r="N73" s="127"/>
      <c r="O73" s="136"/>
    </row>
    <row r="74" spans="1:15" x14ac:dyDescent="0.25">
      <c r="A74" s="144"/>
      <c r="B74" s="127">
        <f t="shared" si="5"/>
        <v>2015</v>
      </c>
      <c r="C74" s="127">
        <v>9</v>
      </c>
      <c r="D74" s="213">
        <f t="shared" si="4"/>
        <v>23.553609000000002</v>
      </c>
      <c r="E74" s="212">
        <v>42248</v>
      </c>
      <c r="F74" s="182">
        <f t="shared" si="3"/>
        <v>21.943739083333337</v>
      </c>
      <c r="G74" s="127"/>
      <c r="H74" s="125"/>
      <c r="I74" s="136"/>
      <c r="J74" s="136"/>
      <c r="K74" s="136"/>
      <c r="L74" s="136"/>
      <c r="M74" s="136"/>
      <c r="N74" s="127"/>
      <c r="O74" s="136"/>
    </row>
    <row r="75" spans="1:15" x14ac:dyDescent="0.25">
      <c r="A75" s="144"/>
      <c r="B75" s="127">
        <f t="shared" si="5"/>
        <v>2015</v>
      </c>
      <c r="C75" s="127">
        <v>10</v>
      </c>
      <c r="D75" s="213">
        <f t="shared" si="4"/>
        <v>19.776109000000002</v>
      </c>
      <c r="E75" s="212">
        <v>42278</v>
      </c>
      <c r="F75" s="182">
        <f t="shared" si="3"/>
        <v>21.631375583333337</v>
      </c>
      <c r="G75" s="127"/>
      <c r="H75" s="125"/>
      <c r="I75" s="136"/>
      <c r="J75" s="136"/>
      <c r="K75" s="136"/>
      <c r="L75" s="136"/>
      <c r="M75" s="136"/>
      <c r="N75" s="127"/>
      <c r="O75" s="136"/>
    </row>
    <row r="76" spans="1:15" x14ac:dyDescent="0.25">
      <c r="A76" s="144"/>
      <c r="B76" s="127">
        <f t="shared" si="5"/>
        <v>2015</v>
      </c>
      <c r="C76" s="127">
        <v>11</v>
      </c>
      <c r="D76" s="213">
        <f t="shared" si="4"/>
        <v>20.614784</v>
      </c>
      <c r="E76" s="212">
        <v>42309</v>
      </c>
      <c r="F76" s="182">
        <f t="shared" si="3"/>
        <v>21.503634083333335</v>
      </c>
      <c r="G76" s="127"/>
      <c r="H76" s="125"/>
      <c r="I76" s="136"/>
      <c r="J76" s="136"/>
      <c r="K76" s="136"/>
      <c r="L76" s="136"/>
      <c r="M76" s="136"/>
      <c r="N76" s="127"/>
      <c r="O76" s="136"/>
    </row>
    <row r="77" spans="1:15" x14ac:dyDescent="0.25">
      <c r="A77" s="144"/>
      <c r="B77" s="127">
        <f t="shared" si="5"/>
        <v>2015</v>
      </c>
      <c r="C77" s="127">
        <v>12</v>
      </c>
      <c r="D77" s="213">
        <f t="shared" si="4"/>
        <v>20.168659000000002</v>
      </c>
      <c r="E77" s="212">
        <v>42339</v>
      </c>
      <c r="F77" s="182">
        <f t="shared" si="3"/>
        <v>20.876814833333331</v>
      </c>
      <c r="G77" s="127"/>
      <c r="H77" s="125"/>
      <c r="I77" s="136"/>
      <c r="J77" s="136"/>
      <c r="K77" s="136"/>
      <c r="L77" s="136"/>
      <c r="M77" s="136"/>
      <c r="N77" s="127"/>
      <c r="O77" s="136"/>
    </row>
    <row r="78" spans="1:15" x14ac:dyDescent="0.25">
      <c r="A78" s="144"/>
      <c r="B78" s="127">
        <f>+E11</f>
        <v>2016</v>
      </c>
      <c r="C78" s="127">
        <v>1</v>
      </c>
      <c r="D78" s="213">
        <f t="shared" ref="D78:D89" si="6">+E13</f>
        <v>12.779979000000001</v>
      </c>
      <c r="E78" s="212">
        <v>42370</v>
      </c>
      <c r="F78" s="182">
        <f t="shared" si="3"/>
        <v>20.621018416666665</v>
      </c>
      <c r="G78" s="127"/>
      <c r="H78" s="125"/>
      <c r="I78" s="136"/>
      <c r="J78" s="136"/>
      <c r="K78" s="136"/>
      <c r="L78" s="136"/>
      <c r="M78" s="136"/>
      <c r="N78" s="127"/>
      <c r="O78" s="136"/>
    </row>
    <row r="79" spans="1:15" x14ac:dyDescent="0.25">
      <c r="A79" s="144"/>
      <c r="B79" s="127">
        <f t="shared" ref="B79:B89" si="7">+B78</f>
        <v>2016</v>
      </c>
      <c r="C79" s="127">
        <v>2</v>
      </c>
      <c r="D79" s="213">
        <f t="shared" si="6"/>
        <v>21.896409999999999</v>
      </c>
      <c r="E79" s="212">
        <v>42401</v>
      </c>
      <c r="F79" s="182">
        <f t="shared" si="3"/>
        <v>20.506937000000001</v>
      </c>
      <c r="G79" s="127"/>
      <c r="H79" s="125"/>
      <c r="I79" s="136"/>
      <c r="J79" s="136"/>
      <c r="K79" s="136"/>
      <c r="L79" s="136"/>
      <c r="M79" s="136"/>
      <c r="N79" s="127"/>
      <c r="O79" s="136"/>
    </row>
    <row r="80" spans="1:15" x14ac:dyDescent="0.25">
      <c r="A80" s="144"/>
      <c r="B80" s="127">
        <f t="shared" si="7"/>
        <v>2016</v>
      </c>
      <c r="C80" s="127">
        <v>3</v>
      </c>
      <c r="D80" s="213">
        <f t="shared" si="6"/>
        <v>17.25639</v>
      </c>
      <c r="E80" s="212">
        <v>42430</v>
      </c>
      <c r="F80" s="182">
        <f t="shared" si="3"/>
        <v>20.508899333333336</v>
      </c>
      <c r="G80" s="127"/>
      <c r="H80" s="125"/>
      <c r="I80" s="136"/>
      <c r="J80" s="136"/>
      <c r="K80" s="136"/>
      <c r="L80" s="136"/>
      <c r="M80" s="136"/>
      <c r="N80" s="127"/>
      <c r="O80" s="136"/>
    </row>
    <row r="81" spans="1:15" x14ac:dyDescent="0.25">
      <c r="A81" s="144"/>
      <c r="B81" s="127">
        <f t="shared" si="7"/>
        <v>2016</v>
      </c>
      <c r="C81" s="127">
        <v>4</v>
      </c>
      <c r="D81" s="213">
        <f t="shared" si="6"/>
        <v>17.523046999999998</v>
      </c>
      <c r="E81" s="212">
        <v>42461</v>
      </c>
      <c r="F81" s="182">
        <f t="shared" si="3"/>
        <v>20.281777166666668</v>
      </c>
      <c r="G81" s="127"/>
      <c r="H81" s="125"/>
      <c r="I81" s="136"/>
      <c r="J81" s="136"/>
      <c r="K81" s="136"/>
      <c r="L81" s="136"/>
      <c r="M81" s="136"/>
      <c r="N81" s="127"/>
      <c r="O81" s="136"/>
    </row>
    <row r="82" spans="1:15" x14ac:dyDescent="0.25">
      <c r="A82" s="144"/>
      <c r="B82" s="127">
        <f t="shared" si="7"/>
        <v>2016</v>
      </c>
      <c r="C82" s="127">
        <v>5</v>
      </c>
      <c r="D82" s="213">
        <f t="shared" si="6"/>
        <v>22.156739000000002</v>
      </c>
      <c r="E82" s="212">
        <v>42491</v>
      </c>
      <c r="F82" s="182">
        <f t="shared" si="3"/>
        <v>20.281086333333334</v>
      </c>
      <c r="G82" s="127"/>
      <c r="H82" s="125"/>
      <c r="I82" s="136"/>
      <c r="J82" s="136"/>
      <c r="K82" s="136"/>
      <c r="L82" s="136"/>
      <c r="M82" s="136"/>
      <c r="N82" s="127"/>
      <c r="O82" s="136"/>
    </row>
    <row r="83" spans="1:15" x14ac:dyDescent="0.25">
      <c r="A83" s="144"/>
      <c r="B83" s="127">
        <f t="shared" si="7"/>
        <v>2016</v>
      </c>
      <c r="C83" s="127">
        <v>6</v>
      </c>
      <c r="D83" s="213">
        <f t="shared" si="6"/>
        <v>19.062946</v>
      </c>
      <c r="E83" s="212">
        <v>42522</v>
      </c>
      <c r="F83" s="182">
        <f t="shared" si="3"/>
        <v>20.130344000000004</v>
      </c>
      <c r="G83" s="127"/>
      <c r="H83" s="125"/>
      <c r="I83" s="136"/>
      <c r="J83" s="136"/>
      <c r="K83" s="136"/>
      <c r="L83" s="136"/>
      <c r="M83" s="136"/>
      <c r="N83" s="127"/>
      <c r="O83" s="136"/>
    </row>
    <row r="84" spans="1:15" x14ac:dyDescent="0.25">
      <c r="A84" s="144"/>
      <c r="B84" s="127">
        <f t="shared" si="7"/>
        <v>2016</v>
      </c>
      <c r="C84" s="127">
        <v>7</v>
      </c>
      <c r="D84" s="213">
        <f t="shared" si="6"/>
        <v>12.145371000000001</v>
      </c>
      <c r="E84" s="212">
        <v>42552</v>
      </c>
      <c r="F84" s="182">
        <f t="shared" si="3"/>
        <v>19.106349166666671</v>
      </c>
      <c r="G84" s="127"/>
      <c r="H84" s="125"/>
      <c r="I84" s="136"/>
      <c r="J84" s="136"/>
      <c r="K84" s="136"/>
      <c r="L84" s="136"/>
      <c r="M84" s="136"/>
      <c r="N84" s="127"/>
      <c r="O84" s="136"/>
    </row>
    <row r="85" spans="1:15" x14ac:dyDescent="0.25">
      <c r="A85" s="144"/>
      <c r="B85" s="127">
        <f t="shared" si="7"/>
        <v>2016</v>
      </c>
      <c r="C85" s="127">
        <v>8</v>
      </c>
      <c r="D85" s="213">
        <f t="shared" si="6"/>
        <v>25.911726999999999</v>
      </c>
      <c r="E85" s="212">
        <v>42583</v>
      </c>
      <c r="F85" s="182">
        <f t="shared" si="3"/>
        <v>19.403814166666667</v>
      </c>
      <c r="G85" s="127"/>
      <c r="H85" s="125"/>
      <c r="I85" s="136"/>
      <c r="J85" s="136"/>
      <c r="K85" s="136"/>
      <c r="L85" s="136"/>
      <c r="M85" s="136"/>
      <c r="N85" s="127"/>
      <c r="O85" s="136"/>
    </row>
    <row r="86" spans="1:15" x14ac:dyDescent="0.25">
      <c r="A86" s="144"/>
      <c r="B86" s="127">
        <f t="shared" si="7"/>
        <v>2016</v>
      </c>
      <c r="C86" s="127">
        <v>9</v>
      </c>
      <c r="D86" s="213">
        <f t="shared" si="6"/>
        <v>23.619910999999998</v>
      </c>
      <c r="E86" s="212">
        <v>42614</v>
      </c>
      <c r="F86" s="182">
        <f t="shared" si="3"/>
        <v>19.409339333333335</v>
      </c>
      <c r="G86" s="127"/>
      <c r="H86" s="125"/>
      <c r="I86" s="136"/>
      <c r="J86" s="136"/>
      <c r="K86" s="136"/>
      <c r="L86" s="136"/>
      <c r="M86" s="136"/>
      <c r="N86" s="127"/>
      <c r="O86" s="136"/>
    </row>
    <row r="87" spans="1:15" x14ac:dyDescent="0.25">
      <c r="A87" s="144"/>
      <c r="B87" s="127">
        <f t="shared" si="7"/>
        <v>2016</v>
      </c>
      <c r="C87" s="127">
        <v>10</v>
      </c>
      <c r="D87" s="213">
        <f t="shared" si="6"/>
        <v>20.269883</v>
      </c>
      <c r="E87" s="212">
        <v>42644</v>
      </c>
      <c r="F87" s="182">
        <f t="shared" si="3"/>
        <v>19.450487166666665</v>
      </c>
      <c r="G87" s="127"/>
      <c r="H87" s="125"/>
      <c r="I87" s="136"/>
      <c r="J87" s="136"/>
      <c r="K87" s="136"/>
      <c r="L87" s="136"/>
      <c r="M87" s="136"/>
      <c r="N87" s="127"/>
      <c r="O87" s="136"/>
    </row>
    <row r="88" spans="1:15" x14ac:dyDescent="0.25">
      <c r="A88" s="144"/>
      <c r="B88" s="127">
        <f t="shared" si="7"/>
        <v>2016</v>
      </c>
      <c r="C88" s="127">
        <v>11</v>
      </c>
      <c r="D88" s="213">
        <f t="shared" si="6"/>
        <v>18.368808000000001</v>
      </c>
      <c r="E88" s="212">
        <v>42675</v>
      </c>
      <c r="F88" s="182">
        <f t="shared" si="3"/>
        <v>19.263322500000001</v>
      </c>
      <c r="G88" s="127"/>
      <c r="H88" s="125"/>
      <c r="I88" s="136"/>
      <c r="J88" s="136"/>
      <c r="K88" s="136"/>
      <c r="L88" s="136"/>
      <c r="M88" s="136"/>
      <c r="N88" s="127"/>
      <c r="O88" s="136"/>
    </row>
    <row r="89" spans="1:15" x14ac:dyDescent="0.25">
      <c r="A89" s="144"/>
      <c r="B89" s="127">
        <f t="shared" si="7"/>
        <v>2016</v>
      </c>
      <c r="C89" s="127">
        <v>12</v>
      </c>
      <c r="D89" s="213">
        <f t="shared" si="6"/>
        <v>24.179162000000002</v>
      </c>
      <c r="E89" s="212">
        <v>42705</v>
      </c>
      <c r="F89" s="182">
        <f t="shared" si="3"/>
        <v>19.597531083333333</v>
      </c>
      <c r="G89" s="127"/>
      <c r="H89" s="125"/>
      <c r="I89" s="136"/>
      <c r="J89" s="136"/>
      <c r="K89" s="136"/>
      <c r="L89" s="136"/>
      <c r="M89" s="136"/>
      <c r="N89" s="127"/>
      <c r="O89" s="136"/>
    </row>
    <row r="90" spans="1:15" x14ac:dyDescent="0.25">
      <c r="A90" s="144"/>
      <c r="B90" s="127">
        <f>+F11</f>
        <v>2017</v>
      </c>
      <c r="C90" s="127">
        <v>1</v>
      </c>
      <c r="D90" s="213">
        <f t="shared" ref="D90:D101" si="8">+F13</f>
        <v>11.70844</v>
      </c>
      <c r="E90" s="212">
        <v>42736</v>
      </c>
      <c r="F90" s="182">
        <f t="shared" si="3"/>
        <v>19.508236166666666</v>
      </c>
      <c r="G90" s="127"/>
      <c r="H90" s="125"/>
      <c r="I90" s="136"/>
      <c r="J90" s="136"/>
      <c r="K90" s="136"/>
      <c r="L90" s="136"/>
      <c r="M90" s="136"/>
      <c r="N90" s="127"/>
      <c r="O90" s="136"/>
    </row>
    <row r="91" spans="1:15" x14ac:dyDescent="0.25">
      <c r="A91" s="144"/>
      <c r="B91" s="127">
        <f t="shared" ref="B91:B101" si="9">+B90</f>
        <v>2017</v>
      </c>
      <c r="C91" s="127">
        <v>2</v>
      </c>
      <c r="D91" s="213">
        <f t="shared" si="8"/>
        <v>17.096639</v>
      </c>
      <c r="E91" s="212">
        <v>42767</v>
      </c>
      <c r="F91" s="182">
        <f t="shared" si="3"/>
        <v>19.108255249999999</v>
      </c>
      <c r="G91" s="127"/>
      <c r="H91" s="125"/>
      <c r="I91" s="136"/>
      <c r="J91" s="136"/>
      <c r="K91" s="136"/>
      <c r="L91" s="136"/>
      <c r="M91" s="136"/>
      <c r="N91" s="127"/>
      <c r="O91" s="136"/>
    </row>
    <row r="92" spans="1:15" x14ac:dyDescent="0.25">
      <c r="A92" s="144"/>
      <c r="B92" s="127">
        <f t="shared" si="9"/>
        <v>2017</v>
      </c>
      <c r="C92" s="127">
        <v>3</v>
      </c>
      <c r="D92" s="213">
        <f t="shared" si="8"/>
        <v>18.475072000000001</v>
      </c>
      <c r="E92" s="212">
        <v>42795</v>
      </c>
      <c r="F92" s="182">
        <f t="shared" si="3"/>
        <v>19.209812083333336</v>
      </c>
      <c r="G92" s="127"/>
      <c r="H92" s="125"/>
      <c r="I92" s="136"/>
      <c r="J92" s="136"/>
      <c r="K92" s="136"/>
      <c r="L92" s="136"/>
      <c r="M92" s="136"/>
      <c r="N92" s="127"/>
      <c r="O92" s="136"/>
    </row>
    <row r="93" spans="1:15" x14ac:dyDescent="0.25">
      <c r="A93" s="144"/>
      <c r="B93" s="127">
        <f t="shared" si="9"/>
        <v>2017</v>
      </c>
      <c r="C93" s="127">
        <v>4</v>
      </c>
      <c r="D93" s="213">
        <f t="shared" si="8"/>
        <v>15.472929000000001</v>
      </c>
      <c r="E93" s="212">
        <v>42826</v>
      </c>
      <c r="F93" s="182">
        <f t="shared" si="3"/>
        <v>19.038968916666665</v>
      </c>
      <c r="G93" s="41"/>
      <c r="H93" s="144"/>
    </row>
    <row r="94" spans="1:15" x14ac:dyDescent="0.25">
      <c r="A94" s="144"/>
      <c r="B94" s="127">
        <f t="shared" si="9"/>
        <v>2017</v>
      </c>
      <c r="C94" s="127">
        <v>5</v>
      </c>
      <c r="D94" s="213">
        <f t="shared" si="8"/>
        <v>21.689450000000001</v>
      </c>
      <c r="E94" s="212">
        <v>42856</v>
      </c>
      <c r="F94" s="182">
        <f t="shared" si="3"/>
        <v>19.000028166666667</v>
      </c>
      <c r="G94" s="41"/>
      <c r="H94" s="144"/>
    </row>
    <row r="95" spans="1:15" x14ac:dyDescent="0.25">
      <c r="A95" s="144"/>
      <c r="B95" s="127">
        <f t="shared" si="9"/>
        <v>2017</v>
      </c>
      <c r="C95" s="127">
        <v>6</v>
      </c>
      <c r="D95" s="213">
        <f t="shared" si="8"/>
        <v>19.339009999999998</v>
      </c>
      <c r="E95" s="212">
        <v>42887</v>
      </c>
      <c r="F95" s="182">
        <f t="shared" si="3"/>
        <v>19.0230335</v>
      </c>
      <c r="G95" s="41"/>
      <c r="H95" s="144"/>
    </row>
    <row r="96" spans="1:15" x14ac:dyDescent="0.25">
      <c r="A96" s="144"/>
      <c r="B96" s="127">
        <f t="shared" si="9"/>
        <v>2017</v>
      </c>
      <c r="C96" s="127">
        <v>7</v>
      </c>
      <c r="D96" s="213">
        <f t="shared" si="8"/>
        <v>21.718878</v>
      </c>
      <c r="E96" s="212">
        <v>42917</v>
      </c>
      <c r="F96" s="182">
        <f t="shared" si="3"/>
        <v>19.820825750000001</v>
      </c>
      <c r="G96" s="41"/>
      <c r="H96" s="144"/>
    </row>
    <row r="97" spans="1:8" x14ac:dyDescent="0.25">
      <c r="A97" s="144"/>
      <c r="B97" s="127">
        <f t="shared" si="9"/>
        <v>2017</v>
      </c>
      <c r="C97" s="127">
        <v>8</v>
      </c>
      <c r="D97" s="213">
        <f t="shared" si="8"/>
        <v>17.941334000000001</v>
      </c>
      <c r="E97" s="212">
        <v>42948</v>
      </c>
      <c r="F97" s="182">
        <f t="shared" ref="F97:F117" si="10">+AVERAGE(D86:D97)</f>
        <v>19.156626333333332</v>
      </c>
      <c r="G97" s="41"/>
      <c r="H97" s="144"/>
    </row>
    <row r="98" spans="1:8" x14ac:dyDescent="0.25">
      <c r="A98" s="144"/>
      <c r="B98" s="127">
        <f t="shared" si="9"/>
        <v>2017</v>
      </c>
      <c r="C98" s="127">
        <v>9</v>
      </c>
      <c r="D98" s="213">
        <f t="shared" si="8"/>
        <v>18.565638</v>
      </c>
      <c r="E98" s="212">
        <v>42979</v>
      </c>
      <c r="F98" s="182">
        <f t="shared" si="10"/>
        <v>18.735436916666668</v>
      </c>
      <c r="G98" s="41"/>
      <c r="H98" s="144"/>
    </row>
    <row r="99" spans="1:8" x14ac:dyDescent="0.25">
      <c r="A99" s="144"/>
      <c r="B99" s="127">
        <f t="shared" si="9"/>
        <v>2017</v>
      </c>
      <c r="C99" s="127">
        <v>10</v>
      </c>
      <c r="D99" s="213">
        <f t="shared" si="8"/>
        <v>21.152819999999998</v>
      </c>
      <c r="E99" s="212">
        <v>43009</v>
      </c>
      <c r="F99" s="182">
        <f t="shared" si="10"/>
        <v>18.809014999999999</v>
      </c>
      <c r="G99" s="41"/>
      <c r="H99" s="144"/>
    </row>
    <row r="100" spans="1:8" x14ac:dyDescent="0.25">
      <c r="A100" s="144"/>
      <c r="B100" s="127">
        <f t="shared" si="9"/>
        <v>2017</v>
      </c>
      <c r="C100" s="127">
        <v>11</v>
      </c>
      <c r="D100" s="213">
        <f t="shared" si="8"/>
        <v>18.353035999999999</v>
      </c>
      <c r="E100" s="212">
        <v>43040</v>
      </c>
      <c r="F100" s="182">
        <f t="shared" si="10"/>
        <v>18.807700666666666</v>
      </c>
      <c r="G100" s="41"/>
      <c r="H100" s="144"/>
    </row>
    <row r="101" spans="1:8" x14ac:dyDescent="0.25">
      <c r="A101" s="144"/>
      <c r="B101" s="127">
        <f t="shared" si="9"/>
        <v>2017</v>
      </c>
      <c r="C101" s="127">
        <v>12</v>
      </c>
      <c r="D101" s="213">
        <f t="shared" si="8"/>
        <v>19.044822</v>
      </c>
      <c r="E101" s="212">
        <v>43070</v>
      </c>
      <c r="F101" s="182">
        <f t="shared" si="10"/>
        <v>18.379839</v>
      </c>
      <c r="G101" s="41"/>
      <c r="H101" s="144"/>
    </row>
    <row r="102" spans="1:8" x14ac:dyDescent="0.25">
      <c r="A102" s="144"/>
      <c r="B102" s="127">
        <f>+G11</f>
        <v>2018</v>
      </c>
      <c r="C102" s="127">
        <v>1</v>
      </c>
      <c r="D102" s="213">
        <f t="shared" ref="D102:D113" si="11">+G13</f>
        <v>14.232621999999999</v>
      </c>
      <c r="E102" s="212">
        <v>43101</v>
      </c>
      <c r="F102" s="182">
        <f t="shared" si="10"/>
        <v>18.590187500000003</v>
      </c>
      <c r="G102" s="41"/>
      <c r="H102" s="144"/>
    </row>
    <row r="103" spans="1:8" x14ac:dyDescent="0.25">
      <c r="A103" s="144"/>
      <c r="B103" s="127">
        <f t="shared" ref="B103:B113" si="12">+B102</f>
        <v>2018</v>
      </c>
      <c r="C103" s="127">
        <v>2</v>
      </c>
      <c r="D103" s="213">
        <f t="shared" si="11"/>
        <v>16.825913</v>
      </c>
      <c r="E103" s="212">
        <v>43132</v>
      </c>
      <c r="F103" s="182">
        <f t="shared" si="10"/>
        <v>18.567627000000002</v>
      </c>
      <c r="G103" s="41"/>
      <c r="H103" s="144"/>
    </row>
    <row r="104" spans="1:8" x14ac:dyDescent="0.25">
      <c r="A104" s="144"/>
      <c r="B104" s="127">
        <f t="shared" si="12"/>
        <v>2018</v>
      </c>
      <c r="C104" s="127">
        <v>3</v>
      </c>
      <c r="D104" s="213">
        <f t="shared" si="11"/>
        <v>20.198792000000001</v>
      </c>
      <c r="E104" s="212">
        <v>43160</v>
      </c>
      <c r="F104" s="182">
        <f t="shared" si="10"/>
        <v>18.711270333333335</v>
      </c>
      <c r="G104" s="41"/>
      <c r="H104" s="144"/>
    </row>
    <row r="105" spans="1:8" x14ac:dyDescent="0.25">
      <c r="A105" s="144"/>
      <c r="B105" s="127">
        <f t="shared" si="12"/>
        <v>2018</v>
      </c>
      <c r="C105" s="127">
        <v>4</v>
      </c>
      <c r="D105" s="213">
        <f t="shared" si="11"/>
        <v>15.956524</v>
      </c>
      <c r="E105" s="212">
        <v>43191</v>
      </c>
      <c r="F105" s="182">
        <f t="shared" si="10"/>
        <v>18.751569916666664</v>
      </c>
      <c r="G105" s="41"/>
      <c r="H105" s="144"/>
    </row>
    <row r="106" spans="1:8" x14ac:dyDescent="0.25">
      <c r="A106" s="144"/>
      <c r="B106" s="127">
        <f t="shared" si="12"/>
        <v>2018</v>
      </c>
      <c r="C106" s="127">
        <v>5</v>
      </c>
      <c r="D106" s="213">
        <f t="shared" si="11"/>
        <v>17.470355000000001</v>
      </c>
      <c r="E106" s="212">
        <v>43221</v>
      </c>
      <c r="F106" s="182">
        <f t="shared" si="10"/>
        <v>18.399978666666669</v>
      </c>
      <c r="G106" s="41"/>
      <c r="H106" s="144"/>
    </row>
    <row r="107" spans="1:8" x14ac:dyDescent="0.25">
      <c r="A107" s="144"/>
      <c r="B107" s="127">
        <f t="shared" si="12"/>
        <v>2018</v>
      </c>
      <c r="C107" s="127">
        <v>6</v>
      </c>
      <c r="D107" s="213">
        <f t="shared" si="11"/>
        <v>16.926577000000002</v>
      </c>
      <c r="E107" s="212">
        <v>43252</v>
      </c>
      <c r="F107" s="182">
        <f t="shared" si="10"/>
        <v>18.198942583333334</v>
      </c>
      <c r="G107" s="41"/>
      <c r="H107" s="144"/>
    </row>
    <row r="108" spans="1:8" x14ac:dyDescent="0.25">
      <c r="A108" s="144"/>
      <c r="B108" s="127">
        <f t="shared" si="12"/>
        <v>2018</v>
      </c>
      <c r="C108" s="127">
        <v>7</v>
      </c>
      <c r="D108" s="213">
        <f t="shared" si="11"/>
        <v>17.634129999999999</v>
      </c>
      <c r="E108" s="212">
        <v>43282</v>
      </c>
      <c r="F108" s="182">
        <f t="shared" si="10"/>
        <v>17.858546916666668</v>
      </c>
      <c r="G108" s="41"/>
      <c r="H108" s="144"/>
    </row>
    <row r="109" spans="1:8" x14ac:dyDescent="0.25">
      <c r="A109" s="144"/>
      <c r="B109" s="127">
        <f t="shared" si="12"/>
        <v>2018</v>
      </c>
      <c r="C109" s="127">
        <v>8</v>
      </c>
      <c r="D109" s="213">
        <f t="shared" si="11"/>
        <v>17.756171999999999</v>
      </c>
      <c r="E109" s="212">
        <v>43313</v>
      </c>
      <c r="F109" s="182">
        <f>+AVERAGE(D98:D109)</f>
        <v>17.843116750000004</v>
      </c>
      <c r="G109" s="41"/>
      <c r="H109" s="144"/>
    </row>
    <row r="110" spans="1:8" x14ac:dyDescent="0.25">
      <c r="A110" s="144"/>
      <c r="B110" s="127">
        <f t="shared" si="12"/>
        <v>2018</v>
      </c>
      <c r="C110" s="127">
        <v>9</v>
      </c>
      <c r="D110" s="213">
        <f t="shared" si="11"/>
        <v>16.872081000000001</v>
      </c>
      <c r="E110" s="212">
        <v>43344</v>
      </c>
      <c r="F110" s="182">
        <f t="shared" si="10"/>
        <v>17.701986999999999</v>
      </c>
      <c r="G110" s="41"/>
      <c r="H110" s="144"/>
    </row>
    <row r="111" spans="1:8" x14ac:dyDescent="0.25">
      <c r="A111" s="144"/>
      <c r="B111" s="127">
        <f t="shared" si="12"/>
        <v>2018</v>
      </c>
      <c r="C111" s="127">
        <v>10</v>
      </c>
      <c r="D111" s="213">
        <f t="shared" si="11"/>
        <v>17.543887999999999</v>
      </c>
      <c r="E111" s="212">
        <v>43374</v>
      </c>
      <c r="F111" s="182">
        <f t="shared" si="10"/>
        <v>17.401242666666665</v>
      </c>
      <c r="G111" s="41"/>
      <c r="H111" s="144"/>
    </row>
    <row r="112" spans="1:8" x14ac:dyDescent="0.25">
      <c r="A112" s="144"/>
      <c r="B112" s="127">
        <f t="shared" si="12"/>
        <v>2018</v>
      </c>
      <c r="C112" s="127">
        <v>11</v>
      </c>
      <c r="D112" s="213">
        <f t="shared" si="11"/>
        <v>17.539317</v>
      </c>
      <c r="E112" s="212">
        <v>43405</v>
      </c>
      <c r="F112" s="182">
        <f t="shared" si="10"/>
        <v>17.333432750000004</v>
      </c>
      <c r="G112" s="41"/>
      <c r="H112" s="144"/>
    </row>
    <row r="113" spans="1:8" x14ac:dyDescent="0.25">
      <c r="A113" s="144"/>
      <c r="B113" s="127">
        <f t="shared" si="12"/>
        <v>2018</v>
      </c>
      <c r="C113" s="127">
        <v>12</v>
      </c>
      <c r="D113" s="213">
        <f t="shared" si="11"/>
        <v>17.304849999999998</v>
      </c>
      <c r="E113" s="212">
        <v>43435</v>
      </c>
      <c r="F113" s="182">
        <f t="shared" si="10"/>
        <v>17.188435083333335</v>
      </c>
      <c r="G113" s="41"/>
      <c r="H113" s="144"/>
    </row>
    <row r="114" spans="1:8" x14ac:dyDescent="0.25">
      <c r="A114" s="144"/>
      <c r="B114" s="127">
        <v>2019</v>
      </c>
      <c r="C114" s="127">
        <v>1</v>
      </c>
      <c r="D114" s="213">
        <f t="shared" ref="D114:D125" si="13">+H13</f>
        <v>12.435285</v>
      </c>
      <c r="E114" s="212">
        <v>43466</v>
      </c>
      <c r="F114" s="182">
        <f t="shared" si="10"/>
        <v>17.038657000000001</v>
      </c>
      <c r="G114" s="41"/>
      <c r="H114" s="144"/>
    </row>
    <row r="115" spans="1:8" x14ac:dyDescent="0.25">
      <c r="A115" s="144"/>
      <c r="B115" s="127">
        <f t="shared" ref="B115:B125" si="14">+B114</f>
        <v>2019</v>
      </c>
      <c r="C115" s="127">
        <v>2</v>
      </c>
      <c r="D115" s="213">
        <f t="shared" si="13"/>
        <v>16.350805999999999</v>
      </c>
      <c r="E115" s="212">
        <v>43497</v>
      </c>
      <c r="F115" s="182">
        <f t="shared" si="10"/>
        <v>16.999064749999999</v>
      </c>
      <c r="G115" s="41"/>
      <c r="H115" s="144"/>
    </row>
    <row r="116" spans="1:8" x14ac:dyDescent="0.25">
      <c r="A116" s="144"/>
      <c r="B116" s="127">
        <f t="shared" si="14"/>
        <v>2019</v>
      </c>
      <c r="C116" s="127">
        <v>3</v>
      </c>
      <c r="D116" s="213">
        <f t="shared" si="13"/>
        <v>14.727138</v>
      </c>
      <c r="E116" s="212">
        <v>43525</v>
      </c>
      <c r="F116" s="182">
        <f t="shared" si="10"/>
        <v>16.543093583333331</v>
      </c>
      <c r="G116" s="41"/>
      <c r="H116" s="144"/>
    </row>
    <row r="117" spans="1:8" x14ac:dyDescent="0.25">
      <c r="A117" s="144"/>
      <c r="B117" s="127">
        <f t="shared" si="14"/>
        <v>2019</v>
      </c>
      <c r="C117" s="127">
        <v>4</v>
      </c>
      <c r="D117" s="213">
        <f t="shared" si="13"/>
        <v>19.913686999999999</v>
      </c>
      <c r="E117" s="212">
        <v>43556</v>
      </c>
      <c r="F117" s="182">
        <f t="shared" si="10"/>
        <v>16.872857166666666</v>
      </c>
      <c r="G117" s="41"/>
      <c r="H117" s="144"/>
    </row>
    <row r="118" spans="1:8" x14ac:dyDescent="0.25">
      <c r="A118" s="144"/>
      <c r="B118" s="127">
        <f t="shared" si="14"/>
        <v>2019</v>
      </c>
      <c r="C118" s="127">
        <v>5</v>
      </c>
      <c r="D118" s="213">
        <f>+H17</f>
        <v>19.490182000000001</v>
      </c>
      <c r="E118" s="212">
        <v>43586</v>
      </c>
      <c r="F118" s="182">
        <f>+AVERAGE(D107:D118)</f>
        <v>17.041176083333337</v>
      </c>
      <c r="G118" s="41"/>
      <c r="H118" s="144"/>
    </row>
    <row r="119" spans="1:8" x14ac:dyDescent="0.25">
      <c r="A119" s="144"/>
      <c r="B119" s="127">
        <f t="shared" si="14"/>
        <v>2019</v>
      </c>
      <c r="C119" s="127">
        <v>6</v>
      </c>
      <c r="D119" s="213">
        <f t="shared" si="13"/>
        <v>15.814799000000001</v>
      </c>
      <c r="E119" s="212">
        <v>43617</v>
      </c>
      <c r="F119" s="182">
        <f t="shared" ref="F119" si="15">+AVERAGE(D108:D119)</f>
        <v>16.948527916666666</v>
      </c>
      <c r="G119" s="41"/>
      <c r="H119" s="144"/>
    </row>
    <row r="120" spans="1:8" x14ac:dyDescent="0.25">
      <c r="A120" s="144"/>
      <c r="B120" s="127">
        <f t="shared" si="14"/>
        <v>2019</v>
      </c>
      <c r="C120" s="127">
        <v>7</v>
      </c>
      <c r="D120" s="213">
        <f>+H19</f>
        <v>17.222331000000001</v>
      </c>
      <c r="E120" s="212">
        <v>43647</v>
      </c>
      <c r="F120" s="182">
        <f>+AVERAGE(D109:D120)</f>
        <v>16.914211333333334</v>
      </c>
      <c r="G120" s="41"/>
      <c r="H120" s="144"/>
    </row>
    <row r="121" spans="1:8" x14ac:dyDescent="0.25">
      <c r="A121" s="144"/>
      <c r="B121" s="127">
        <f t="shared" si="14"/>
        <v>2019</v>
      </c>
      <c r="C121" s="127">
        <v>8</v>
      </c>
      <c r="D121" s="213">
        <f t="shared" si="13"/>
        <v>15.066508000000001</v>
      </c>
      <c r="E121" s="212">
        <v>43678</v>
      </c>
      <c r="F121" s="182">
        <f>+AVERAGE(D110:D121)</f>
        <v>16.690072666666669</v>
      </c>
      <c r="G121" s="41"/>
      <c r="H121" s="144"/>
    </row>
    <row r="122" spans="1:8" x14ac:dyDescent="0.25">
      <c r="A122" s="144"/>
      <c r="B122" s="127">
        <f t="shared" si="14"/>
        <v>2019</v>
      </c>
      <c r="C122" s="127">
        <v>9</v>
      </c>
      <c r="D122" s="213">
        <f t="shared" si="13"/>
        <v>20.988323000000001</v>
      </c>
      <c r="E122" s="212">
        <v>43709</v>
      </c>
      <c r="F122" s="182">
        <f>+AVERAGE(D111:D122)</f>
        <v>17.033092833333331</v>
      </c>
      <c r="G122" s="41"/>
      <c r="H122" s="144"/>
    </row>
    <row r="123" spans="1:8" x14ac:dyDescent="0.25">
      <c r="A123" s="144"/>
      <c r="B123" s="127">
        <f t="shared" si="14"/>
        <v>2019</v>
      </c>
      <c r="C123" s="127">
        <v>10</v>
      </c>
      <c r="D123" s="213">
        <f t="shared" si="13"/>
        <v>18.485023000000002</v>
      </c>
      <c r="E123" s="212">
        <v>43739</v>
      </c>
      <c r="F123" s="182">
        <f t="shared" ref="F123" si="16">+AVERAGE(D112:D123)</f>
        <v>17.11152075</v>
      </c>
      <c r="G123" s="41"/>
      <c r="H123" s="144"/>
    </row>
    <row r="124" spans="1:8" x14ac:dyDescent="0.25">
      <c r="A124" s="144"/>
      <c r="B124" s="127">
        <f t="shared" si="14"/>
        <v>2019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15.649911000000001</v>
      </c>
      <c r="G124" s="41"/>
      <c r="H124" s="144"/>
    </row>
    <row r="125" spans="1:8" x14ac:dyDescent="0.25">
      <c r="A125" s="144"/>
      <c r="B125" s="127">
        <f t="shared" si="14"/>
        <v>2019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7">+AVERAGE(D114:D125)</f>
        <v>14.207840166666669</v>
      </c>
      <c r="G125" s="41"/>
      <c r="H125" s="144"/>
    </row>
    <row r="126" spans="1:8" x14ac:dyDescent="0.25">
      <c r="A126" s="144"/>
      <c r="B126" s="41"/>
      <c r="C126" s="41"/>
      <c r="D126" s="41"/>
      <c r="E126" s="41"/>
      <c r="F126" s="41"/>
      <c r="G126" s="41"/>
      <c r="H126" s="144"/>
    </row>
    <row r="127" spans="1:8" x14ac:dyDescent="0.25">
      <c r="A127" s="144"/>
      <c r="B127" s="144"/>
      <c r="C127" s="144"/>
      <c r="D127" s="144"/>
      <c r="E127" s="144"/>
      <c r="F127" s="144"/>
      <c r="G127" s="144"/>
      <c r="H127" s="144"/>
    </row>
    <row r="128" spans="1:8" x14ac:dyDescent="0.25">
      <c r="A128" s="144"/>
      <c r="B128" s="144"/>
      <c r="C128" s="144"/>
      <c r="D128" s="144"/>
      <c r="E128" s="144"/>
      <c r="F128" s="144"/>
      <c r="G128" s="144"/>
      <c r="H128" s="144"/>
    </row>
    <row r="129" spans="1:8" x14ac:dyDescent="0.25">
      <c r="A129" s="144"/>
      <c r="B129" s="144"/>
      <c r="C129" s="144"/>
      <c r="D129" s="144"/>
      <c r="E129" s="144"/>
      <c r="F129" s="144"/>
      <c r="G129" s="144"/>
      <c r="H129" s="144"/>
    </row>
    <row r="130" spans="1:8" x14ac:dyDescent="0.25">
      <c r="A130" s="144"/>
      <c r="B130" s="144"/>
      <c r="C130" s="144"/>
      <c r="D130" s="144"/>
      <c r="E130" s="144"/>
      <c r="F130" s="144"/>
      <c r="G130" s="144"/>
      <c r="H130" s="144"/>
    </row>
    <row r="131" spans="1:8" x14ac:dyDescent="0.25">
      <c r="A131" s="144"/>
      <c r="B131" s="144"/>
      <c r="C131" s="144"/>
      <c r="D131" s="144"/>
      <c r="E131" s="144"/>
      <c r="F131" s="144"/>
      <c r="G131" s="144"/>
      <c r="H131" s="144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G133" s="41"/>
    </row>
    <row r="134" spans="1:8" x14ac:dyDescent="0.25">
      <c r="B134" s="127">
        <f>+B125</f>
        <v>2019</v>
      </c>
    </row>
    <row r="135" spans="1:8" x14ac:dyDescent="0.25">
      <c r="B135" s="127">
        <f t="shared" ref="B135" si="18">+B134</f>
        <v>2019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ignoredErrors>
    <ignoredError sqref="B66 B78 B90 B102" formula="1"/>
  </ignoredErrors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8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36" customWidth="1"/>
    <col min="3" max="8" width="10.42578125" style="136" customWidth="1"/>
    <col min="9" max="11" width="10.85546875" style="136" customWidth="1"/>
    <col min="12" max="12" width="1.85546875" style="136" customWidth="1"/>
    <col min="13" max="13" width="11.42578125" style="136"/>
    <col min="14" max="14" width="4.7109375" style="127" customWidth="1"/>
    <col min="15" max="16" width="11.42578125" style="136"/>
    <col min="17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6" t="s">
        <v>198</v>
      </c>
      <c r="D7" s="226"/>
      <c r="E7" s="226"/>
      <c r="F7" s="226"/>
      <c r="G7" s="226"/>
      <c r="H7" s="226"/>
      <c r="I7" s="226"/>
      <c r="J7" s="226"/>
      <c r="K7" s="226"/>
      <c r="L7" s="60"/>
      <c r="M7" s="40"/>
      <c r="N7" s="41"/>
      <c r="O7" s="40"/>
      <c r="P7" s="40"/>
    </row>
    <row r="8" spans="1:16" x14ac:dyDescent="0.25">
      <c r="A8" s="58"/>
      <c r="B8" s="42"/>
      <c r="C8" s="226" t="s">
        <v>74</v>
      </c>
      <c r="D8" s="226"/>
      <c r="E8" s="226"/>
      <c r="F8" s="226"/>
      <c r="G8" s="226"/>
      <c r="H8" s="226"/>
      <c r="I8" s="226"/>
      <c r="J8" s="226"/>
      <c r="K8" s="226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7" t="s">
        <v>1</v>
      </c>
      <c r="D10" s="227"/>
      <c r="E10" s="227"/>
      <c r="F10" s="227"/>
      <c r="G10" s="227"/>
      <c r="H10" s="227"/>
      <c r="I10" s="220" t="str">
        <f>'Histórico exportaciones'!I10</f>
        <v>% Cambio   '19/'18</v>
      </c>
      <c r="J10" s="220" t="str">
        <f>'Histórico exportaciones'!J10</f>
        <v xml:space="preserve"> '19 como % de '18</v>
      </c>
      <c r="K10" s="220" t="str">
        <f>'Histórico exportaciones'!K10</f>
        <v>% Cambio   '18/'17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86">
        <f>'Histórico exportaciones'!C11</f>
        <v>2014</v>
      </c>
      <c r="D11" s="186">
        <f>'Histórico exportaciones'!D11</f>
        <v>2015</v>
      </c>
      <c r="E11" s="186">
        <f>'Histórico exportaciones'!E11</f>
        <v>2016</v>
      </c>
      <c r="F11" s="186">
        <f>'Histórico exportaciones'!F11</f>
        <v>2017</v>
      </c>
      <c r="G11" s="186">
        <f>'Histórico exportaciones'!G11</f>
        <v>2018</v>
      </c>
      <c r="H11" s="186">
        <f>'Histórico exportaciones'!H11</f>
        <v>2019</v>
      </c>
      <c r="I11" s="220"/>
      <c r="J11" s="220"/>
      <c r="K11" s="22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3.42442</v>
      </c>
      <c r="D13" s="68">
        <v>3.4150149999999999</v>
      </c>
      <c r="E13" s="68">
        <v>4.0385220000000004</v>
      </c>
      <c r="F13" s="68">
        <v>2.4841359999999999</v>
      </c>
      <c r="G13" s="68">
        <v>4.1683919999999999</v>
      </c>
      <c r="H13" s="68">
        <v>21.532340999999999</v>
      </c>
      <c r="I13" s="68">
        <v>416.56228588865918</v>
      </c>
      <c r="J13" s="68">
        <v>516.56228588865918</v>
      </c>
      <c r="K13" s="68">
        <v>67.800474692206876</v>
      </c>
      <c r="L13" s="60"/>
      <c r="M13" s="40"/>
      <c r="N13" s="41">
        <f t="shared" ref="N13:N24" si="0">IF(H13="","",1)</f>
        <v>1</v>
      </c>
      <c r="O13" s="41"/>
      <c r="P13" s="40"/>
    </row>
    <row r="14" spans="1:16" x14ac:dyDescent="0.25">
      <c r="A14" s="58"/>
      <c r="B14" s="67" t="s">
        <v>8</v>
      </c>
      <c r="C14" s="68">
        <v>5.2793859999999997</v>
      </c>
      <c r="D14" s="68">
        <v>14.567052</v>
      </c>
      <c r="E14" s="68">
        <v>4.5561210000000001</v>
      </c>
      <c r="F14" s="68">
        <v>2.2883819999999999</v>
      </c>
      <c r="G14" s="68">
        <v>8.4897810000000007</v>
      </c>
      <c r="H14" s="68">
        <v>18.000236999999998</v>
      </c>
      <c r="I14" s="68">
        <v>112.02239492396795</v>
      </c>
      <c r="J14" s="68">
        <v>212.02239492396794</v>
      </c>
      <c r="K14" s="68">
        <v>270.99492130247489</v>
      </c>
      <c r="L14" s="60"/>
      <c r="M14" s="41"/>
      <c r="N14" s="41">
        <f t="shared" si="0"/>
        <v>1</v>
      </c>
      <c r="O14" s="41"/>
      <c r="P14" s="41"/>
    </row>
    <row r="15" spans="1:16" x14ac:dyDescent="0.25">
      <c r="A15" s="58"/>
      <c r="B15" s="67" t="s">
        <v>9</v>
      </c>
      <c r="C15" s="68">
        <v>6.0742229999999999</v>
      </c>
      <c r="D15" s="68">
        <v>12.04468</v>
      </c>
      <c r="E15" s="68">
        <v>2.92936</v>
      </c>
      <c r="F15" s="68">
        <v>4.2724900000000003</v>
      </c>
      <c r="G15" s="68">
        <v>11.162946</v>
      </c>
      <c r="H15" s="68">
        <v>8.7474460000000001</v>
      </c>
      <c r="I15" s="68">
        <v>-21.638553120296379</v>
      </c>
      <c r="J15" s="68">
        <v>78.361446879703621</v>
      </c>
      <c r="K15" s="68">
        <v>161.27494739601494</v>
      </c>
      <c r="L15" s="60"/>
      <c r="M15" s="41"/>
      <c r="N15" s="41">
        <f t="shared" si="0"/>
        <v>1</v>
      </c>
      <c r="O15" s="41"/>
      <c r="P15" s="41"/>
    </row>
    <row r="16" spans="1:16" x14ac:dyDescent="0.25">
      <c r="A16" s="58"/>
      <c r="B16" s="67" t="s">
        <v>10</v>
      </c>
      <c r="C16" s="68">
        <v>3.6137060000000001</v>
      </c>
      <c r="D16" s="68">
        <v>6.6107610000000001</v>
      </c>
      <c r="E16" s="68">
        <v>2.9650029999999998</v>
      </c>
      <c r="F16" s="68">
        <v>2.8818609999999998</v>
      </c>
      <c r="G16" s="68">
        <v>13.856878</v>
      </c>
      <c r="H16" s="68">
        <v>17.095535999999999</v>
      </c>
      <c r="I16" s="68">
        <v>23.3722054852471</v>
      </c>
      <c r="J16" s="68">
        <v>123.37220548524709</v>
      </c>
      <c r="K16" s="68">
        <v>380.83089364823638</v>
      </c>
      <c r="L16" s="60"/>
      <c r="M16" s="41"/>
      <c r="N16" s="41">
        <f t="shared" si="0"/>
        <v>1</v>
      </c>
      <c r="O16" s="41"/>
      <c r="P16" s="41"/>
    </row>
    <row r="17" spans="1:16" x14ac:dyDescent="0.25">
      <c r="A17" s="58"/>
      <c r="B17" s="67" t="s">
        <v>11</v>
      </c>
      <c r="C17" s="68">
        <v>5.3112909999999998</v>
      </c>
      <c r="D17" s="68">
        <v>3.3356849999999998</v>
      </c>
      <c r="E17" s="68">
        <v>7.0252160000000003</v>
      </c>
      <c r="F17" s="68">
        <v>6.3947229999999999</v>
      </c>
      <c r="G17" s="68">
        <v>16.757715999999999</v>
      </c>
      <c r="H17" s="68">
        <v>8.1017969999999995</v>
      </c>
      <c r="I17" s="68">
        <v>-51.653333903021149</v>
      </c>
      <c r="J17" s="68">
        <v>48.346666096978851</v>
      </c>
      <c r="K17" s="68">
        <v>162.05538535445552</v>
      </c>
      <c r="L17" s="60"/>
      <c r="M17" s="41"/>
      <c r="N17" s="41">
        <f t="shared" si="0"/>
        <v>1</v>
      </c>
      <c r="O17" s="41"/>
      <c r="P17" s="41"/>
    </row>
    <row r="18" spans="1:16" x14ac:dyDescent="0.25">
      <c r="A18" s="58"/>
      <c r="B18" s="67" t="s">
        <v>12</v>
      </c>
      <c r="C18" s="68">
        <v>4.6518240000000004</v>
      </c>
      <c r="D18" s="68">
        <v>6.9369579999999997</v>
      </c>
      <c r="E18" s="68">
        <v>2.638436</v>
      </c>
      <c r="F18" s="68">
        <v>12.990640000000001</v>
      </c>
      <c r="G18" s="68">
        <v>12.271471</v>
      </c>
      <c r="H18" s="68">
        <v>21.815911</v>
      </c>
      <c r="I18" s="68">
        <v>77.777472643662676</v>
      </c>
      <c r="J18" s="68">
        <v>177.77747264366269</v>
      </c>
      <c r="K18" s="68">
        <v>-5.5360551905064064</v>
      </c>
      <c r="L18" s="60"/>
      <c r="M18" s="41"/>
      <c r="N18" s="41">
        <f t="shared" si="0"/>
        <v>1</v>
      </c>
      <c r="O18" s="41"/>
      <c r="P18" s="41"/>
    </row>
    <row r="19" spans="1:16" x14ac:dyDescent="0.25">
      <c r="A19" s="58"/>
      <c r="B19" s="67" t="s">
        <v>13</v>
      </c>
      <c r="C19" s="68">
        <v>5.5335729999999996</v>
      </c>
      <c r="D19" s="68">
        <v>3.9073159999999998</v>
      </c>
      <c r="E19" s="68">
        <v>4.4303210000000002</v>
      </c>
      <c r="F19" s="68">
        <v>5.6210000000000004</v>
      </c>
      <c r="G19" s="68">
        <v>8.8087049999999998</v>
      </c>
      <c r="H19" s="68">
        <v>16.685956999999998</v>
      </c>
      <c r="I19" s="68">
        <v>89.425766897631348</v>
      </c>
      <c r="J19" s="68">
        <v>189.42576689763135</v>
      </c>
      <c r="K19" s="68">
        <v>56.71063867639208</v>
      </c>
      <c r="L19" s="60"/>
      <c r="M19" s="41"/>
      <c r="N19" s="41">
        <f t="shared" si="0"/>
        <v>1</v>
      </c>
      <c r="O19" s="41"/>
      <c r="P19" s="41"/>
    </row>
    <row r="20" spans="1:16" x14ac:dyDescent="0.25">
      <c r="A20" s="58"/>
      <c r="B20" s="67" t="s">
        <v>14</v>
      </c>
      <c r="C20" s="68">
        <v>5.0482490000000002</v>
      </c>
      <c r="D20" s="68">
        <v>2.5059490000000002</v>
      </c>
      <c r="E20" s="68">
        <v>3.487009</v>
      </c>
      <c r="F20" s="68">
        <v>6.7136500000000003</v>
      </c>
      <c r="G20" s="68">
        <v>8.5720290000000006</v>
      </c>
      <c r="H20" s="68">
        <v>15.23423</v>
      </c>
      <c r="I20" s="68">
        <v>77.720234030939466</v>
      </c>
      <c r="J20" s="68">
        <v>177.72023403093945</v>
      </c>
      <c r="K20" s="68">
        <v>27.680605929710378</v>
      </c>
      <c r="L20" s="60"/>
      <c r="M20" s="41"/>
      <c r="N20" s="41">
        <f t="shared" si="0"/>
        <v>1</v>
      </c>
      <c r="O20" s="41"/>
      <c r="P20" s="41"/>
    </row>
    <row r="21" spans="1:16" x14ac:dyDescent="0.25">
      <c r="A21" s="58"/>
      <c r="B21" s="67" t="s">
        <v>15</v>
      </c>
      <c r="C21" s="68">
        <v>6.7777570000000003</v>
      </c>
      <c r="D21" s="68">
        <v>5.7443679999999997</v>
      </c>
      <c r="E21" s="68">
        <v>3.1220460000000001</v>
      </c>
      <c r="F21" s="68">
        <v>11.528442</v>
      </c>
      <c r="G21" s="68">
        <v>26.024168</v>
      </c>
      <c r="H21" s="68">
        <v>18.220209000000001</v>
      </c>
      <c r="I21" s="68">
        <v>-29.987352525544708</v>
      </c>
      <c r="J21" s="68">
        <v>70.012647474455292</v>
      </c>
      <c r="K21" s="68">
        <v>125.7388118880244</v>
      </c>
      <c r="L21" s="60"/>
      <c r="M21" s="41"/>
      <c r="N21" s="41">
        <f t="shared" si="0"/>
        <v>1</v>
      </c>
      <c r="O21" s="41"/>
      <c r="P21" s="41"/>
    </row>
    <row r="22" spans="1:16" x14ac:dyDescent="0.25">
      <c r="A22" s="58"/>
      <c r="B22" s="67" t="s">
        <v>16</v>
      </c>
      <c r="C22" s="68">
        <v>6.1023610000000001</v>
      </c>
      <c r="D22" s="68">
        <v>2.5666229999999999</v>
      </c>
      <c r="E22" s="68">
        <v>16.970393999999999</v>
      </c>
      <c r="F22" s="68">
        <v>10.477734</v>
      </c>
      <c r="G22" s="68">
        <v>19.920390000000001</v>
      </c>
      <c r="H22" s="82">
        <v>13.322708</v>
      </c>
      <c r="I22" s="82">
        <v>-33.120245135762907</v>
      </c>
      <c r="J22" s="82">
        <v>66.8797548642371</v>
      </c>
      <c r="K22" s="82">
        <v>90.121165511550515</v>
      </c>
      <c r="L22" s="60"/>
      <c r="M22" s="41"/>
      <c r="N22" s="41">
        <f t="shared" si="0"/>
        <v>1</v>
      </c>
      <c r="O22" s="41"/>
      <c r="P22" s="41"/>
    </row>
    <row r="23" spans="1:16" x14ac:dyDescent="0.25">
      <c r="A23" s="58"/>
      <c r="B23" s="67" t="s">
        <v>17</v>
      </c>
      <c r="C23" s="68">
        <v>8.4997640000000008</v>
      </c>
      <c r="D23" s="68">
        <v>2.7902079999999998</v>
      </c>
      <c r="E23" s="68">
        <v>2.136984</v>
      </c>
      <c r="F23" s="68">
        <v>7.3538439999999996</v>
      </c>
      <c r="G23" s="68">
        <v>20.467348999999999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tr">
        <f t="shared" si="0"/>
        <v/>
      </c>
      <c r="O23" s="41"/>
      <c r="P23" s="41"/>
    </row>
    <row r="24" spans="1:16" x14ac:dyDescent="0.25">
      <c r="A24" s="58"/>
      <c r="B24" s="67" t="s">
        <v>18</v>
      </c>
      <c r="C24" s="68">
        <v>12.928005000000001</v>
      </c>
      <c r="D24" s="68">
        <v>5.5657030000000001</v>
      </c>
      <c r="E24" s="68">
        <v>5.2866119999999999</v>
      </c>
      <c r="F24" s="68">
        <v>12.216068</v>
      </c>
      <c r="G24" s="68">
        <v>2.9929009999999998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tr">
        <f t="shared" si="0"/>
        <v/>
      </c>
      <c r="O24" s="41"/>
      <c r="P24" s="41"/>
    </row>
    <row r="25" spans="1:16" x14ac:dyDescent="0.25">
      <c r="A25" s="58"/>
      <c r="B25" s="69" t="s">
        <v>33</v>
      </c>
      <c r="C25" s="70">
        <v>73.24455900000001</v>
      </c>
      <c r="D25" s="70">
        <v>69.990317999999988</v>
      </c>
      <c r="E25" s="70">
        <v>59.586023999999988</v>
      </c>
      <c r="F25" s="70">
        <v>85.222970000000004</v>
      </c>
      <c r="G25" s="70">
        <v>153.49272600000003</v>
      </c>
      <c r="H25" s="82">
        <v>158.756372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-4.4429798532885201</v>
      </c>
      <c r="E26" s="70">
        <v>-14.865333230804866</v>
      </c>
      <c r="F26" s="70">
        <v>43.025099308522449</v>
      </c>
      <c r="G26" s="70">
        <v>80.107224613270375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0"/>
      <c r="D27" s="120"/>
      <c r="E27" s="120"/>
      <c r="F27" s="120"/>
      <c r="G27" s="120"/>
      <c r="H27" s="121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51.816790000000005</v>
      </c>
      <c r="D28" s="70">
        <v>61.634406999999996</v>
      </c>
      <c r="E28" s="70">
        <v>52.162427999999991</v>
      </c>
      <c r="F28" s="70">
        <v>65.653058000000001</v>
      </c>
      <c r="G28" s="70">
        <v>130.03247600000003</v>
      </c>
      <c r="H28" s="30">
        <v>158.756372</v>
      </c>
      <c r="I28" s="66">
        <v>22.089786246937226</v>
      </c>
      <c r="J28" s="30">
        <v>122.08978624693722</v>
      </c>
      <c r="K28" s="30">
        <v>98.060044666921726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18.946787325112169</v>
      </c>
      <c r="E29" s="70">
        <v>-15.368005406460716</v>
      </c>
      <c r="F29" s="70">
        <v>25.862733996968103</v>
      </c>
      <c r="G29" s="70">
        <v>98.060044666921726</v>
      </c>
      <c r="H29" s="30">
        <v>22.089786246937226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36" customFormat="1" ht="14.25" customHeight="1" x14ac:dyDescent="0.25">
      <c r="A31" s="58"/>
      <c r="B31" s="46"/>
      <c r="C31" s="225" t="s">
        <v>199</v>
      </c>
      <c r="D31" s="225"/>
      <c r="E31" s="225"/>
      <c r="F31" s="225"/>
      <c r="G31" s="225"/>
      <c r="H31" s="225"/>
      <c r="I31" s="225"/>
      <c r="J31" s="225"/>
      <c r="K31" s="225"/>
      <c r="L31" s="60"/>
      <c r="M31" s="40"/>
      <c r="N31" s="41"/>
      <c r="O31" s="40"/>
    </row>
    <row r="32" spans="1:16" s="136" customFormat="1" x14ac:dyDescent="0.25">
      <c r="A32" s="61"/>
      <c r="B32" s="44"/>
      <c r="C32" s="225" t="s">
        <v>153</v>
      </c>
      <c r="D32" s="225"/>
      <c r="E32" s="225"/>
      <c r="F32" s="225"/>
      <c r="G32" s="225"/>
      <c r="H32" s="225"/>
      <c r="I32" s="225"/>
      <c r="J32" s="225"/>
      <c r="K32" s="225"/>
      <c r="L32" s="60"/>
      <c r="M32" s="40"/>
      <c r="N32" s="41" t="str">
        <f>IF(H32="","",1)</f>
        <v/>
      </c>
      <c r="O32" s="40"/>
    </row>
    <row r="33" spans="1:15" s="136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tr">
        <f>IF(H33="","",1)</f>
        <v/>
      </c>
      <c r="O33" s="40"/>
    </row>
    <row r="34" spans="1:15" s="136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tr">
        <f>IF(H34="","",1)</f>
        <v/>
      </c>
      <c r="O34" s="40"/>
    </row>
    <row r="35" spans="1:15" s="136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tr">
        <f>IF(H35="","",1)</f>
        <v/>
      </c>
      <c r="O35" s="40"/>
    </row>
    <row r="36" spans="1:15" s="136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tr">
        <f>IF(H36="","",1)</f>
        <v/>
      </c>
      <c r="O36" s="40"/>
    </row>
    <row r="37" spans="1:15" s="136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36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tr">
        <f>IF(H38="","",1)</f>
        <v/>
      </c>
      <c r="O38" s="40"/>
    </row>
    <row r="39" spans="1:15" s="136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tr">
        <f>IF(H39="","",1)</f>
        <v/>
      </c>
      <c r="O39" s="40"/>
    </row>
    <row r="40" spans="1:15" s="136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tr">
        <f>IF(H40="","",1)</f>
        <v/>
      </c>
      <c r="O40" s="40"/>
    </row>
    <row r="41" spans="1:15" s="136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tr">
        <f>IF(H41="","",1)</f>
        <v/>
      </c>
      <c r="O41" s="40"/>
    </row>
    <row r="42" spans="1:15" s="136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36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36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36" customFormat="1" x14ac:dyDescent="0.25">
      <c r="A45" s="62"/>
      <c r="B45" s="72" t="s">
        <v>197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36" customFormat="1" x14ac:dyDescent="0.25">
      <c r="A46" s="40"/>
      <c r="B46" s="125"/>
      <c r="C46" s="125"/>
      <c r="D46" s="125"/>
      <c r="E46" s="125"/>
      <c r="F46" s="125"/>
      <c r="G46" s="125"/>
      <c r="N46" s="127"/>
    </row>
    <row r="47" spans="1:15" s="136" customFormat="1" x14ac:dyDescent="0.25">
      <c r="A47" s="40"/>
      <c r="B47" s="125"/>
      <c r="C47" s="125"/>
      <c r="D47" s="125"/>
      <c r="E47" s="125"/>
      <c r="F47" s="125"/>
      <c r="G47" s="125"/>
      <c r="N47" s="127"/>
    </row>
    <row r="48" spans="1:15" s="136" customFormat="1" x14ac:dyDescent="0.25">
      <c r="A48" s="40"/>
      <c r="B48" s="125"/>
      <c r="C48" s="125"/>
      <c r="D48" s="125"/>
      <c r="E48" s="125"/>
      <c r="F48" s="125"/>
      <c r="G48" s="125"/>
      <c r="N48" s="127"/>
    </row>
    <row r="49" spans="1:14" s="136" customFormat="1" x14ac:dyDescent="0.25">
      <c r="A49" s="41"/>
      <c r="B49" s="125"/>
      <c r="C49" s="125"/>
      <c r="D49" s="125"/>
      <c r="E49" s="125"/>
      <c r="F49" s="125"/>
      <c r="G49" s="125"/>
      <c r="N49" s="127"/>
    </row>
    <row r="50" spans="1:14" x14ac:dyDescent="0.25">
      <c r="A50" s="41"/>
      <c r="B50" s="125"/>
      <c r="C50" s="125"/>
      <c r="D50" s="125"/>
      <c r="E50" s="125"/>
      <c r="F50" s="125"/>
      <c r="G50" s="125"/>
    </row>
    <row r="51" spans="1:14" x14ac:dyDescent="0.25">
      <c r="A51" s="41"/>
      <c r="B51" s="125"/>
      <c r="C51" s="125"/>
      <c r="D51" s="125"/>
      <c r="E51" s="125"/>
      <c r="F51" s="125"/>
      <c r="G51" s="125"/>
    </row>
    <row r="52" spans="1:14" x14ac:dyDescent="0.25">
      <c r="A52" s="41"/>
      <c r="B52" s="127"/>
      <c r="C52" s="127"/>
      <c r="D52" s="127"/>
      <c r="E52" s="127"/>
      <c r="F52" s="127"/>
      <c r="G52" s="127"/>
    </row>
    <row r="53" spans="1:14" x14ac:dyDescent="0.25">
      <c r="A53" s="41"/>
      <c r="B53" s="127" t="s">
        <v>1</v>
      </c>
      <c r="C53" s="127" t="s">
        <v>161</v>
      </c>
      <c r="D53" s="127" t="s">
        <v>180</v>
      </c>
      <c r="E53" s="127" t="s">
        <v>162</v>
      </c>
      <c r="F53" s="127" t="s">
        <v>163</v>
      </c>
      <c r="G53" s="127"/>
    </row>
    <row r="54" spans="1:14" x14ac:dyDescent="0.25">
      <c r="A54" s="41"/>
      <c r="B54" s="127">
        <f>+C11</f>
        <v>2014</v>
      </c>
      <c r="C54" s="127">
        <v>1</v>
      </c>
      <c r="D54" s="213">
        <f t="shared" ref="D54:D65" si="1">+C13</f>
        <v>3.42442</v>
      </c>
      <c r="E54" s="212">
        <v>41640</v>
      </c>
      <c r="F54" s="127"/>
      <c r="G54" s="127"/>
    </row>
    <row r="55" spans="1:14" x14ac:dyDescent="0.25">
      <c r="A55" s="41"/>
      <c r="B55" s="127">
        <f t="shared" ref="B55:B65" si="2">+B54</f>
        <v>2014</v>
      </c>
      <c r="C55" s="127">
        <v>2</v>
      </c>
      <c r="D55" s="213">
        <f t="shared" si="1"/>
        <v>5.2793859999999997</v>
      </c>
      <c r="E55" s="212">
        <v>41671</v>
      </c>
      <c r="F55" s="127"/>
      <c r="G55" s="127"/>
    </row>
    <row r="56" spans="1:14" x14ac:dyDescent="0.25">
      <c r="A56" s="41"/>
      <c r="B56" s="127">
        <f t="shared" si="2"/>
        <v>2014</v>
      </c>
      <c r="C56" s="127">
        <v>3</v>
      </c>
      <c r="D56" s="213">
        <f t="shared" si="1"/>
        <v>6.0742229999999999</v>
      </c>
      <c r="E56" s="212">
        <v>41699</v>
      </c>
      <c r="F56" s="127"/>
      <c r="G56" s="127"/>
    </row>
    <row r="57" spans="1:14" x14ac:dyDescent="0.25">
      <c r="A57" s="41"/>
      <c r="B57" s="127">
        <f t="shared" si="2"/>
        <v>2014</v>
      </c>
      <c r="C57" s="127">
        <v>4</v>
      </c>
      <c r="D57" s="213">
        <f t="shared" si="1"/>
        <v>3.6137060000000001</v>
      </c>
      <c r="E57" s="212">
        <v>41730</v>
      </c>
      <c r="F57" s="182">
        <f>+AVERAGE(D54:D61)</f>
        <v>4.8670840000000002</v>
      </c>
      <c r="G57" s="127"/>
    </row>
    <row r="58" spans="1:14" x14ac:dyDescent="0.25">
      <c r="A58" s="41"/>
      <c r="B58" s="127">
        <f t="shared" si="2"/>
        <v>2014</v>
      </c>
      <c r="C58" s="127">
        <v>5</v>
      </c>
      <c r="D58" s="213">
        <f t="shared" si="1"/>
        <v>5.3112909999999998</v>
      </c>
      <c r="E58" s="212">
        <v>41760</v>
      </c>
      <c r="F58" s="182">
        <f>+AVERAGE(D54:D61)</f>
        <v>4.8670840000000002</v>
      </c>
      <c r="G58" s="127"/>
    </row>
    <row r="59" spans="1:14" x14ac:dyDescent="0.25">
      <c r="A59" s="41"/>
      <c r="B59" s="127">
        <f t="shared" si="2"/>
        <v>2014</v>
      </c>
      <c r="C59" s="127">
        <v>6</v>
      </c>
      <c r="D59" s="213">
        <f t="shared" si="1"/>
        <v>4.6518240000000004</v>
      </c>
      <c r="E59" s="212">
        <v>41791</v>
      </c>
      <c r="F59" s="182">
        <f>+AVERAGE(D54:D61)</f>
        <v>4.8670840000000002</v>
      </c>
      <c r="G59" s="127"/>
    </row>
    <row r="60" spans="1:14" x14ac:dyDescent="0.25">
      <c r="A60" s="41"/>
      <c r="B60" s="127">
        <f t="shared" si="2"/>
        <v>2014</v>
      </c>
      <c r="C60" s="127">
        <v>7</v>
      </c>
      <c r="D60" s="213">
        <f t="shared" si="1"/>
        <v>5.5335729999999996</v>
      </c>
      <c r="E60" s="212">
        <v>41821</v>
      </c>
      <c r="F60" s="182">
        <f>+AVERAGE(D54:D61)</f>
        <v>4.8670840000000002</v>
      </c>
      <c r="G60" s="127"/>
    </row>
    <row r="61" spans="1:14" x14ac:dyDescent="0.25">
      <c r="A61" s="41"/>
      <c r="B61" s="127">
        <f t="shared" si="2"/>
        <v>2014</v>
      </c>
      <c r="C61" s="127">
        <v>8</v>
      </c>
      <c r="D61" s="213">
        <f t="shared" si="1"/>
        <v>5.0482490000000002</v>
      </c>
      <c r="E61" s="212">
        <v>41852</v>
      </c>
      <c r="F61" s="182">
        <f>+AVERAGE(D54:D61)</f>
        <v>4.8670840000000002</v>
      </c>
      <c r="G61" s="127"/>
    </row>
    <row r="62" spans="1:14" x14ac:dyDescent="0.25">
      <c r="A62" s="41"/>
      <c r="B62" s="127">
        <f t="shared" si="2"/>
        <v>2014</v>
      </c>
      <c r="C62" s="127">
        <v>9</v>
      </c>
      <c r="D62" s="213">
        <f t="shared" si="1"/>
        <v>6.7777570000000003</v>
      </c>
      <c r="E62" s="212">
        <v>41883</v>
      </c>
      <c r="F62" s="182">
        <f>+AVERAGE(D54:D62)</f>
        <v>5.0793810000000006</v>
      </c>
      <c r="G62" s="127"/>
    </row>
    <row r="63" spans="1:14" x14ac:dyDescent="0.25">
      <c r="A63" s="41"/>
      <c r="B63" s="127">
        <f t="shared" si="2"/>
        <v>2014</v>
      </c>
      <c r="C63" s="127">
        <v>10</v>
      </c>
      <c r="D63" s="213">
        <f t="shared" si="1"/>
        <v>6.1023610000000001</v>
      </c>
      <c r="E63" s="212">
        <v>41913</v>
      </c>
      <c r="F63" s="182">
        <f>+AVERAGE(D54:D63)</f>
        <v>5.1816790000000008</v>
      </c>
      <c r="G63" s="127"/>
    </row>
    <row r="64" spans="1:14" x14ac:dyDescent="0.25">
      <c r="A64" s="41"/>
      <c r="B64" s="127">
        <f t="shared" si="2"/>
        <v>2014</v>
      </c>
      <c r="C64" s="127">
        <v>11</v>
      </c>
      <c r="D64" s="213">
        <f t="shared" si="1"/>
        <v>8.4997640000000008</v>
      </c>
      <c r="E64" s="212">
        <v>41944</v>
      </c>
      <c r="F64" s="182">
        <f>+AVERAGE(D54:D64)</f>
        <v>5.4833230909090913</v>
      </c>
      <c r="G64" s="127"/>
    </row>
    <row r="65" spans="1:7" x14ac:dyDescent="0.25">
      <c r="A65" s="41"/>
      <c r="B65" s="127">
        <f t="shared" si="2"/>
        <v>2014</v>
      </c>
      <c r="C65" s="127">
        <v>12</v>
      </c>
      <c r="D65" s="213">
        <f t="shared" si="1"/>
        <v>12.928005000000001</v>
      </c>
      <c r="E65" s="212">
        <v>41974</v>
      </c>
      <c r="F65" s="182">
        <f t="shared" ref="F65:F96" si="3">+AVERAGE(D54:D65)</f>
        <v>6.1037132500000011</v>
      </c>
      <c r="G65" s="127"/>
    </row>
    <row r="66" spans="1:7" x14ac:dyDescent="0.25">
      <c r="A66" s="41"/>
      <c r="B66" s="127">
        <f>+D11</f>
        <v>2015</v>
      </c>
      <c r="C66" s="127">
        <v>1</v>
      </c>
      <c r="D66" s="213">
        <f t="shared" ref="D66:D77" si="4">+D13</f>
        <v>3.4150149999999999</v>
      </c>
      <c r="E66" s="212">
        <v>42005</v>
      </c>
      <c r="F66" s="182">
        <f t="shared" si="3"/>
        <v>6.102929500000001</v>
      </c>
      <c r="G66" s="127"/>
    </row>
    <row r="67" spans="1:7" x14ac:dyDescent="0.25">
      <c r="A67" s="41"/>
      <c r="B67" s="127">
        <f t="shared" ref="B67:B77" si="5">+B66</f>
        <v>2015</v>
      </c>
      <c r="C67" s="127">
        <v>2</v>
      </c>
      <c r="D67" s="213">
        <f t="shared" si="4"/>
        <v>14.567052</v>
      </c>
      <c r="E67" s="212">
        <v>42036</v>
      </c>
      <c r="F67" s="182">
        <f t="shared" si="3"/>
        <v>6.8769016666666678</v>
      </c>
      <c r="G67" s="127"/>
    </row>
    <row r="68" spans="1:7" x14ac:dyDescent="0.25">
      <c r="A68" s="41"/>
      <c r="B68" s="127">
        <f t="shared" si="5"/>
        <v>2015</v>
      </c>
      <c r="C68" s="127">
        <v>3</v>
      </c>
      <c r="D68" s="213">
        <f t="shared" si="4"/>
        <v>12.04468</v>
      </c>
      <c r="E68" s="212">
        <v>42064</v>
      </c>
      <c r="F68" s="182">
        <f t="shared" si="3"/>
        <v>7.3744397499999996</v>
      </c>
      <c r="G68" s="127"/>
    </row>
    <row r="69" spans="1:7" x14ac:dyDescent="0.25">
      <c r="A69" s="41"/>
      <c r="B69" s="127">
        <f t="shared" si="5"/>
        <v>2015</v>
      </c>
      <c r="C69" s="127">
        <v>4</v>
      </c>
      <c r="D69" s="213">
        <f t="shared" si="4"/>
        <v>6.6107610000000001</v>
      </c>
      <c r="E69" s="212">
        <v>42095</v>
      </c>
      <c r="F69" s="182">
        <f t="shared" si="3"/>
        <v>7.6241943333333326</v>
      </c>
      <c r="G69" s="127"/>
    </row>
    <row r="70" spans="1:7" x14ac:dyDescent="0.25">
      <c r="A70" s="41"/>
      <c r="B70" s="127">
        <f t="shared" si="5"/>
        <v>2015</v>
      </c>
      <c r="C70" s="127">
        <v>5</v>
      </c>
      <c r="D70" s="213">
        <f t="shared" si="4"/>
        <v>3.3356849999999998</v>
      </c>
      <c r="E70" s="212">
        <v>42125</v>
      </c>
      <c r="F70" s="182">
        <f t="shared" si="3"/>
        <v>7.4595604999999994</v>
      </c>
      <c r="G70" s="127"/>
    </row>
    <row r="71" spans="1:7" x14ac:dyDescent="0.25">
      <c r="A71" s="41"/>
      <c r="B71" s="127">
        <f t="shared" si="5"/>
        <v>2015</v>
      </c>
      <c r="C71" s="127">
        <v>6</v>
      </c>
      <c r="D71" s="213">
        <f t="shared" si="4"/>
        <v>6.9369579999999997</v>
      </c>
      <c r="E71" s="212">
        <v>42156</v>
      </c>
      <c r="F71" s="182">
        <f t="shared" si="3"/>
        <v>7.6499883333333329</v>
      </c>
      <c r="G71" s="127"/>
    </row>
    <row r="72" spans="1:7" x14ac:dyDescent="0.25">
      <c r="A72" s="41"/>
      <c r="B72" s="127">
        <f t="shared" si="5"/>
        <v>2015</v>
      </c>
      <c r="C72" s="127">
        <v>7</v>
      </c>
      <c r="D72" s="213">
        <f t="shared" si="4"/>
        <v>3.9073159999999998</v>
      </c>
      <c r="E72" s="212">
        <v>42186</v>
      </c>
      <c r="F72" s="182">
        <f t="shared" si="3"/>
        <v>7.5144669166666658</v>
      </c>
      <c r="G72" s="127"/>
    </row>
    <row r="73" spans="1:7" x14ac:dyDescent="0.25">
      <c r="A73" s="41"/>
      <c r="B73" s="127">
        <f t="shared" si="5"/>
        <v>2015</v>
      </c>
      <c r="C73" s="127">
        <v>8</v>
      </c>
      <c r="D73" s="213">
        <f t="shared" si="4"/>
        <v>2.5059490000000002</v>
      </c>
      <c r="E73" s="212">
        <v>42217</v>
      </c>
      <c r="F73" s="182">
        <f t="shared" si="3"/>
        <v>7.3026085833333321</v>
      </c>
      <c r="G73" s="127"/>
    </row>
    <row r="74" spans="1:7" x14ac:dyDescent="0.25">
      <c r="A74" s="41"/>
      <c r="B74" s="127">
        <f t="shared" si="5"/>
        <v>2015</v>
      </c>
      <c r="C74" s="127">
        <v>9</v>
      </c>
      <c r="D74" s="213">
        <f t="shared" si="4"/>
        <v>5.7443679999999997</v>
      </c>
      <c r="E74" s="212">
        <v>42248</v>
      </c>
      <c r="F74" s="182">
        <f t="shared" si="3"/>
        <v>7.2164928333333327</v>
      </c>
      <c r="G74" s="127"/>
    </row>
    <row r="75" spans="1:7" x14ac:dyDescent="0.25">
      <c r="A75" s="41"/>
      <c r="B75" s="127">
        <f t="shared" si="5"/>
        <v>2015</v>
      </c>
      <c r="C75" s="127">
        <v>10</v>
      </c>
      <c r="D75" s="213">
        <f t="shared" si="4"/>
        <v>2.5666229999999999</v>
      </c>
      <c r="E75" s="212">
        <v>42278</v>
      </c>
      <c r="F75" s="182">
        <f t="shared" si="3"/>
        <v>6.9218479999999998</v>
      </c>
      <c r="G75" s="127"/>
    </row>
    <row r="76" spans="1:7" x14ac:dyDescent="0.25">
      <c r="A76" s="41"/>
      <c r="B76" s="127">
        <f t="shared" si="5"/>
        <v>2015</v>
      </c>
      <c r="C76" s="127">
        <v>11</v>
      </c>
      <c r="D76" s="213">
        <f t="shared" si="4"/>
        <v>2.7902079999999998</v>
      </c>
      <c r="E76" s="212">
        <v>42309</v>
      </c>
      <c r="F76" s="182">
        <f t="shared" si="3"/>
        <v>6.4460516666666665</v>
      </c>
      <c r="G76" s="127"/>
    </row>
    <row r="77" spans="1:7" x14ac:dyDescent="0.25">
      <c r="A77" s="41"/>
      <c r="B77" s="127">
        <f t="shared" si="5"/>
        <v>2015</v>
      </c>
      <c r="C77" s="127">
        <v>12</v>
      </c>
      <c r="D77" s="213">
        <f t="shared" si="4"/>
        <v>5.5657030000000001</v>
      </c>
      <c r="E77" s="212">
        <v>42339</v>
      </c>
      <c r="F77" s="182">
        <f t="shared" si="3"/>
        <v>5.8325264999999993</v>
      </c>
      <c r="G77" s="127"/>
    </row>
    <row r="78" spans="1:7" x14ac:dyDescent="0.25">
      <c r="A78" s="41"/>
      <c r="B78" s="127">
        <f>+E11</f>
        <v>2016</v>
      </c>
      <c r="C78" s="127">
        <v>1</v>
      </c>
      <c r="D78" s="213">
        <f t="shared" ref="D78:D89" si="6">+E13</f>
        <v>4.0385220000000004</v>
      </c>
      <c r="E78" s="212">
        <v>42370</v>
      </c>
      <c r="F78" s="182">
        <f t="shared" si="3"/>
        <v>5.8844854166666671</v>
      </c>
      <c r="G78" s="127"/>
    </row>
    <row r="79" spans="1:7" x14ac:dyDescent="0.25">
      <c r="A79" s="41"/>
      <c r="B79" s="127">
        <f t="shared" ref="B79:B89" si="7">+B78</f>
        <v>2016</v>
      </c>
      <c r="C79" s="127">
        <v>2</v>
      </c>
      <c r="D79" s="213">
        <f t="shared" si="6"/>
        <v>4.5561210000000001</v>
      </c>
      <c r="E79" s="212">
        <v>42401</v>
      </c>
      <c r="F79" s="182">
        <f t="shared" si="3"/>
        <v>5.0502411666666669</v>
      </c>
      <c r="G79" s="127"/>
    </row>
    <row r="80" spans="1:7" x14ac:dyDescent="0.25">
      <c r="A80" s="41"/>
      <c r="B80" s="127">
        <f t="shared" si="7"/>
        <v>2016</v>
      </c>
      <c r="C80" s="127">
        <v>3</v>
      </c>
      <c r="D80" s="213">
        <f t="shared" si="6"/>
        <v>2.92936</v>
      </c>
      <c r="E80" s="212">
        <v>42430</v>
      </c>
      <c r="F80" s="182">
        <f t="shared" si="3"/>
        <v>4.2906311666666666</v>
      </c>
      <c r="G80" s="127"/>
    </row>
    <row r="81" spans="1:7" x14ac:dyDescent="0.25">
      <c r="A81" s="41"/>
      <c r="B81" s="127">
        <f t="shared" si="7"/>
        <v>2016</v>
      </c>
      <c r="C81" s="127">
        <v>4</v>
      </c>
      <c r="D81" s="213">
        <f t="shared" si="6"/>
        <v>2.9650029999999998</v>
      </c>
      <c r="E81" s="212">
        <v>42461</v>
      </c>
      <c r="F81" s="182">
        <f t="shared" si="3"/>
        <v>3.986818</v>
      </c>
      <c r="G81" s="127"/>
    </row>
    <row r="82" spans="1:7" x14ac:dyDescent="0.25">
      <c r="A82" s="41"/>
      <c r="B82" s="127">
        <f t="shared" si="7"/>
        <v>2016</v>
      </c>
      <c r="C82" s="127">
        <v>5</v>
      </c>
      <c r="D82" s="213">
        <f t="shared" si="6"/>
        <v>7.0252160000000003</v>
      </c>
      <c r="E82" s="212">
        <v>42491</v>
      </c>
      <c r="F82" s="182">
        <f t="shared" si="3"/>
        <v>4.2942789166666673</v>
      </c>
      <c r="G82" s="127"/>
    </row>
    <row r="83" spans="1:7" x14ac:dyDescent="0.25">
      <c r="A83" s="41"/>
      <c r="B83" s="127">
        <f t="shared" si="7"/>
        <v>2016</v>
      </c>
      <c r="C83" s="127">
        <v>6</v>
      </c>
      <c r="D83" s="213">
        <f t="shared" si="6"/>
        <v>2.638436</v>
      </c>
      <c r="E83" s="212">
        <v>42522</v>
      </c>
      <c r="F83" s="182">
        <f t="shared" si="3"/>
        <v>3.9360687500000004</v>
      </c>
      <c r="G83" s="127"/>
    </row>
    <row r="84" spans="1:7" x14ac:dyDescent="0.25">
      <c r="A84" s="41"/>
      <c r="B84" s="127">
        <f t="shared" si="7"/>
        <v>2016</v>
      </c>
      <c r="C84" s="127">
        <v>7</v>
      </c>
      <c r="D84" s="213">
        <f t="shared" si="6"/>
        <v>4.4303210000000002</v>
      </c>
      <c r="E84" s="212">
        <v>42552</v>
      </c>
      <c r="F84" s="182">
        <f t="shared" si="3"/>
        <v>3.9796524999999998</v>
      </c>
      <c r="G84" s="127"/>
    </row>
    <row r="85" spans="1:7" x14ac:dyDescent="0.25">
      <c r="A85" s="41"/>
      <c r="B85" s="127">
        <f t="shared" si="7"/>
        <v>2016</v>
      </c>
      <c r="C85" s="127">
        <v>8</v>
      </c>
      <c r="D85" s="213">
        <f t="shared" si="6"/>
        <v>3.487009</v>
      </c>
      <c r="E85" s="212">
        <v>42583</v>
      </c>
      <c r="F85" s="182">
        <f t="shared" si="3"/>
        <v>4.0614074999999996</v>
      </c>
      <c r="G85" s="127"/>
    </row>
    <row r="86" spans="1:7" x14ac:dyDescent="0.25">
      <c r="A86" s="41"/>
      <c r="B86" s="127">
        <f t="shared" si="7"/>
        <v>2016</v>
      </c>
      <c r="C86" s="127">
        <v>9</v>
      </c>
      <c r="D86" s="213">
        <f t="shared" si="6"/>
        <v>3.1220460000000001</v>
      </c>
      <c r="E86" s="212">
        <v>42614</v>
      </c>
      <c r="F86" s="182">
        <f t="shared" si="3"/>
        <v>3.8428806666666664</v>
      </c>
      <c r="G86" s="127"/>
    </row>
    <row r="87" spans="1:7" x14ac:dyDescent="0.25">
      <c r="A87" s="41"/>
      <c r="B87" s="127">
        <f t="shared" si="7"/>
        <v>2016</v>
      </c>
      <c r="C87" s="127">
        <v>10</v>
      </c>
      <c r="D87" s="213">
        <f t="shared" si="6"/>
        <v>16.970393999999999</v>
      </c>
      <c r="E87" s="212">
        <v>42644</v>
      </c>
      <c r="F87" s="182">
        <f t="shared" si="3"/>
        <v>5.0431949166666667</v>
      </c>
      <c r="G87" s="127"/>
    </row>
    <row r="88" spans="1:7" x14ac:dyDescent="0.25">
      <c r="A88" s="41"/>
      <c r="B88" s="127">
        <f t="shared" si="7"/>
        <v>2016</v>
      </c>
      <c r="C88" s="127">
        <v>11</v>
      </c>
      <c r="D88" s="213">
        <f t="shared" si="6"/>
        <v>2.136984</v>
      </c>
      <c r="E88" s="212">
        <v>42675</v>
      </c>
      <c r="F88" s="182">
        <f t="shared" si="3"/>
        <v>4.9887595833333327</v>
      </c>
      <c r="G88" s="127"/>
    </row>
    <row r="89" spans="1:7" x14ac:dyDescent="0.25">
      <c r="A89" s="41"/>
      <c r="B89" s="127">
        <f t="shared" si="7"/>
        <v>2016</v>
      </c>
      <c r="C89" s="127">
        <v>12</v>
      </c>
      <c r="D89" s="213">
        <f t="shared" si="6"/>
        <v>5.2866119999999999</v>
      </c>
      <c r="E89" s="212">
        <v>42705</v>
      </c>
      <c r="F89" s="182">
        <f t="shared" si="3"/>
        <v>4.965501999999999</v>
      </c>
      <c r="G89" s="127"/>
    </row>
    <row r="90" spans="1:7" x14ac:dyDescent="0.25">
      <c r="A90" s="41"/>
      <c r="B90" s="127">
        <f>+F11</f>
        <v>2017</v>
      </c>
      <c r="C90" s="127">
        <v>1</v>
      </c>
      <c r="D90" s="213">
        <f t="shared" ref="D90:D101" si="8">+F13</f>
        <v>2.4841359999999999</v>
      </c>
      <c r="E90" s="212">
        <v>42736</v>
      </c>
      <c r="F90" s="182">
        <f t="shared" si="3"/>
        <v>4.8359698333333325</v>
      </c>
      <c r="G90" s="127"/>
    </row>
    <row r="91" spans="1:7" x14ac:dyDescent="0.25">
      <c r="A91" s="41"/>
      <c r="B91" s="127">
        <f t="shared" ref="B91:B101" si="9">+B90</f>
        <v>2017</v>
      </c>
      <c r="C91" s="127">
        <v>2</v>
      </c>
      <c r="D91" s="213">
        <f t="shared" si="8"/>
        <v>2.2883819999999999</v>
      </c>
      <c r="E91" s="212">
        <v>42767</v>
      </c>
      <c r="F91" s="182">
        <f t="shared" si="3"/>
        <v>4.6469915833333326</v>
      </c>
      <c r="G91" s="127"/>
    </row>
    <row r="92" spans="1:7" x14ac:dyDescent="0.25">
      <c r="A92" s="41"/>
      <c r="B92" s="127">
        <f t="shared" si="9"/>
        <v>2017</v>
      </c>
      <c r="C92" s="127">
        <v>3</v>
      </c>
      <c r="D92" s="213">
        <f t="shared" si="8"/>
        <v>4.2724900000000003</v>
      </c>
      <c r="E92" s="212">
        <v>42795</v>
      </c>
      <c r="F92" s="182">
        <f t="shared" si="3"/>
        <v>4.7589190833333328</v>
      </c>
      <c r="G92" s="127"/>
    </row>
    <row r="93" spans="1:7" x14ac:dyDescent="0.25">
      <c r="A93" s="41"/>
      <c r="B93" s="127">
        <f t="shared" si="9"/>
        <v>2017</v>
      </c>
      <c r="C93" s="127">
        <v>4</v>
      </c>
      <c r="D93" s="213">
        <f t="shared" si="8"/>
        <v>2.8818609999999998</v>
      </c>
      <c r="E93" s="212">
        <v>42826</v>
      </c>
      <c r="F93" s="182">
        <f t="shared" si="3"/>
        <v>4.7519905833333329</v>
      </c>
      <c r="G93" s="127"/>
    </row>
    <row r="94" spans="1:7" x14ac:dyDescent="0.25">
      <c r="A94" s="41"/>
      <c r="B94" s="127">
        <f t="shared" si="9"/>
        <v>2017</v>
      </c>
      <c r="C94" s="127">
        <v>5</v>
      </c>
      <c r="D94" s="213">
        <f t="shared" si="8"/>
        <v>6.3947229999999999</v>
      </c>
      <c r="E94" s="212">
        <v>42856</v>
      </c>
      <c r="F94" s="182">
        <f t="shared" si="3"/>
        <v>4.6994494999999992</v>
      </c>
      <c r="G94" s="127"/>
    </row>
    <row r="95" spans="1:7" x14ac:dyDescent="0.25">
      <c r="A95" s="41"/>
      <c r="B95" s="127">
        <f t="shared" si="9"/>
        <v>2017</v>
      </c>
      <c r="C95" s="127">
        <v>6</v>
      </c>
      <c r="D95" s="213">
        <f t="shared" si="8"/>
        <v>12.990640000000001</v>
      </c>
      <c r="E95" s="212">
        <v>42887</v>
      </c>
      <c r="F95" s="182">
        <f t="shared" si="3"/>
        <v>5.5621331666666665</v>
      </c>
      <c r="G95" s="127"/>
    </row>
    <row r="96" spans="1:7" x14ac:dyDescent="0.25">
      <c r="A96" s="41"/>
      <c r="B96" s="127">
        <f t="shared" si="9"/>
        <v>2017</v>
      </c>
      <c r="C96" s="127">
        <v>7</v>
      </c>
      <c r="D96" s="213">
        <f t="shared" si="8"/>
        <v>5.6210000000000004</v>
      </c>
      <c r="E96" s="212">
        <v>42917</v>
      </c>
      <c r="F96" s="182">
        <f t="shared" si="3"/>
        <v>5.6613564166666661</v>
      </c>
      <c r="G96" s="127"/>
    </row>
    <row r="97" spans="1:8" x14ac:dyDescent="0.25">
      <c r="A97" s="41"/>
      <c r="B97" s="127">
        <f t="shared" si="9"/>
        <v>2017</v>
      </c>
      <c r="C97" s="127">
        <v>8</v>
      </c>
      <c r="D97" s="213">
        <f t="shared" si="8"/>
        <v>6.7136500000000003</v>
      </c>
      <c r="E97" s="212">
        <v>42948</v>
      </c>
      <c r="F97" s="182">
        <f t="shared" ref="F97:F117" si="10">+AVERAGE(D86:D97)</f>
        <v>5.9302431666666662</v>
      </c>
      <c r="G97" s="127"/>
    </row>
    <row r="98" spans="1:8" x14ac:dyDescent="0.25">
      <c r="A98" s="41"/>
      <c r="B98" s="127">
        <f t="shared" si="9"/>
        <v>2017</v>
      </c>
      <c r="C98" s="127">
        <v>9</v>
      </c>
      <c r="D98" s="213">
        <f t="shared" si="8"/>
        <v>11.528442</v>
      </c>
      <c r="E98" s="212">
        <v>42979</v>
      </c>
      <c r="F98" s="182">
        <f t="shared" si="10"/>
        <v>6.6307761666666662</v>
      </c>
      <c r="G98" s="127"/>
    </row>
    <row r="99" spans="1:8" x14ac:dyDescent="0.25">
      <c r="A99" s="41"/>
      <c r="B99" s="127">
        <f t="shared" si="9"/>
        <v>2017</v>
      </c>
      <c r="C99" s="127">
        <v>10</v>
      </c>
      <c r="D99" s="213">
        <f t="shared" si="8"/>
        <v>10.477734</v>
      </c>
      <c r="E99" s="212">
        <v>43009</v>
      </c>
      <c r="F99" s="182">
        <f t="shared" si="10"/>
        <v>6.0897211666666671</v>
      </c>
      <c r="G99" s="127"/>
    </row>
    <row r="100" spans="1:8" x14ac:dyDescent="0.25">
      <c r="A100" s="41"/>
      <c r="B100" s="127">
        <f t="shared" si="9"/>
        <v>2017</v>
      </c>
      <c r="C100" s="127">
        <v>11</v>
      </c>
      <c r="D100" s="213">
        <f t="shared" si="8"/>
        <v>7.3538439999999996</v>
      </c>
      <c r="E100" s="212">
        <v>43040</v>
      </c>
      <c r="F100" s="182">
        <f t="shared" si="10"/>
        <v>6.5244594999999999</v>
      </c>
      <c r="G100" s="127"/>
    </row>
    <row r="101" spans="1:8" x14ac:dyDescent="0.25">
      <c r="A101" s="41"/>
      <c r="B101" s="127">
        <f t="shared" si="9"/>
        <v>2017</v>
      </c>
      <c r="C101" s="127">
        <v>12</v>
      </c>
      <c r="D101" s="213">
        <f t="shared" si="8"/>
        <v>12.216068</v>
      </c>
      <c r="E101" s="212">
        <v>43070</v>
      </c>
      <c r="F101" s="182">
        <f t="shared" si="10"/>
        <v>7.101914166666667</v>
      </c>
      <c r="G101" s="127"/>
    </row>
    <row r="102" spans="1:8" x14ac:dyDescent="0.25">
      <c r="A102" s="41"/>
      <c r="B102" s="127">
        <f>+G11</f>
        <v>2018</v>
      </c>
      <c r="C102" s="127">
        <v>1</v>
      </c>
      <c r="D102" s="213">
        <f t="shared" ref="D102:D113" si="11">+G13</f>
        <v>4.1683919999999999</v>
      </c>
      <c r="E102" s="212">
        <v>43101</v>
      </c>
      <c r="F102" s="182">
        <f t="shared" si="10"/>
        <v>7.2422688333333332</v>
      </c>
      <c r="G102" s="127"/>
    </row>
    <row r="103" spans="1:8" x14ac:dyDescent="0.25">
      <c r="A103" s="41"/>
      <c r="B103" s="127">
        <f t="shared" ref="B103:B113" si="12">+B102</f>
        <v>2018</v>
      </c>
      <c r="C103" s="127">
        <v>2</v>
      </c>
      <c r="D103" s="213">
        <f t="shared" si="11"/>
        <v>8.4897810000000007</v>
      </c>
      <c r="E103" s="212">
        <v>43132</v>
      </c>
      <c r="F103" s="182">
        <f t="shared" si="10"/>
        <v>7.7590520833333345</v>
      </c>
      <c r="G103" s="127"/>
    </row>
    <row r="104" spans="1:8" x14ac:dyDescent="0.25">
      <c r="A104" s="41"/>
      <c r="B104" s="127">
        <f t="shared" si="12"/>
        <v>2018</v>
      </c>
      <c r="C104" s="127">
        <v>3</v>
      </c>
      <c r="D104" s="213">
        <f t="shared" si="11"/>
        <v>11.162946</v>
      </c>
      <c r="E104" s="212">
        <v>43160</v>
      </c>
      <c r="F104" s="182">
        <f t="shared" si="10"/>
        <v>8.3332567500000021</v>
      </c>
      <c r="G104" s="127"/>
    </row>
    <row r="105" spans="1:8" x14ac:dyDescent="0.25">
      <c r="A105" s="41"/>
      <c r="B105" s="127">
        <f t="shared" si="12"/>
        <v>2018</v>
      </c>
      <c r="C105" s="127">
        <v>4</v>
      </c>
      <c r="D105" s="213">
        <f t="shared" si="11"/>
        <v>13.856878</v>
      </c>
      <c r="E105" s="212">
        <v>43191</v>
      </c>
      <c r="F105" s="182">
        <f t="shared" si="10"/>
        <v>9.2478414999999998</v>
      </c>
      <c r="G105" s="127"/>
    </row>
    <row r="106" spans="1:8" x14ac:dyDescent="0.25">
      <c r="A106" s="41"/>
      <c r="B106" s="127">
        <f t="shared" si="12"/>
        <v>2018</v>
      </c>
      <c r="C106" s="127">
        <v>5</v>
      </c>
      <c r="D106" s="213">
        <f t="shared" si="11"/>
        <v>16.757715999999999</v>
      </c>
      <c r="E106" s="212">
        <v>43221</v>
      </c>
      <c r="F106" s="182">
        <f t="shared" si="10"/>
        <v>10.111424250000001</v>
      </c>
      <c r="G106" s="127"/>
    </row>
    <row r="107" spans="1:8" x14ac:dyDescent="0.25">
      <c r="A107" s="41"/>
      <c r="B107" s="127">
        <f t="shared" si="12"/>
        <v>2018</v>
      </c>
      <c r="C107" s="127">
        <v>6</v>
      </c>
      <c r="D107" s="213">
        <f t="shared" si="11"/>
        <v>12.271471</v>
      </c>
      <c r="E107" s="212">
        <v>43252</v>
      </c>
      <c r="F107" s="182">
        <f t="shared" si="10"/>
        <v>10.051493500000001</v>
      </c>
      <c r="G107" s="127"/>
    </row>
    <row r="108" spans="1:8" x14ac:dyDescent="0.25">
      <c r="A108" s="41"/>
      <c r="B108" s="127">
        <f t="shared" si="12"/>
        <v>2018</v>
      </c>
      <c r="C108" s="127">
        <v>7</v>
      </c>
      <c r="D108" s="213">
        <f t="shared" si="11"/>
        <v>8.8087049999999998</v>
      </c>
      <c r="E108" s="212">
        <v>43282</v>
      </c>
      <c r="F108" s="182">
        <f t="shared" si="10"/>
        <v>10.317135583333334</v>
      </c>
      <c r="G108" s="127"/>
    </row>
    <row r="109" spans="1:8" x14ac:dyDescent="0.25">
      <c r="A109" s="41"/>
      <c r="B109" s="127">
        <f t="shared" si="12"/>
        <v>2018</v>
      </c>
      <c r="C109" s="127">
        <v>8</v>
      </c>
      <c r="D109" s="213">
        <f t="shared" si="11"/>
        <v>8.5720290000000006</v>
      </c>
      <c r="E109" s="212">
        <v>43313</v>
      </c>
      <c r="F109" s="182">
        <f t="shared" si="10"/>
        <v>10.4720005</v>
      </c>
      <c r="G109" s="127"/>
    </row>
    <row r="110" spans="1:8" x14ac:dyDescent="0.25">
      <c r="A110" s="41"/>
      <c r="B110" s="127">
        <f t="shared" si="12"/>
        <v>2018</v>
      </c>
      <c r="C110" s="127">
        <v>9</v>
      </c>
      <c r="D110" s="213">
        <f t="shared" si="11"/>
        <v>26.024168</v>
      </c>
      <c r="E110" s="212">
        <v>43344</v>
      </c>
      <c r="F110" s="182">
        <f t="shared" si="10"/>
        <v>11.679977666666666</v>
      </c>
      <c r="G110" s="127"/>
      <c r="H110" s="125"/>
    </row>
    <row r="111" spans="1:8" x14ac:dyDescent="0.25">
      <c r="A111" s="41"/>
      <c r="B111" s="127">
        <f t="shared" si="12"/>
        <v>2018</v>
      </c>
      <c r="C111" s="127">
        <v>10</v>
      </c>
      <c r="D111" s="213">
        <f t="shared" si="11"/>
        <v>19.920390000000001</v>
      </c>
      <c r="E111" s="212">
        <v>43374</v>
      </c>
      <c r="F111" s="182">
        <f t="shared" si="10"/>
        <v>12.466865666666665</v>
      </c>
      <c r="G111" s="127"/>
      <c r="H111" s="125"/>
    </row>
    <row r="112" spans="1:8" x14ac:dyDescent="0.25">
      <c r="A112" s="41"/>
      <c r="B112" s="127">
        <f t="shared" si="12"/>
        <v>2018</v>
      </c>
      <c r="C112" s="127">
        <v>11</v>
      </c>
      <c r="D112" s="213">
        <f t="shared" si="11"/>
        <v>20.467348999999999</v>
      </c>
      <c r="E112" s="212">
        <v>43405</v>
      </c>
      <c r="F112" s="182">
        <f t="shared" si="10"/>
        <v>13.55965775</v>
      </c>
      <c r="G112" s="127"/>
      <c r="H112" s="125"/>
    </row>
    <row r="113" spans="1:8" x14ac:dyDescent="0.25">
      <c r="A113" s="41"/>
      <c r="B113" s="127">
        <f t="shared" si="12"/>
        <v>2018</v>
      </c>
      <c r="C113" s="127">
        <v>12</v>
      </c>
      <c r="D113" s="213">
        <f t="shared" si="11"/>
        <v>2.9929009999999998</v>
      </c>
      <c r="E113" s="212">
        <v>43435</v>
      </c>
      <c r="F113" s="182">
        <f t="shared" si="10"/>
        <v>12.791060500000002</v>
      </c>
      <c r="G113" s="127"/>
      <c r="H113" s="125"/>
    </row>
    <row r="114" spans="1:8" x14ac:dyDescent="0.25">
      <c r="A114" s="41"/>
      <c r="B114" s="127">
        <v>2019</v>
      </c>
      <c r="C114" s="127">
        <v>1</v>
      </c>
      <c r="D114" s="213">
        <f t="shared" ref="D114:D125" si="13">+H13</f>
        <v>21.532340999999999</v>
      </c>
      <c r="E114" s="212">
        <v>43466</v>
      </c>
      <c r="F114" s="182">
        <f t="shared" si="10"/>
        <v>14.23805625</v>
      </c>
      <c r="G114" s="127"/>
      <c r="H114" s="125"/>
    </row>
    <row r="115" spans="1:8" x14ac:dyDescent="0.25">
      <c r="A115" s="41"/>
      <c r="B115" s="127">
        <f t="shared" ref="B115:B125" si="14">+B114</f>
        <v>2019</v>
      </c>
      <c r="C115" s="127">
        <v>2</v>
      </c>
      <c r="D115" s="213">
        <f t="shared" si="13"/>
        <v>18.000236999999998</v>
      </c>
      <c r="E115" s="212">
        <v>43497</v>
      </c>
      <c r="F115" s="182">
        <f t="shared" si="10"/>
        <v>15.03059425</v>
      </c>
      <c r="G115" s="127"/>
      <c r="H115" s="125"/>
    </row>
    <row r="116" spans="1:8" x14ac:dyDescent="0.25">
      <c r="A116" s="41"/>
      <c r="B116" s="127">
        <f t="shared" si="14"/>
        <v>2019</v>
      </c>
      <c r="C116" s="127">
        <v>3</v>
      </c>
      <c r="D116" s="213">
        <f t="shared" si="13"/>
        <v>8.7474460000000001</v>
      </c>
      <c r="E116" s="212">
        <v>43525</v>
      </c>
      <c r="F116" s="182">
        <f t="shared" si="10"/>
        <v>14.829302583333332</v>
      </c>
      <c r="G116" s="127"/>
      <c r="H116" s="125"/>
    </row>
    <row r="117" spans="1:8" x14ac:dyDescent="0.25">
      <c r="A117" s="41"/>
      <c r="B117" s="127">
        <f t="shared" si="14"/>
        <v>2019</v>
      </c>
      <c r="C117" s="127">
        <v>4</v>
      </c>
      <c r="D117" s="213">
        <f t="shared" si="13"/>
        <v>17.095535999999999</v>
      </c>
      <c r="E117" s="212">
        <v>43556</v>
      </c>
      <c r="F117" s="182">
        <f t="shared" si="10"/>
        <v>15.09919075</v>
      </c>
      <c r="G117" s="127"/>
      <c r="H117" s="125"/>
    </row>
    <row r="118" spans="1:8" x14ac:dyDescent="0.25">
      <c r="A118" s="41"/>
      <c r="B118" s="127">
        <f t="shared" si="14"/>
        <v>2019</v>
      </c>
      <c r="C118" s="127">
        <v>5</v>
      </c>
      <c r="D118" s="213">
        <f>+H17</f>
        <v>8.1017969999999995</v>
      </c>
      <c r="E118" s="212">
        <v>43586</v>
      </c>
      <c r="F118" s="182">
        <f>+AVERAGE(D107:D118)</f>
        <v>14.377864166666667</v>
      </c>
      <c r="G118" s="127"/>
      <c r="H118" s="125"/>
    </row>
    <row r="119" spans="1:8" x14ac:dyDescent="0.25">
      <c r="A119" s="41"/>
      <c r="B119" s="127">
        <f t="shared" si="14"/>
        <v>2019</v>
      </c>
      <c r="C119" s="127">
        <v>6</v>
      </c>
      <c r="D119" s="213">
        <f t="shared" si="13"/>
        <v>21.815911</v>
      </c>
      <c r="E119" s="212">
        <v>43617</v>
      </c>
      <c r="F119" s="182">
        <f t="shared" ref="F119" si="15">+AVERAGE(D108:D119)</f>
        <v>15.173234166666669</v>
      </c>
      <c r="G119" s="127"/>
      <c r="H119" s="125"/>
    </row>
    <row r="120" spans="1:8" x14ac:dyDescent="0.25">
      <c r="A120" s="41"/>
      <c r="B120" s="127">
        <f t="shared" si="14"/>
        <v>2019</v>
      </c>
      <c r="C120" s="127">
        <v>7</v>
      </c>
      <c r="D120" s="213">
        <f>+H19</f>
        <v>16.685956999999998</v>
      </c>
      <c r="E120" s="212">
        <v>43647</v>
      </c>
      <c r="F120" s="182">
        <f>+AVERAGE(D109:D120)</f>
        <v>15.829671833333334</v>
      </c>
      <c r="G120" s="127"/>
      <c r="H120" s="125"/>
    </row>
    <row r="121" spans="1:8" x14ac:dyDescent="0.25">
      <c r="A121" s="41"/>
      <c r="B121" s="127">
        <v>2016</v>
      </c>
      <c r="C121" s="127">
        <v>8</v>
      </c>
      <c r="D121" s="213">
        <f t="shared" si="13"/>
        <v>15.23423</v>
      </c>
      <c r="E121" s="212">
        <v>43678</v>
      </c>
      <c r="F121" s="182">
        <f>+AVERAGE(D110:D121)</f>
        <v>16.384855250000001</v>
      </c>
      <c r="G121" s="127"/>
      <c r="H121" s="125"/>
    </row>
    <row r="122" spans="1:8" x14ac:dyDescent="0.25">
      <c r="A122" s="41"/>
      <c r="B122" s="127">
        <f t="shared" si="14"/>
        <v>2016</v>
      </c>
      <c r="C122" s="127">
        <v>9</v>
      </c>
      <c r="D122" s="213">
        <f t="shared" si="13"/>
        <v>18.220209000000001</v>
      </c>
      <c r="E122" s="212">
        <v>43709</v>
      </c>
      <c r="F122" s="182">
        <f t="shared" ref="F122:F123" si="16">+AVERAGE(D111:D122)</f>
        <v>15.734525333333332</v>
      </c>
      <c r="G122" s="127"/>
      <c r="H122" s="125"/>
    </row>
    <row r="123" spans="1:8" x14ac:dyDescent="0.25">
      <c r="A123" s="41"/>
      <c r="B123" s="127">
        <f t="shared" si="14"/>
        <v>2016</v>
      </c>
      <c r="C123" s="127">
        <v>10</v>
      </c>
      <c r="D123" s="213">
        <f t="shared" si="13"/>
        <v>13.322708</v>
      </c>
      <c r="E123" s="212">
        <v>43739</v>
      </c>
      <c r="F123" s="182">
        <f t="shared" si="16"/>
        <v>15.184718500000001</v>
      </c>
      <c r="G123" s="127"/>
      <c r="H123" s="125"/>
    </row>
    <row r="124" spans="1:8" x14ac:dyDescent="0.25">
      <c r="A124" s="41"/>
      <c r="B124" s="127">
        <f t="shared" si="14"/>
        <v>2016</v>
      </c>
      <c r="C124" s="127">
        <v>11</v>
      </c>
      <c r="D124" s="213">
        <f t="shared" si="13"/>
        <v>0</v>
      </c>
      <c r="E124" s="212">
        <v>43770</v>
      </c>
      <c r="F124" s="182">
        <f>+AVERAGE(D113:D124)</f>
        <v>13.479106083333335</v>
      </c>
      <c r="G124" s="127"/>
      <c r="H124" s="125"/>
    </row>
    <row r="125" spans="1:8" x14ac:dyDescent="0.25">
      <c r="A125" s="41"/>
      <c r="B125" s="127">
        <f t="shared" si="14"/>
        <v>2016</v>
      </c>
      <c r="C125" s="127">
        <v>12</v>
      </c>
      <c r="D125" s="213">
        <f t="shared" si="13"/>
        <v>0</v>
      </c>
      <c r="E125" s="212">
        <v>43800</v>
      </c>
      <c r="F125" s="182">
        <f t="shared" ref="F125" si="17">+AVERAGE(D114:D125)</f>
        <v>13.229697666666667</v>
      </c>
      <c r="G125" s="127"/>
      <c r="H125" s="125"/>
    </row>
    <row r="126" spans="1:8" x14ac:dyDescent="0.25">
      <c r="A126" s="41"/>
      <c r="B126" s="127"/>
      <c r="C126" s="127"/>
      <c r="D126" s="127"/>
      <c r="E126" s="127"/>
      <c r="F126" s="127"/>
      <c r="G126" s="127"/>
      <c r="H126" s="125"/>
    </row>
    <row r="127" spans="1:8" x14ac:dyDescent="0.25">
      <c r="B127" s="125"/>
      <c r="C127" s="125"/>
      <c r="D127" s="125"/>
      <c r="E127" s="125"/>
      <c r="F127" s="125"/>
      <c r="G127" s="125"/>
      <c r="H127" s="125"/>
    </row>
    <row r="128" spans="1:8" x14ac:dyDescent="0.25">
      <c r="B128" s="125"/>
      <c r="C128" s="125"/>
      <c r="D128" s="125"/>
      <c r="E128" s="125"/>
      <c r="F128" s="125"/>
      <c r="G128" s="125"/>
      <c r="H128" s="125"/>
    </row>
    <row r="129" spans="2:8" x14ac:dyDescent="0.25">
      <c r="B129" s="125"/>
      <c r="C129" s="125"/>
      <c r="D129" s="125"/>
      <c r="E129" s="125"/>
      <c r="F129" s="125"/>
      <c r="G129" s="125"/>
      <c r="H129" s="125"/>
    </row>
    <row r="130" spans="2:8" x14ac:dyDescent="0.25">
      <c r="B130" s="125"/>
      <c r="C130" s="125"/>
      <c r="D130" s="125"/>
      <c r="E130" s="125"/>
      <c r="F130" s="125"/>
      <c r="G130" s="125"/>
      <c r="H130" s="125"/>
    </row>
    <row r="134" spans="2:8" x14ac:dyDescent="0.25">
      <c r="B134" s="127"/>
      <c r="C134" s="127"/>
      <c r="D134" s="127"/>
      <c r="E134" s="127"/>
      <c r="F134" s="127"/>
    </row>
    <row r="135" spans="2:8" x14ac:dyDescent="0.25">
      <c r="B135" s="127"/>
      <c r="C135" s="127"/>
      <c r="D135" s="127"/>
      <c r="E135" s="127"/>
      <c r="F135" s="127"/>
    </row>
    <row r="136" spans="2:8" x14ac:dyDescent="0.25">
      <c r="B136" s="127"/>
      <c r="C136" s="127"/>
      <c r="D136" s="127"/>
      <c r="E136" s="127"/>
      <c r="F136" s="127"/>
    </row>
    <row r="137" spans="2:8" x14ac:dyDescent="0.25">
      <c r="B137" s="127"/>
      <c r="C137" s="127"/>
      <c r="D137" s="127"/>
      <c r="E137" s="127"/>
      <c r="F137" s="127"/>
    </row>
    <row r="138" spans="2:8" x14ac:dyDescent="0.25">
      <c r="B138" s="127"/>
      <c r="C138" s="127"/>
      <c r="D138" s="127"/>
      <c r="E138" s="127"/>
      <c r="F138" s="127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ignoredErrors>
    <ignoredError sqref="B66 B78 B90 B102" formula="1"/>
  </ignoredErrors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47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29" t="str">
        <f>+'Resumen exportaciones totales'!C10:D10</f>
        <v>Año corrido a octubre</v>
      </c>
      <c r="D10" s="229"/>
      <c r="E10" s="224" t="str">
        <f>+'Resumen exportaciones totales'!E10:E11</f>
        <v>% Cambio   '19/'18</v>
      </c>
      <c r="F10" s="224" t="str">
        <f>+'Resumen exportaciones totales'!F10:F11</f>
        <v>% del total '19</v>
      </c>
      <c r="G10" s="229" t="str">
        <f>+'Resumen exportaciones totales'!G10:H10</f>
        <v>Octubre</v>
      </c>
      <c r="H10" s="229"/>
      <c r="I10" s="224" t="str">
        <f>+E10</f>
        <v>% Cambio   '19/'18</v>
      </c>
      <c r="J10" s="224" t="str">
        <f>+F10</f>
        <v>% del total '19</v>
      </c>
      <c r="K10" s="16"/>
    </row>
    <row r="11" spans="1:14" x14ac:dyDescent="0.25">
      <c r="A11" s="14"/>
      <c r="B11" s="9"/>
      <c r="C11" s="131">
        <f>+'Resumen exportaciones totales'!C11</f>
        <v>2018</v>
      </c>
      <c r="D11" s="131">
        <f>+'Resumen exportaciones totales'!D11</f>
        <v>2019</v>
      </c>
      <c r="E11" s="224"/>
      <c r="F11" s="224"/>
      <c r="G11" s="131">
        <f>+C11</f>
        <v>2018</v>
      </c>
      <c r="H11" s="131">
        <f>+D11</f>
        <v>2019</v>
      </c>
      <c r="I11" s="224"/>
      <c r="J11" s="224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25">
      <c r="A13" s="14"/>
      <c r="B13" s="10" t="s">
        <v>31</v>
      </c>
      <c r="C13" s="78">
        <v>35087.05247737997</v>
      </c>
      <c r="D13" s="30">
        <v>33209.974628709941</v>
      </c>
      <c r="E13" s="78">
        <v>-5.3497735379173017</v>
      </c>
      <c r="F13" s="78">
        <v>100</v>
      </c>
      <c r="G13" s="78">
        <v>3768.6662767600042</v>
      </c>
      <c r="H13" s="30">
        <v>3319.5483569000012</v>
      </c>
      <c r="I13" s="78">
        <v>-11.91715813707226</v>
      </c>
      <c r="J13" s="78">
        <v>100</v>
      </c>
      <c r="K13" s="16"/>
    </row>
    <row r="14" spans="1:14" x14ac:dyDescent="0.25">
      <c r="A14" s="14"/>
      <c r="B14" s="9" t="s">
        <v>418</v>
      </c>
      <c r="C14" s="21">
        <v>9264.6657556899863</v>
      </c>
      <c r="D14" s="24">
        <v>8914.6485013899983</v>
      </c>
      <c r="E14" s="21">
        <v>-3.7779803775977672</v>
      </c>
      <c r="F14" s="21">
        <v>26.8432860941824</v>
      </c>
      <c r="G14" s="21">
        <v>1034.0584169600004</v>
      </c>
      <c r="H14" s="24">
        <v>854.63763200000005</v>
      </c>
      <c r="I14" s="21">
        <v>-17.351126591810406</v>
      </c>
      <c r="J14" s="21">
        <v>25.745599705560952</v>
      </c>
      <c r="K14" s="16"/>
    </row>
    <row r="15" spans="1:14" x14ac:dyDescent="0.25">
      <c r="A15" s="14"/>
      <c r="B15" s="110" t="s">
        <v>419</v>
      </c>
      <c r="C15" s="21">
        <v>3694.9665570199477</v>
      </c>
      <c r="D15" s="24">
        <v>3845.1960273699278</v>
      </c>
      <c r="E15" s="21">
        <v>4.0657870113753436</v>
      </c>
      <c r="F15" s="21">
        <v>11.578437112221597</v>
      </c>
      <c r="G15" s="21">
        <v>378.0772214400011</v>
      </c>
      <c r="H15" s="24">
        <v>393.52702258000068</v>
      </c>
      <c r="I15" s="21">
        <v>4.0864141672315446</v>
      </c>
      <c r="J15" s="21">
        <v>11.854836268976676</v>
      </c>
      <c r="K15" s="16"/>
    </row>
    <row r="16" spans="1:14" x14ac:dyDescent="0.25">
      <c r="A16" s="14"/>
      <c r="B16" s="110" t="s">
        <v>420</v>
      </c>
      <c r="C16" s="21">
        <v>3096.7965097500005</v>
      </c>
      <c r="D16" s="24">
        <v>2677.7005433000031</v>
      </c>
      <c r="E16" s="21">
        <v>-13.533209725938056</v>
      </c>
      <c r="F16" s="21">
        <v>8.0629406473112386</v>
      </c>
      <c r="G16" s="21">
        <v>222.58562094999999</v>
      </c>
      <c r="H16" s="24">
        <v>248.86115838000001</v>
      </c>
      <c r="I16" s="21">
        <v>11.804687705277406</v>
      </c>
      <c r="J16" s="21">
        <v>7.4968378714145887</v>
      </c>
      <c r="K16" s="16"/>
    </row>
    <row r="17" spans="1:11" s="125" customFormat="1" x14ac:dyDescent="0.25">
      <c r="A17" s="95"/>
      <c r="B17" s="111" t="s">
        <v>280</v>
      </c>
      <c r="C17" s="30">
        <v>2202.8179136200192</v>
      </c>
      <c r="D17" s="30">
        <v>2065.9344611500355</v>
      </c>
      <c r="E17" s="30">
        <v>-6.214015766969827</v>
      </c>
      <c r="F17" s="30">
        <v>6.2208251714954343</v>
      </c>
      <c r="G17" s="30">
        <v>231.6128331400011</v>
      </c>
      <c r="H17" s="30">
        <v>203.09119350999998</v>
      </c>
      <c r="I17" s="30">
        <v>-12.314360669627</v>
      </c>
      <c r="J17" s="30">
        <v>6.1180369036605651</v>
      </c>
      <c r="K17" s="97"/>
    </row>
    <row r="18" spans="1:11" s="125" customFormat="1" x14ac:dyDescent="0.25">
      <c r="A18" s="95"/>
      <c r="B18" s="110" t="s">
        <v>421</v>
      </c>
      <c r="C18" s="21">
        <v>1682.2610480099993</v>
      </c>
      <c r="D18" s="24">
        <v>1772.0566746000086</v>
      </c>
      <c r="E18" s="21">
        <v>5.3377938397986213</v>
      </c>
      <c r="F18" s="21">
        <v>5.3359169779915154</v>
      </c>
      <c r="G18" s="21">
        <v>183.90089604000042</v>
      </c>
      <c r="H18" s="24">
        <v>168.32446811999989</v>
      </c>
      <c r="I18" s="21">
        <v>-8.4700119767836757</v>
      </c>
      <c r="J18" s="21">
        <v>5.070703903744052</v>
      </c>
      <c r="K18" s="97"/>
    </row>
    <row r="19" spans="1:11" x14ac:dyDescent="0.25">
      <c r="A19" s="14"/>
      <c r="B19" s="110" t="s">
        <v>422</v>
      </c>
      <c r="C19" s="21">
        <v>1681.0269536499902</v>
      </c>
      <c r="D19" s="24">
        <v>1646.6013476100102</v>
      </c>
      <c r="E19" s="21">
        <v>-2.0478913776624585</v>
      </c>
      <c r="F19" s="21">
        <v>4.9581529827081745</v>
      </c>
      <c r="G19" s="21">
        <v>183.1204932000002</v>
      </c>
      <c r="H19" s="24">
        <v>174.8024544799996</v>
      </c>
      <c r="I19" s="21">
        <v>-4.5423854941870516</v>
      </c>
      <c r="J19" s="21">
        <v>5.2658505220041709</v>
      </c>
      <c r="K19" s="16"/>
    </row>
    <row r="20" spans="1:11" s="125" customFormat="1" x14ac:dyDescent="0.25">
      <c r="A20" s="95"/>
      <c r="B20" s="110" t="s">
        <v>423</v>
      </c>
      <c r="C20" s="21">
        <v>1560.0262002800091</v>
      </c>
      <c r="D20" s="24">
        <v>1561.1667459099849</v>
      </c>
      <c r="E20" s="21">
        <v>7.3110671459941656E-2</v>
      </c>
      <c r="F20" s="21">
        <v>4.7008971351648077</v>
      </c>
      <c r="G20" s="21">
        <v>169.0787277300004</v>
      </c>
      <c r="H20" s="24">
        <v>177.81243679000042</v>
      </c>
      <c r="I20" s="21">
        <v>5.1654688778749014</v>
      </c>
      <c r="J20" s="21">
        <v>5.356524974862924</v>
      </c>
      <c r="K20" s="97"/>
    </row>
    <row r="21" spans="1:11" x14ac:dyDescent="0.25">
      <c r="A21" s="14"/>
      <c r="B21" s="110" t="s">
        <v>424</v>
      </c>
      <c r="C21" s="21">
        <v>2192.718752940003</v>
      </c>
      <c r="D21" s="24">
        <v>1298.3139642800013</v>
      </c>
      <c r="E21" s="21">
        <v>-40.789763277245726</v>
      </c>
      <c r="F21" s="21">
        <v>3.9094096842748325</v>
      </c>
      <c r="G21" s="21">
        <v>362.41037137999984</v>
      </c>
      <c r="H21" s="24">
        <v>129.76876106999998</v>
      </c>
      <c r="I21" s="21">
        <v>-64.192867721786868</v>
      </c>
      <c r="J21" s="21">
        <v>3.909229422739485</v>
      </c>
      <c r="K21" s="16"/>
    </row>
    <row r="22" spans="1:11" x14ac:dyDescent="0.25">
      <c r="A22" s="14"/>
      <c r="B22" s="110" t="s">
        <v>425</v>
      </c>
      <c r="C22" s="21">
        <v>1246.5695219500001</v>
      </c>
      <c r="D22" s="24">
        <v>1291.0461665400001</v>
      </c>
      <c r="E22" s="21">
        <v>3.5679233132882571</v>
      </c>
      <c r="F22" s="21">
        <v>3.8875253021840432</v>
      </c>
      <c r="G22" s="21">
        <v>118.89183620999999</v>
      </c>
      <c r="H22" s="24">
        <v>117.36724291</v>
      </c>
      <c r="I22" s="21">
        <v>-1.2823364064350806</v>
      </c>
      <c r="J22" s="21">
        <v>3.5356388969614154</v>
      </c>
      <c r="K22" s="16"/>
    </row>
    <row r="23" spans="1:11" x14ac:dyDescent="0.25">
      <c r="A23" s="14"/>
      <c r="B23" s="110" t="s">
        <v>426</v>
      </c>
      <c r="C23" s="21">
        <v>1169.3759757299952</v>
      </c>
      <c r="D23" s="24">
        <v>1124.4044309899925</v>
      </c>
      <c r="E23" s="21">
        <v>-3.845772931321656</v>
      </c>
      <c r="F23" s="21">
        <v>3.3857431195323704</v>
      </c>
      <c r="G23" s="21">
        <v>110.31227732000021</v>
      </c>
      <c r="H23" s="24">
        <v>131.54157173000002</v>
      </c>
      <c r="I23" s="21">
        <v>19.244724998665962</v>
      </c>
      <c r="J23" s="21">
        <v>3.9626345992694509</v>
      </c>
      <c r="K23" s="16"/>
    </row>
    <row r="24" spans="1:11" x14ac:dyDescent="0.25">
      <c r="A24" s="14"/>
      <c r="B24" s="110" t="s">
        <v>427</v>
      </c>
      <c r="C24" s="21">
        <v>1184.7004820600005</v>
      </c>
      <c r="D24" s="24">
        <v>1070.2751954199998</v>
      </c>
      <c r="E24" s="21">
        <v>-9.6585836144030051</v>
      </c>
      <c r="F24" s="21">
        <v>3.2227522224444867</v>
      </c>
      <c r="G24" s="21">
        <v>202.75768954</v>
      </c>
      <c r="H24" s="24">
        <v>87.967706100000001</v>
      </c>
      <c r="I24" s="21">
        <v>-56.614367475002346</v>
      </c>
      <c r="J24" s="21">
        <v>2.6499901987314223</v>
      </c>
      <c r="K24" s="16"/>
    </row>
    <row r="25" spans="1:11" x14ac:dyDescent="0.25">
      <c r="A25" s="14"/>
      <c r="B25" s="110" t="s">
        <v>428</v>
      </c>
      <c r="C25" s="21">
        <v>775.11053487999675</v>
      </c>
      <c r="D25" s="24">
        <v>868.9064998999952</v>
      </c>
      <c r="E25" s="21">
        <v>12.100979253819588</v>
      </c>
      <c r="F25" s="21">
        <v>2.6164021792080132</v>
      </c>
      <c r="G25" s="21">
        <v>66.645367289999896</v>
      </c>
      <c r="H25" s="24">
        <v>79.275691339999895</v>
      </c>
      <c r="I25" s="21">
        <v>18.951540915125499</v>
      </c>
      <c r="J25" s="21">
        <v>2.3881469048407662</v>
      </c>
      <c r="K25" s="16"/>
    </row>
    <row r="26" spans="1:11" x14ac:dyDescent="0.25">
      <c r="A26" s="14"/>
      <c r="B26" s="110" t="s">
        <v>429</v>
      </c>
      <c r="C26" s="21">
        <v>882.70161400999973</v>
      </c>
      <c r="D26" s="24">
        <v>791.47518146999948</v>
      </c>
      <c r="E26" s="21">
        <v>-10.334911717853368</v>
      </c>
      <c r="F26" s="21">
        <v>2.3832453662453905</v>
      </c>
      <c r="G26" s="21">
        <v>51.325967290000001</v>
      </c>
      <c r="H26" s="24">
        <v>82.375212959999999</v>
      </c>
      <c r="I26" s="21">
        <v>60.494224092391178</v>
      </c>
      <c r="J26" s="21">
        <v>2.4815186918056242</v>
      </c>
      <c r="K26" s="16"/>
    </row>
    <row r="27" spans="1:11" x14ac:dyDescent="0.25">
      <c r="A27" s="14"/>
      <c r="B27" s="110" t="s">
        <v>430</v>
      </c>
      <c r="C27" s="21">
        <v>687.2600966399981</v>
      </c>
      <c r="D27" s="24">
        <v>683.1656009400001</v>
      </c>
      <c r="E27" s="21">
        <v>-0.59577090536987454</v>
      </c>
      <c r="F27" s="21">
        <v>2.0571096743609227</v>
      </c>
      <c r="G27" s="21">
        <v>63.888699639999999</v>
      </c>
      <c r="H27" s="24">
        <v>74.590571259999905</v>
      </c>
      <c r="I27" s="21">
        <v>16.750805197637142</v>
      </c>
      <c r="J27" s="21">
        <v>2.2470096302394937</v>
      </c>
      <c r="K27" s="16"/>
    </row>
    <row r="28" spans="1:11" x14ac:dyDescent="0.25">
      <c r="A28" s="14"/>
      <c r="B28" s="110" t="s">
        <v>431</v>
      </c>
      <c r="C28" s="21">
        <v>664.80823287000169</v>
      </c>
      <c r="D28" s="24">
        <v>627.47489109999924</v>
      </c>
      <c r="E28" s="21">
        <v>-5.615655752160742</v>
      </c>
      <c r="F28" s="21">
        <v>1.8894169541386785</v>
      </c>
      <c r="G28" s="21">
        <v>54.851633229999997</v>
      </c>
      <c r="H28" s="24">
        <v>46.258367319999998</v>
      </c>
      <c r="I28" s="21">
        <v>-15.666381115704109</v>
      </c>
      <c r="J28" s="21">
        <v>1.3935138864251675</v>
      </c>
      <c r="K28" s="16"/>
    </row>
    <row r="29" spans="1:11" x14ac:dyDescent="0.25">
      <c r="A29" s="14"/>
      <c r="B29" s="110" t="s">
        <v>432</v>
      </c>
      <c r="C29" s="21">
        <v>582.43128258999968</v>
      </c>
      <c r="D29" s="24">
        <v>560.31903758999977</v>
      </c>
      <c r="E29" s="21">
        <v>-3.7965414394758312</v>
      </c>
      <c r="F29" s="21">
        <v>1.6872010408150246</v>
      </c>
      <c r="G29" s="21">
        <v>60.555726219999997</v>
      </c>
      <c r="H29" s="24">
        <v>113.79148793</v>
      </c>
      <c r="I29" s="21">
        <v>87.912019280544285</v>
      </c>
      <c r="J29" s="21">
        <v>3.4279207800504983</v>
      </c>
      <c r="K29" s="16"/>
    </row>
    <row r="30" spans="1:11" x14ac:dyDescent="0.25">
      <c r="A30" s="14"/>
      <c r="B30" s="110" t="s">
        <v>433</v>
      </c>
      <c r="C30" s="21">
        <v>389.57742955999959</v>
      </c>
      <c r="D30" s="24">
        <v>387.02702298999941</v>
      </c>
      <c r="E30" s="21">
        <v>-0.65465973551924739</v>
      </c>
      <c r="F30" s="21">
        <v>1.1653939134762707</v>
      </c>
      <c r="G30" s="21">
        <v>48.395762740000002</v>
      </c>
      <c r="H30" s="24">
        <v>38.742622869999998</v>
      </c>
      <c r="I30" s="21">
        <v>-19.946250091893901</v>
      </c>
      <c r="J30" s="21">
        <v>1.1671052415750993</v>
      </c>
      <c r="K30" s="16"/>
    </row>
    <row r="31" spans="1:11" x14ac:dyDescent="0.25">
      <c r="A31" s="14"/>
      <c r="B31" s="110" t="s">
        <v>434</v>
      </c>
      <c r="C31" s="21">
        <v>350.71117479999918</v>
      </c>
      <c r="D31" s="24">
        <v>357.2388223899984</v>
      </c>
      <c r="E31" s="21">
        <v>1.861260221811234</v>
      </c>
      <c r="F31" s="21">
        <v>1.0756973661797571</v>
      </c>
      <c r="G31" s="21">
        <v>35.502022869999998</v>
      </c>
      <c r="H31" s="24">
        <v>38.142255520000006</v>
      </c>
      <c r="I31" s="21">
        <v>7.4368513018762794</v>
      </c>
      <c r="J31" s="21">
        <v>1.1490194273181065</v>
      </c>
      <c r="K31" s="16"/>
    </row>
    <row r="32" spans="1:11" x14ac:dyDescent="0.25">
      <c r="A32" s="14"/>
      <c r="B32" s="110" t="s">
        <v>435</v>
      </c>
      <c r="C32" s="21">
        <v>281.53476081999986</v>
      </c>
      <c r="D32" s="24">
        <v>340.56013329999979</v>
      </c>
      <c r="E32" s="21">
        <v>20.965571820716654</v>
      </c>
      <c r="F32" s="21">
        <v>1.0254754395553991</v>
      </c>
      <c r="G32" s="21">
        <v>43.147770310000006</v>
      </c>
      <c r="H32" s="24">
        <v>32.639463829999997</v>
      </c>
      <c r="I32" s="21">
        <v>-24.354228282253988</v>
      </c>
      <c r="J32" s="21">
        <v>0.98325013889783308</v>
      </c>
      <c r="K32" s="16"/>
    </row>
    <row r="33" spans="1:11" x14ac:dyDescent="0.25">
      <c r="A33" s="14"/>
      <c r="B33" s="110" t="s">
        <v>436</v>
      </c>
      <c r="C33" s="21">
        <v>376.5469173799998</v>
      </c>
      <c r="D33" s="24">
        <v>308.17352773999988</v>
      </c>
      <c r="E33" s="21">
        <v>-18.158000101485239</v>
      </c>
      <c r="F33" s="21">
        <v>0.9279547219936285</v>
      </c>
      <c r="G33" s="21">
        <v>30.35554763</v>
      </c>
      <c r="H33" s="24">
        <v>9.5327374299999992</v>
      </c>
      <c r="I33" s="21">
        <v>-68.59639118953362</v>
      </c>
      <c r="J33" s="21">
        <v>0.28716971121042073</v>
      </c>
      <c r="K33" s="16"/>
    </row>
    <row r="34" spans="1:11" x14ac:dyDescent="0.25">
      <c r="A34" s="14"/>
      <c r="B34" s="110" t="s">
        <v>437</v>
      </c>
      <c r="C34" s="21">
        <v>280.19874012999986</v>
      </c>
      <c r="D34" s="24">
        <v>306.6070615299999</v>
      </c>
      <c r="E34" s="21">
        <v>9.4248537262329393</v>
      </c>
      <c r="F34" s="21">
        <v>0.92323786741149405</v>
      </c>
      <c r="G34" s="21">
        <v>9.9520923999999997</v>
      </c>
      <c r="H34" s="24">
        <v>40.13807388</v>
      </c>
      <c r="I34" s="21">
        <v>303.31291417672128</v>
      </c>
      <c r="J34" s="21">
        <v>1.2091426171445625</v>
      </c>
      <c r="K34" s="16"/>
    </row>
    <row r="35" spans="1:11" x14ac:dyDescent="0.25">
      <c r="A35" s="14"/>
      <c r="B35" s="110" t="s">
        <v>438</v>
      </c>
      <c r="C35" s="21">
        <v>214.78808486000071</v>
      </c>
      <c r="D35" s="24">
        <v>231.70355451</v>
      </c>
      <c r="E35" s="21">
        <v>7.8754227270217747</v>
      </c>
      <c r="F35" s="21">
        <v>0.69769265740327568</v>
      </c>
      <c r="G35" s="21">
        <v>19.402748280000001</v>
      </c>
      <c r="H35" s="24">
        <v>26.668646289999998</v>
      </c>
      <c r="I35" s="21">
        <v>37.447777526906087</v>
      </c>
      <c r="J35" s="21">
        <v>0.80338176832299035</v>
      </c>
      <c r="K35" s="16"/>
    </row>
    <row r="36" spans="1:11" x14ac:dyDescent="0.25">
      <c r="A36" s="14"/>
      <c r="B36" s="110" t="s">
        <v>439</v>
      </c>
      <c r="C36" s="21">
        <v>199.8796914099994</v>
      </c>
      <c r="D36" s="24">
        <v>184.23050853000001</v>
      </c>
      <c r="E36" s="21">
        <v>-7.8293011008803814</v>
      </c>
      <c r="F36" s="21">
        <v>0.55474450248671137</v>
      </c>
      <c r="G36" s="21">
        <v>25.346516149999999</v>
      </c>
      <c r="H36" s="24">
        <v>25.496963260000001</v>
      </c>
      <c r="I36" s="21">
        <v>0.59356129698322491</v>
      </c>
      <c r="J36" s="21">
        <v>0.7680853091656914</v>
      </c>
      <c r="K36" s="16"/>
    </row>
    <row r="37" spans="1:11" x14ac:dyDescent="0.25">
      <c r="A37" s="14"/>
      <c r="B37" s="110" t="s">
        <v>440</v>
      </c>
      <c r="C37" s="21">
        <v>83.168695609999602</v>
      </c>
      <c r="D37" s="24">
        <v>102.93880745999991</v>
      </c>
      <c r="E37" s="21">
        <v>23.771097652784732</v>
      </c>
      <c r="F37" s="21">
        <v>0.30996352334159738</v>
      </c>
      <c r="G37" s="21">
        <v>12.2427584</v>
      </c>
      <c r="H37" s="24">
        <v>11.39666744</v>
      </c>
      <c r="I37" s="21">
        <v>-6.9109503949698059</v>
      </c>
      <c r="J37" s="21">
        <v>0.34331981988787502</v>
      </c>
      <c r="K37" s="16"/>
    </row>
    <row r="38" spans="1:11" x14ac:dyDescent="0.25">
      <c r="A38" s="14"/>
      <c r="B38" s="110" t="s">
        <v>441</v>
      </c>
      <c r="C38" s="21">
        <v>203.08910125</v>
      </c>
      <c r="D38" s="24">
        <v>78.561807360000003</v>
      </c>
      <c r="E38" s="21">
        <v>-61.316581305221575</v>
      </c>
      <c r="F38" s="21">
        <v>0.23656087738195231</v>
      </c>
      <c r="G38" s="21">
        <v>33.624120900000001</v>
      </c>
      <c r="H38" s="24">
        <v>9.6047999999999999E-4</v>
      </c>
      <c r="I38" s="21">
        <v>-99.997143479221791</v>
      </c>
      <c r="J38" s="21">
        <v>2.8934056586449469E-5</v>
      </c>
      <c r="K38" s="16"/>
    </row>
    <row r="39" spans="1:11" x14ac:dyDescent="0.25">
      <c r="A39" s="14"/>
      <c r="B39" s="110" t="s">
        <v>442</v>
      </c>
      <c r="C39" s="21">
        <v>88.812262429999905</v>
      </c>
      <c r="D39" s="24">
        <v>65.513777820000101</v>
      </c>
      <c r="E39" s="21">
        <v>-26.233409635705673</v>
      </c>
      <c r="F39" s="21">
        <v>0.19727138774554678</v>
      </c>
      <c r="G39" s="21">
        <v>10.203848089999999</v>
      </c>
      <c r="H39" s="24">
        <v>5.9885404699999993</v>
      </c>
      <c r="I39" s="21">
        <v>-41.310960167381324</v>
      </c>
      <c r="J39" s="21">
        <v>0.18040226639724169</v>
      </c>
      <c r="K39" s="16"/>
    </row>
    <row r="40" spans="1:11" x14ac:dyDescent="0.25">
      <c r="A40" s="14"/>
      <c r="B40" s="110" t="s">
        <v>443</v>
      </c>
      <c r="C40" s="21">
        <v>49.038624640000002</v>
      </c>
      <c r="D40" s="24">
        <v>47.031062299999995</v>
      </c>
      <c r="E40" s="21">
        <v>-4.0938389988255715</v>
      </c>
      <c r="F40" s="21">
        <v>0.14161727862129037</v>
      </c>
      <c r="G40" s="21">
        <v>6.4175357599999998</v>
      </c>
      <c r="H40" s="24">
        <v>6.8032018399999998</v>
      </c>
      <c r="I40" s="21">
        <v>6.0095665131128184</v>
      </c>
      <c r="J40" s="21">
        <v>0.2049435980005801</v>
      </c>
      <c r="K40" s="16"/>
    </row>
    <row r="41" spans="1:11" x14ac:dyDescent="0.25">
      <c r="A41" s="14"/>
      <c r="B41" s="110" t="s">
        <v>444</v>
      </c>
      <c r="C41" s="21">
        <v>1.7756500000000001E-3</v>
      </c>
      <c r="D41" s="24">
        <v>1.4481722299999999</v>
      </c>
      <c r="E41" s="21">
        <v>81457.301833131525</v>
      </c>
      <c r="F41" s="21">
        <v>4.3606544304555378E-3</v>
      </c>
      <c r="G41" s="21">
        <v>1.7756500000000001E-3</v>
      </c>
      <c r="H41" s="24">
        <v>2.1450000000000002E-3</v>
      </c>
      <c r="I41" s="21">
        <v>20.800833497592429</v>
      </c>
      <c r="J41" s="21">
        <v>6.4617224073311387E-5</v>
      </c>
      <c r="K41" s="16"/>
    </row>
    <row r="42" spans="1:11" x14ac:dyDescent="0.25">
      <c r="A42" s="14"/>
      <c r="B42" s="110" t="s">
        <v>2</v>
      </c>
      <c r="C42" s="21">
        <v>1.4677871499999999</v>
      </c>
      <c r="D42" s="24">
        <v>0.25510098999999997</v>
      </c>
      <c r="E42" s="21">
        <v>-82.62002838763101</v>
      </c>
      <c r="F42" s="21">
        <v>7.6814569373222523E-4</v>
      </c>
      <c r="G42" s="21">
        <v>0</v>
      </c>
      <c r="H42" s="24">
        <v>3.1001100000000001E-3</v>
      </c>
      <c r="I42" s="21" t="s">
        <v>97</v>
      </c>
      <c r="J42" s="21">
        <v>9.3389511665227667E-5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7" t="s">
        <v>197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32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totales'!E10:E11</f>
        <v>% Cambio   '19/'18</v>
      </c>
      <c r="F10" s="220" t="str">
        <f>+'Resumen exportaciones totales'!F10:F11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22160.674982420005</v>
      </c>
      <c r="D13" s="30">
        <v>20162.346948289996</v>
      </c>
      <c r="E13" s="78">
        <v>-9.0174511187735789</v>
      </c>
      <c r="F13" s="78">
        <v>100</v>
      </c>
      <c r="G13" s="78">
        <v>2456.1857239000001</v>
      </c>
      <c r="H13" s="30">
        <v>1890.5854527000004</v>
      </c>
      <c r="I13" s="78">
        <v>-23.027585646167015</v>
      </c>
      <c r="J13" s="78">
        <v>100</v>
      </c>
      <c r="K13" s="16"/>
    </row>
    <row r="14" spans="1:14" x14ac:dyDescent="0.25">
      <c r="A14" s="14"/>
      <c r="B14" s="9" t="s">
        <v>418</v>
      </c>
      <c r="C14" s="21">
        <v>9264.6657556899991</v>
      </c>
      <c r="D14" s="24">
        <v>8914.6485013899983</v>
      </c>
      <c r="E14" s="21">
        <v>-3.7779803775979004</v>
      </c>
      <c r="F14" s="21">
        <v>44.214339353713314</v>
      </c>
      <c r="G14" s="21">
        <v>1034.0584169600002</v>
      </c>
      <c r="H14" s="24">
        <v>854.63763200000005</v>
      </c>
      <c r="I14" s="21">
        <v>-17.351126591810385</v>
      </c>
      <c r="J14" s="21">
        <v>45.204919501494473</v>
      </c>
      <c r="K14" s="16"/>
    </row>
    <row r="15" spans="1:14" x14ac:dyDescent="0.25">
      <c r="A15" s="14"/>
      <c r="B15" s="110" t="s">
        <v>420</v>
      </c>
      <c r="C15" s="21">
        <v>3081.12598497</v>
      </c>
      <c r="D15" s="24">
        <v>2665.8614467700004</v>
      </c>
      <c r="E15" s="21">
        <v>-13.477687709807906</v>
      </c>
      <c r="F15" s="21">
        <v>13.22197983006188</v>
      </c>
      <c r="G15" s="21">
        <v>220.54548722999999</v>
      </c>
      <c r="H15" s="24">
        <v>247.52308443000001</v>
      </c>
      <c r="I15" s="21">
        <v>12.232214559831789</v>
      </c>
      <c r="J15" s="21">
        <v>13.092403946962833</v>
      </c>
      <c r="K15" s="16"/>
    </row>
    <row r="16" spans="1:14" x14ac:dyDescent="0.25">
      <c r="A16" s="14"/>
      <c r="B16" s="110" t="s">
        <v>424</v>
      </c>
      <c r="C16" s="21">
        <v>2189.1313684700035</v>
      </c>
      <c r="D16" s="24">
        <v>1296.1258758899999</v>
      </c>
      <c r="E16" s="21">
        <v>-40.792686334038066</v>
      </c>
      <c r="F16" s="21">
        <v>6.428447438257809</v>
      </c>
      <c r="G16" s="21">
        <v>362.35652225999985</v>
      </c>
      <c r="H16" s="24">
        <v>129.59567003000001</v>
      </c>
      <c r="I16" s="21">
        <v>-64.235314650411652</v>
      </c>
      <c r="J16" s="21">
        <v>6.8547903954788518</v>
      </c>
      <c r="K16" s="16"/>
    </row>
    <row r="17" spans="1:11" x14ac:dyDescent="0.25">
      <c r="A17" s="14"/>
      <c r="B17" s="110" t="s">
        <v>425</v>
      </c>
      <c r="C17" s="21">
        <v>1246.5139911199999</v>
      </c>
      <c r="D17" s="24">
        <v>1290.9912137600002</v>
      </c>
      <c r="E17" s="21">
        <v>3.5681286336816109</v>
      </c>
      <c r="F17" s="21">
        <v>6.4029808487622093</v>
      </c>
      <c r="G17" s="21">
        <v>118.89183620999999</v>
      </c>
      <c r="H17" s="24">
        <v>117.36724291</v>
      </c>
      <c r="I17" s="21">
        <v>-1.2823364064350806</v>
      </c>
      <c r="J17" s="21">
        <v>6.2079840264498181</v>
      </c>
      <c r="K17" s="16"/>
    </row>
    <row r="18" spans="1:11" x14ac:dyDescent="0.25">
      <c r="A18" s="14"/>
      <c r="B18" s="110" t="s">
        <v>427</v>
      </c>
      <c r="C18" s="21">
        <v>1180.2811061700002</v>
      </c>
      <c r="D18" s="24">
        <v>1066.9783282499998</v>
      </c>
      <c r="E18" s="21">
        <v>-9.599643451691497</v>
      </c>
      <c r="F18" s="21">
        <v>5.2919351650205195</v>
      </c>
      <c r="G18" s="21">
        <v>202.72068634000001</v>
      </c>
      <c r="H18" s="24">
        <v>87.919683500000005</v>
      </c>
      <c r="I18" s="21">
        <v>-56.630137216217555</v>
      </c>
      <c r="J18" s="21">
        <v>4.6503945840924219</v>
      </c>
      <c r="K18" s="16"/>
    </row>
    <row r="19" spans="1:11" x14ac:dyDescent="0.25">
      <c r="A19" s="14"/>
      <c r="B19" s="110" t="s">
        <v>429</v>
      </c>
      <c r="C19" s="21">
        <v>878.49691142999995</v>
      </c>
      <c r="D19" s="24">
        <v>780.81066528000008</v>
      </c>
      <c r="E19" s="21">
        <v>-11.119702855982517</v>
      </c>
      <c r="F19" s="21">
        <v>3.8726179411679156</v>
      </c>
      <c r="G19" s="21">
        <v>50.885091770000002</v>
      </c>
      <c r="H19" s="24">
        <v>81.684467890000008</v>
      </c>
      <c r="I19" s="21">
        <v>60.527307800117192</v>
      </c>
      <c r="J19" s="21">
        <v>4.3205911572705711</v>
      </c>
      <c r="K19" s="16"/>
    </row>
    <row r="20" spans="1:11" x14ac:dyDescent="0.25">
      <c r="A20" s="14"/>
      <c r="B20" s="110" t="s">
        <v>428</v>
      </c>
      <c r="C20" s="21">
        <v>677.85563782000327</v>
      </c>
      <c r="D20" s="24">
        <v>731.10966978000067</v>
      </c>
      <c r="E20" s="21">
        <v>7.8562497659919739</v>
      </c>
      <c r="F20" s="21">
        <v>3.6261139224271077</v>
      </c>
      <c r="G20" s="21">
        <v>55.386281009999998</v>
      </c>
      <c r="H20" s="24">
        <v>66.769880260000107</v>
      </c>
      <c r="I20" s="21">
        <v>20.553102758325291</v>
      </c>
      <c r="J20" s="21">
        <v>3.5317039049805494</v>
      </c>
      <c r="K20" s="16"/>
    </row>
    <row r="21" spans="1:11" x14ac:dyDescent="0.25">
      <c r="A21" s="14"/>
      <c r="B21" s="110" t="s">
        <v>421</v>
      </c>
      <c r="C21" s="21">
        <v>510.09239327000057</v>
      </c>
      <c r="D21" s="24">
        <v>432.53103035000032</v>
      </c>
      <c r="E21" s="21">
        <v>-15.205355724437497</v>
      </c>
      <c r="F21" s="21">
        <v>2.1452414813578238</v>
      </c>
      <c r="G21" s="21">
        <v>73.710516859999998</v>
      </c>
      <c r="H21" s="24">
        <v>39.689508909999994</v>
      </c>
      <c r="I21" s="21">
        <v>-46.154889965860434</v>
      </c>
      <c r="J21" s="21">
        <v>2.0993237228879682</v>
      </c>
      <c r="K21" s="16"/>
    </row>
    <row r="22" spans="1:11" x14ac:dyDescent="0.25">
      <c r="A22" s="14"/>
      <c r="B22" s="110" t="s">
        <v>430</v>
      </c>
      <c r="C22" s="21">
        <v>413.65353217999962</v>
      </c>
      <c r="D22" s="24">
        <v>393.65221754999914</v>
      </c>
      <c r="E22" s="21">
        <v>-4.8352819628038386</v>
      </c>
      <c r="F22" s="21">
        <v>1.9524126757643434</v>
      </c>
      <c r="G22" s="21">
        <v>29.87208145</v>
      </c>
      <c r="H22" s="24">
        <v>44.436781179999997</v>
      </c>
      <c r="I22" s="21">
        <v>48.756896148594286</v>
      </c>
      <c r="J22" s="21">
        <v>2.3504243680992327</v>
      </c>
      <c r="K22" s="16"/>
    </row>
    <row r="23" spans="1:11" s="91" customFormat="1" x14ac:dyDescent="0.25">
      <c r="A23" s="95"/>
      <c r="B23" s="110" t="s">
        <v>433</v>
      </c>
      <c r="C23" s="21">
        <v>340.91710382999963</v>
      </c>
      <c r="D23" s="24">
        <v>331.7656714400004</v>
      </c>
      <c r="E23" s="21">
        <v>-2.6843570730797461</v>
      </c>
      <c r="F23" s="21">
        <v>1.6454714934271975</v>
      </c>
      <c r="G23" s="21">
        <v>43.294348240000005</v>
      </c>
      <c r="H23" s="24">
        <v>33.656604189999996</v>
      </c>
      <c r="I23" s="21">
        <v>-22.26097502744161</v>
      </c>
      <c r="J23" s="21">
        <v>1.7802212611936696</v>
      </c>
      <c r="K23" s="97"/>
    </row>
    <row r="24" spans="1:11" s="91" customFormat="1" x14ac:dyDescent="0.25">
      <c r="A24" s="95"/>
      <c r="B24" s="110" t="s">
        <v>422</v>
      </c>
      <c r="C24" s="21">
        <v>310.78403089999989</v>
      </c>
      <c r="D24" s="24">
        <v>311.03886431000018</v>
      </c>
      <c r="E24" s="21">
        <v>8.1996944715045927E-2</v>
      </c>
      <c r="F24" s="21">
        <v>1.5426719176478607</v>
      </c>
      <c r="G24" s="21">
        <v>45.19395042</v>
      </c>
      <c r="H24" s="24">
        <v>23.267326109999999</v>
      </c>
      <c r="I24" s="21">
        <v>-48.516724265592536</v>
      </c>
      <c r="J24" s="21">
        <v>1.2306942316080582</v>
      </c>
      <c r="K24" s="97"/>
    </row>
    <row r="25" spans="1:11" x14ac:dyDescent="0.25">
      <c r="A25" s="14"/>
      <c r="B25" s="110" t="s">
        <v>437</v>
      </c>
      <c r="C25" s="21">
        <v>280.08014083</v>
      </c>
      <c r="D25" s="24">
        <v>306.59936007999994</v>
      </c>
      <c r="E25" s="21">
        <v>9.468439701369725</v>
      </c>
      <c r="F25" s="21">
        <v>1.5206531306416349</v>
      </c>
      <c r="G25" s="21">
        <v>9.9520923999999997</v>
      </c>
      <c r="H25" s="24">
        <v>40.13807388</v>
      </c>
      <c r="I25" s="21">
        <v>303.31291417672128</v>
      </c>
      <c r="J25" s="21">
        <v>2.1230499696629765</v>
      </c>
      <c r="K25" s="16"/>
    </row>
    <row r="26" spans="1:11" s="91" customFormat="1" x14ac:dyDescent="0.25">
      <c r="A26" s="95"/>
      <c r="B26" s="110" t="s">
        <v>435</v>
      </c>
      <c r="C26" s="21">
        <v>250.06832413999999</v>
      </c>
      <c r="D26" s="24">
        <v>286.1648273699999</v>
      </c>
      <c r="E26" s="21">
        <v>14.434656350074704</v>
      </c>
      <c r="F26" s="21">
        <v>1.4193031600136712</v>
      </c>
      <c r="G26" s="21">
        <v>38.717993020000002</v>
      </c>
      <c r="H26" s="24">
        <v>21.967878010000003</v>
      </c>
      <c r="I26" s="21">
        <v>-43.261836948386325</v>
      </c>
      <c r="J26" s="21">
        <v>1.1619616547153175</v>
      </c>
      <c r="K26" s="97"/>
    </row>
    <row r="27" spans="1:11" s="125" customFormat="1" x14ac:dyDescent="0.25">
      <c r="A27" s="95"/>
      <c r="B27" s="110" t="s">
        <v>419</v>
      </c>
      <c r="C27" s="21">
        <v>275.98481501999993</v>
      </c>
      <c r="D27" s="24">
        <v>256.4296508099996</v>
      </c>
      <c r="E27" s="21">
        <v>-7.0855942594462036</v>
      </c>
      <c r="F27" s="21">
        <v>1.2718244134358963</v>
      </c>
      <c r="G27" s="21">
        <v>33.807315530000004</v>
      </c>
      <c r="H27" s="24">
        <v>14.37309535</v>
      </c>
      <c r="I27" s="21">
        <v>-57.485250974021952</v>
      </c>
      <c r="J27" s="21">
        <v>0.76024573919540972</v>
      </c>
      <c r="K27" s="97"/>
    </row>
    <row r="28" spans="1:11" s="125" customFormat="1" x14ac:dyDescent="0.25">
      <c r="A28" s="95"/>
      <c r="B28" s="110" t="s">
        <v>438</v>
      </c>
      <c r="C28" s="21">
        <v>203.88437334999989</v>
      </c>
      <c r="D28" s="24">
        <v>213.42172937000021</v>
      </c>
      <c r="E28" s="132">
        <v>4.6778258987156152</v>
      </c>
      <c r="F28" s="132">
        <v>1.0585163022804787</v>
      </c>
      <c r="G28" s="21">
        <v>17.97251936</v>
      </c>
      <c r="H28" s="24">
        <v>25.42236522</v>
      </c>
      <c r="I28" s="132">
        <v>41.451316372375288</v>
      </c>
      <c r="J28" s="132">
        <v>1.3446821556620767</v>
      </c>
      <c r="K28" s="97"/>
    </row>
    <row r="29" spans="1:11" s="125" customFormat="1" x14ac:dyDescent="0.25">
      <c r="A29" s="95"/>
      <c r="B29" s="110" t="s">
        <v>436</v>
      </c>
      <c r="C29" s="21">
        <v>261.51210025</v>
      </c>
      <c r="D29" s="24">
        <v>212.30612590000001</v>
      </c>
      <c r="E29" s="21">
        <v>-18.815945534818511</v>
      </c>
      <c r="F29" s="21">
        <v>1.0529831990516663</v>
      </c>
      <c r="G29" s="21">
        <v>21.14935964</v>
      </c>
      <c r="H29" s="24">
        <v>4.7878232199999999</v>
      </c>
      <c r="I29" s="21">
        <v>-77.361852550160719</v>
      </c>
      <c r="J29" s="21">
        <v>0.253245533713505</v>
      </c>
      <c r="K29" s="97"/>
    </row>
    <row r="30" spans="1:11" s="125" customFormat="1" x14ac:dyDescent="0.25">
      <c r="A30" s="95"/>
      <c r="B30" s="110" t="s">
        <v>434</v>
      </c>
      <c r="C30" s="21">
        <v>175.4441391900001</v>
      </c>
      <c r="D30" s="24">
        <v>175.77906452000002</v>
      </c>
      <c r="E30" s="21">
        <v>0.19090140687869628</v>
      </c>
      <c r="F30" s="21">
        <v>0.87181846920310113</v>
      </c>
      <c r="G30" s="21">
        <v>16.34562511</v>
      </c>
      <c r="H30" s="24">
        <v>19.618096550000001</v>
      </c>
      <c r="I30" s="21">
        <v>20.020472866454963</v>
      </c>
      <c r="J30" s="21">
        <v>1.0376730933787108</v>
      </c>
      <c r="K30" s="97"/>
    </row>
    <row r="31" spans="1:11" x14ac:dyDescent="0.25">
      <c r="A31" s="14"/>
      <c r="B31" s="110" t="s">
        <v>423</v>
      </c>
      <c r="C31" s="21">
        <v>96.31525139</v>
      </c>
      <c r="D31" s="24">
        <v>119.11036021</v>
      </c>
      <c r="E31" s="21">
        <v>23.667185093768772</v>
      </c>
      <c r="F31" s="21">
        <v>0.59075642590359223</v>
      </c>
      <c r="G31" s="21">
        <v>9.3346461600000001</v>
      </c>
      <c r="H31" s="24">
        <v>15.71238389</v>
      </c>
      <c r="I31" s="21">
        <v>68.32329389548066</v>
      </c>
      <c r="J31" s="21">
        <v>0.83108562311006284</v>
      </c>
      <c r="K31" s="16"/>
    </row>
    <row r="32" spans="1:11" x14ac:dyDescent="0.25">
      <c r="A32" s="14"/>
      <c r="B32" s="110" t="s">
        <v>441</v>
      </c>
      <c r="C32" s="21">
        <v>202.90367194999999</v>
      </c>
      <c r="D32" s="24">
        <v>78.324736799999997</v>
      </c>
      <c r="E32" s="21">
        <v>-61.398068331015246</v>
      </c>
      <c r="F32" s="21">
        <v>0.38847033532791603</v>
      </c>
      <c r="G32" s="21">
        <v>33.623682049999999</v>
      </c>
      <c r="H32" s="24">
        <v>0</v>
      </c>
      <c r="I32" s="21" t="s">
        <v>97</v>
      </c>
      <c r="J32" s="21">
        <v>0</v>
      </c>
      <c r="K32" s="16"/>
    </row>
    <row r="33" spans="1:13" x14ac:dyDescent="0.25">
      <c r="A33" s="14"/>
      <c r="B33" s="110" t="s">
        <v>439</v>
      </c>
      <c r="C33" s="21">
        <v>94.062200749999889</v>
      </c>
      <c r="D33" s="24">
        <v>77.913859190000096</v>
      </c>
      <c r="E33" s="21">
        <v>-17.167726707691145</v>
      </c>
      <c r="F33" s="21">
        <v>0.38643248918305173</v>
      </c>
      <c r="G33" s="21">
        <v>11.636646820000001</v>
      </c>
      <c r="H33" s="24">
        <v>10.22840828</v>
      </c>
      <c r="I33" s="21">
        <v>-12.101755443669992</v>
      </c>
      <c r="J33" s="21">
        <v>0.54101803573028184</v>
      </c>
      <c r="K33" s="16"/>
    </row>
    <row r="34" spans="1:13" x14ac:dyDescent="0.25">
      <c r="A34" s="14"/>
      <c r="B34" s="110" t="s">
        <v>431</v>
      </c>
      <c r="C34" s="21">
        <v>27.626017820000001</v>
      </c>
      <c r="D34" s="24">
        <v>62.975736659999995</v>
      </c>
      <c r="E34" s="21">
        <v>127.95806862329751</v>
      </c>
      <c r="F34" s="21">
        <v>0.31234328434835845</v>
      </c>
      <c r="G34" s="21">
        <v>4.6924505400000003</v>
      </c>
      <c r="H34" s="24">
        <v>2.6716613300000001</v>
      </c>
      <c r="I34" s="21">
        <v>-43.064688541181731</v>
      </c>
      <c r="J34" s="21">
        <v>0.14131396844213112</v>
      </c>
      <c r="K34" s="16"/>
    </row>
    <row r="35" spans="1:13" x14ac:dyDescent="0.25">
      <c r="A35" s="14"/>
      <c r="B35" s="110" t="s">
        <v>426</v>
      </c>
      <c r="C35" s="21">
        <v>56.378750659999994</v>
      </c>
      <c r="D35" s="24">
        <v>48.298316979999996</v>
      </c>
      <c r="E35" s="21">
        <v>-14.332409969015092</v>
      </c>
      <c r="F35" s="21">
        <v>0.23954709788433759</v>
      </c>
      <c r="G35" s="21">
        <v>7.4778065800000002</v>
      </c>
      <c r="H35" s="24">
        <v>5.1198809999999997E-2</v>
      </c>
      <c r="I35" s="21">
        <v>-99.315323157235241</v>
      </c>
      <c r="J35" s="21">
        <v>2.7080928781548319E-3</v>
      </c>
      <c r="K35" s="16"/>
    </row>
    <row r="36" spans="1:13" x14ac:dyDescent="0.25">
      <c r="A36" s="14"/>
      <c r="B36" s="110" t="s">
        <v>440</v>
      </c>
      <c r="C36" s="21">
        <v>34.210143960000003</v>
      </c>
      <c r="D36" s="24">
        <v>35.073528659999994</v>
      </c>
      <c r="E36" s="21">
        <v>2.5237680993377198</v>
      </c>
      <c r="F36" s="21">
        <v>0.17395558537878766</v>
      </c>
      <c r="G36" s="21">
        <v>5.7052345400000002</v>
      </c>
      <c r="H36" s="24">
        <v>3.5480489100000003</v>
      </c>
      <c r="I36" s="21">
        <v>-37.810638894435357</v>
      </c>
      <c r="J36" s="21">
        <v>0.18766932248065951</v>
      </c>
      <c r="K36" s="16"/>
    </row>
    <row r="37" spans="1:13" x14ac:dyDescent="0.25">
      <c r="A37" s="14"/>
      <c r="B37" s="110" t="s">
        <v>442</v>
      </c>
      <c r="C37" s="21">
        <v>49.710148070000002</v>
      </c>
      <c r="D37" s="24">
        <v>33.435187280000001</v>
      </c>
      <c r="E37" s="21">
        <v>-32.739714971442446</v>
      </c>
      <c r="F37" s="21">
        <v>0.16582983799331802</v>
      </c>
      <c r="G37" s="21">
        <v>6.2202331299999996</v>
      </c>
      <c r="H37" s="24">
        <v>2.8764858799999997</v>
      </c>
      <c r="I37" s="21">
        <v>-53.755979560849674</v>
      </c>
      <c r="J37" s="21">
        <v>0.15214789026817097</v>
      </c>
      <c r="K37" s="16"/>
    </row>
    <row r="38" spans="1:13" x14ac:dyDescent="0.25">
      <c r="A38" s="14"/>
      <c r="B38" s="111" t="s">
        <v>280</v>
      </c>
      <c r="C38" s="30">
        <v>41.697386460000004</v>
      </c>
      <c r="D38" s="30">
        <v>29.72429069</v>
      </c>
      <c r="E38" s="30">
        <v>-28.714259541148234</v>
      </c>
      <c r="F38" s="30">
        <v>0.14742475549217235</v>
      </c>
      <c r="G38" s="30">
        <v>2.6349002700000002</v>
      </c>
      <c r="H38" s="30">
        <v>2.6420519599999999</v>
      </c>
      <c r="I38" s="30">
        <v>0.27142165801969931</v>
      </c>
      <c r="J38" s="30">
        <v>0.13974782024408411</v>
      </c>
      <c r="K38" s="16"/>
    </row>
    <row r="39" spans="1:13" x14ac:dyDescent="0.25">
      <c r="A39" s="95"/>
      <c r="B39" s="110" t="s">
        <v>2</v>
      </c>
      <c r="C39" s="21">
        <v>17.27970273</v>
      </c>
      <c r="D39" s="24">
        <v>11.276688999999999</v>
      </c>
      <c r="E39" s="21">
        <v>-34.740260430394578</v>
      </c>
      <c r="F39" s="21">
        <v>5.5929446254055229E-2</v>
      </c>
      <c r="G39" s="21">
        <v>0</v>
      </c>
      <c r="H39" s="24">
        <v>0</v>
      </c>
      <c r="I39" s="21" t="s">
        <v>97</v>
      </c>
      <c r="J39" s="21">
        <v>0</v>
      </c>
      <c r="K39" s="97"/>
      <c r="M39" s="7" t="str">
        <f>IF(F40="","",1)</f>
        <v/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197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48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totales'!E10:E11</f>
        <v>% Cambio   '19/'18</v>
      </c>
      <c r="F10" s="220" t="str">
        <f>+'Resumen exportaciones totales'!F10:F11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12926.34810756007</v>
      </c>
      <c r="D13" s="30">
        <v>13047.627630020068</v>
      </c>
      <c r="E13" s="78">
        <v>0.93823500226692946</v>
      </c>
      <c r="F13" s="78">
        <v>100</v>
      </c>
      <c r="G13" s="78">
        <v>1312.4805528600002</v>
      </c>
      <c r="H13" s="30">
        <v>1428.962904200002</v>
      </c>
      <c r="I13" s="78">
        <v>8.8749773157535508</v>
      </c>
      <c r="J13" s="78">
        <v>100</v>
      </c>
      <c r="K13" s="16"/>
    </row>
    <row r="14" spans="1:14" x14ac:dyDescent="0.25">
      <c r="A14" s="14"/>
      <c r="B14" s="9" t="s">
        <v>419</v>
      </c>
      <c r="C14" s="21">
        <v>3418.9817419999981</v>
      </c>
      <c r="D14" s="24">
        <v>3588.7663765600278</v>
      </c>
      <c r="E14" s="21">
        <v>4.9659415396793305</v>
      </c>
      <c r="F14" s="21">
        <v>27.505125669765206</v>
      </c>
      <c r="G14" s="21">
        <v>344.26990591000111</v>
      </c>
      <c r="H14" s="24">
        <v>379.15392723000195</v>
      </c>
      <c r="I14" s="21">
        <v>10.132753610221211</v>
      </c>
      <c r="J14" s="21">
        <v>26.533503852031025</v>
      </c>
      <c r="K14" s="16"/>
    </row>
    <row r="15" spans="1:14" x14ac:dyDescent="0.25">
      <c r="A15" s="14"/>
      <c r="B15" s="111" t="s">
        <v>280</v>
      </c>
      <c r="C15" s="30">
        <v>2161.1205271600625</v>
      </c>
      <c r="D15" s="30">
        <v>2036.2101704600423</v>
      </c>
      <c r="E15" s="30">
        <v>-5.7798884944267996</v>
      </c>
      <c r="F15" s="30">
        <v>15.605980092312846</v>
      </c>
      <c r="G15" s="30">
        <v>228.97793287000022</v>
      </c>
      <c r="H15" s="30">
        <v>200.4491415499995</v>
      </c>
      <c r="I15" s="30">
        <v>-12.459188080887095</v>
      </c>
      <c r="J15" s="30">
        <v>14.027595885158403</v>
      </c>
      <c r="K15" s="16"/>
    </row>
    <row r="16" spans="1:14" x14ac:dyDescent="0.25">
      <c r="A16" s="14"/>
      <c r="B16" s="110" t="s">
        <v>423</v>
      </c>
      <c r="C16" s="21">
        <v>1463.7109488900107</v>
      </c>
      <c r="D16" s="24">
        <v>1442.056385699992</v>
      </c>
      <c r="E16" s="21">
        <v>-1.4794289273056482</v>
      </c>
      <c r="F16" s="21">
        <v>11.052249700796942</v>
      </c>
      <c r="G16" s="21">
        <v>159.74408156999971</v>
      </c>
      <c r="H16" s="24">
        <v>162.10005290000029</v>
      </c>
      <c r="I16" s="21">
        <v>1.4748410750780705</v>
      </c>
      <c r="J16" s="21">
        <v>11.343895102074132</v>
      </c>
      <c r="K16" s="16"/>
    </row>
    <row r="17" spans="1:11" x14ac:dyDescent="0.25">
      <c r="A17" s="14"/>
      <c r="B17" s="110" t="s">
        <v>421</v>
      </c>
      <c r="C17" s="21">
        <v>1172.1686547399922</v>
      </c>
      <c r="D17" s="24">
        <v>1339.5256442500115</v>
      </c>
      <c r="E17" s="21">
        <v>14.277552025748541</v>
      </c>
      <c r="F17" s="21">
        <v>10.266430666430287</v>
      </c>
      <c r="G17" s="21">
        <v>110.1903791799994</v>
      </c>
      <c r="H17" s="24">
        <v>128.63495921000049</v>
      </c>
      <c r="I17" s="21">
        <v>16.738829802800925</v>
      </c>
      <c r="J17" s="21">
        <v>9.0019803055710632</v>
      </c>
      <c r="K17" s="16"/>
    </row>
    <row r="18" spans="1:11" x14ac:dyDescent="0.25">
      <c r="A18" s="14"/>
      <c r="B18" s="110" t="s">
        <v>422</v>
      </c>
      <c r="C18" s="21">
        <v>1370.2429227500065</v>
      </c>
      <c r="D18" s="24">
        <v>1335.5624833000006</v>
      </c>
      <c r="E18" s="21">
        <v>-2.5309701567663656</v>
      </c>
      <c r="F18" s="21">
        <v>10.236056095187216</v>
      </c>
      <c r="G18" s="21">
        <v>137.92654277999992</v>
      </c>
      <c r="H18" s="24">
        <v>151.5351283699998</v>
      </c>
      <c r="I18" s="21">
        <v>9.8665458552863683</v>
      </c>
      <c r="J18" s="21">
        <v>10.604552989066992</v>
      </c>
      <c r="K18" s="16"/>
    </row>
    <row r="19" spans="1:11" x14ac:dyDescent="0.25">
      <c r="A19" s="14"/>
      <c r="B19" s="110" t="s">
        <v>426</v>
      </c>
      <c r="C19" s="21">
        <v>1112.997225069998</v>
      </c>
      <c r="D19" s="24">
        <v>1076.1061140099923</v>
      </c>
      <c r="E19" s="21">
        <v>-3.3145734983917374</v>
      </c>
      <c r="F19" s="21">
        <v>8.2475231860087739</v>
      </c>
      <c r="G19" s="21">
        <v>102.8344707400001</v>
      </c>
      <c r="H19" s="24">
        <v>131.4903729200002</v>
      </c>
      <c r="I19" s="21">
        <v>27.866047225012515</v>
      </c>
      <c r="J19" s="21">
        <v>9.2018045068576821</v>
      </c>
      <c r="K19" s="16"/>
    </row>
    <row r="20" spans="1:11" x14ac:dyDescent="0.25">
      <c r="A20" s="14"/>
      <c r="B20" s="110" t="s">
        <v>431</v>
      </c>
      <c r="C20" s="21">
        <v>637.18221505000065</v>
      </c>
      <c r="D20" s="24">
        <v>564.49915444000101</v>
      </c>
      <c r="E20" s="21">
        <v>-11.406950616833534</v>
      </c>
      <c r="F20" s="21">
        <v>4.3264505276131393</v>
      </c>
      <c r="G20" s="21">
        <v>50.159182689999994</v>
      </c>
      <c r="H20" s="24">
        <v>43.586705989999999</v>
      </c>
      <c r="I20" s="21">
        <v>-13.103237229003572</v>
      </c>
      <c r="J20" s="21">
        <v>3.0502335548312787</v>
      </c>
      <c r="K20" s="16"/>
    </row>
    <row r="21" spans="1:11" x14ac:dyDescent="0.25">
      <c r="A21" s="14"/>
      <c r="B21" s="110" t="s">
        <v>432</v>
      </c>
      <c r="C21" s="21">
        <v>565.20052686000054</v>
      </c>
      <c r="D21" s="24">
        <v>550.41934463000018</v>
      </c>
      <c r="E21" s="21">
        <v>-2.6152102709666503</v>
      </c>
      <c r="F21" s="21">
        <v>4.2185396474957004</v>
      </c>
      <c r="G21" s="21">
        <v>60.555726219999997</v>
      </c>
      <c r="H21" s="24">
        <v>113.79148793</v>
      </c>
      <c r="I21" s="21">
        <v>87.912019280544285</v>
      </c>
      <c r="J21" s="21">
        <v>7.963221969971686</v>
      </c>
      <c r="K21" s="16"/>
    </row>
    <row r="22" spans="1:11" x14ac:dyDescent="0.25">
      <c r="A22" s="14"/>
      <c r="B22" s="110" t="s">
        <v>430</v>
      </c>
      <c r="C22" s="21">
        <v>273.60656445999996</v>
      </c>
      <c r="D22" s="24">
        <v>289.51338339000068</v>
      </c>
      <c r="E22" s="21">
        <v>5.8137563188204178</v>
      </c>
      <c r="F22" s="21">
        <v>2.2188967343295909</v>
      </c>
      <c r="G22" s="21">
        <v>34.016618190000102</v>
      </c>
      <c r="H22" s="24">
        <v>30.153790079999997</v>
      </c>
      <c r="I22" s="21">
        <v>-11.355708813922206</v>
      </c>
      <c r="J22" s="21">
        <v>2.1101870448401496</v>
      </c>
      <c r="K22" s="16"/>
    </row>
    <row r="23" spans="1:11" x14ac:dyDescent="0.25">
      <c r="A23" s="14"/>
      <c r="B23" s="110" t="s">
        <v>434</v>
      </c>
      <c r="C23" s="21">
        <v>175.2670356099994</v>
      </c>
      <c r="D23" s="24">
        <v>181.45975786999929</v>
      </c>
      <c r="E23" s="21">
        <v>3.5333068984973348</v>
      </c>
      <c r="F23" s="21">
        <v>1.3907490542763152</v>
      </c>
      <c r="G23" s="21">
        <v>19.156397760000001</v>
      </c>
      <c r="H23" s="24">
        <v>18.524158969999998</v>
      </c>
      <c r="I23" s="21">
        <v>-3.3004054202725119</v>
      </c>
      <c r="J23" s="21">
        <v>1.2963358891650627</v>
      </c>
      <c r="K23" s="16"/>
    </row>
    <row r="24" spans="1:11" x14ac:dyDescent="0.25">
      <c r="A24" s="14"/>
      <c r="B24" s="110" t="s">
        <v>428</v>
      </c>
      <c r="C24" s="21">
        <v>97.254897060000189</v>
      </c>
      <c r="D24" s="24">
        <v>137.79683012000029</v>
      </c>
      <c r="E24" s="21">
        <v>41.686263916343734</v>
      </c>
      <c r="F24" s="21">
        <v>1.0561063974799252</v>
      </c>
      <c r="G24" s="21">
        <v>11.25908628</v>
      </c>
      <c r="H24" s="24">
        <v>12.505811080000001</v>
      </c>
      <c r="I24" s="21">
        <v>11.073054855389209</v>
      </c>
      <c r="J24" s="21">
        <v>0.87516695102741804</v>
      </c>
      <c r="K24" s="16"/>
    </row>
    <row r="25" spans="1:11" x14ac:dyDescent="0.25">
      <c r="A25" s="14"/>
      <c r="B25" s="110" t="s">
        <v>439</v>
      </c>
      <c r="C25" s="21">
        <v>105.8174906600009</v>
      </c>
      <c r="D25" s="24">
        <v>106.3166493400003</v>
      </c>
      <c r="E25" s="21">
        <v>0.4717166102560677</v>
      </c>
      <c r="F25" s="21">
        <v>0.81483509764937079</v>
      </c>
      <c r="G25" s="21">
        <v>13.70986933</v>
      </c>
      <c r="H25" s="24">
        <v>15.268554980000001</v>
      </c>
      <c r="I25" s="21">
        <v>11.369077359397428</v>
      </c>
      <c r="J25" s="21">
        <v>1.0685060427476967</v>
      </c>
      <c r="K25" s="16"/>
    </row>
    <row r="26" spans="1:11" x14ac:dyDescent="0.25">
      <c r="A26" s="14"/>
      <c r="B26" s="110" t="s">
        <v>436</v>
      </c>
      <c r="C26" s="21">
        <v>115.03481712999999</v>
      </c>
      <c r="D26" s="24">
        <v>95.867401839999999</v>
      </c>
      <c r="E26" s="21">
        <v>-16.662273012821018</v>
      </c>
      <c r="F26" s="21">
        <v>0.73474967678743108</v>
      </c>
      <c r="G26" s="21">
        <v>9.2061879900000001</v>
      </c>
      <c r="H26" s="24">
        <v>4.7449142100000001</v>
      </c>
      <c r="I26" s="21">
        <v>-48.459512067817336</v>
      </c>
      <c r="J26" s="21">
        <v>0.33205300123983394</v>
      </c>
      <c r="K26" s="16"/>
    </row>
    <row r="27" spans="1:11" x14ac:dyDescent="0.25">
      <c r="A27" s="14"/>
      <c r="B27" s="110" t="s">
        <v>440</v>
      </c>
      <c r="C27" s="21">
        <v>48.958551650000103</v>
      </c>
      <c r="D27" s="24">
        <v>67.865278800000098</v>
      </c>
      <c r="E27" s="21">
        <v>38.617823674937</v>
      </c>
      <c r="F27" s="21">
        <v>0.5201350063352147</v>
      </c>
      <c r="G27" s="21">
        <v>6.5375238600000003</v>
      </c>
      <c r="H27" s="24">
        <v>7.8486185300000004</v>
      </c>
      <c r="I27" s="21">
        <v>20.054912197291785</v>
      </c>
      <c r="J27" s="21">
        <v>0.54925278374486652</v>
      </c>
      <c r="K27" s="16"/>
    </row>
    <row r="28" spans="1:11" x14ac:dyDescent="0.25">
      <c r="A28" s="14"/>
      <c r="B28" s="110" t="s">
        <v>433</v>
      </c>
      <c r="C28" s="21">
        <v>48.660325729999997</v>
      </c>
      <c r="D28" s="24">
        <v>55.261351550000001</v>
      </c>
      <c r="E28" s="21">
        <v>13.56551918009532</v>
      </c>
      <c r="F28" s="21">
        <v>0.42353562744888823</v>
      </c>
      <c r="G28" s="21">
        <v>5.1014144999999997</v>
      </c>
      <c r="H28" s="24">
        <v>5.0860186799999996</v>
      </c>
      <c r="I28" s="21">
        <v>-0.30179511976531348</v>
      </c>
      <c r="J28" s="21">
        <v>0.35592377276213361</v>
      </c>
      <c r="K28" s="16"/>
    </row>
    <row r="29" spans="1:11" x14ac:dyDescent="0.25">
      <c r="A29" s="14"/>
      <c r="B29" s="110" t="s">
        <v>435</v>
      </c>
      <c r="C29" s="21">
        <v>31.466436680000001</v>
      </c>
      <c r="D29" s="24">
        <v>54.3953059299999</v>
      </c>
      <c r="E29" s="21">
        <v>72.867701809316827</v>
      </c>
      <c r="F29" s="21">
        <v>0.41689805589520984</v>
      </c>
      <c r="G29" s="21">
        <v>4.4297772899999996</v>
      </c>
      <c r="H29" s="24">
        <v>10.671585820000001</v>
      </c>
      <c r="I29" s="21">
        <v>140.9056961868167</v>
      </c>
      <c r="J29" s="21">
        <v>0.74680635785814442</v>
      </c>
      <c r="K29" s="16"/>
    </row>
    <row r="30" spans="1:11" x14ac:dyDescent="0.25">
      <c r="A30" s="14"/>
      <c r="B30" s="110" t="s">
        <v>443</v>
      </c>
      <c r="C30" s="21">
        <v>49.038624640000002</v>
      </c>
      <c r="D30" s="24">
        <v>47.031062299999995</v>
      </c>
      <c r="E30" s="21">
        <v>-4.0938389988255715</v>
      </c>
      <c r="F30" s="21">
        <v>0.36045680972524552</v>
      </c>
      <c r="G30" s="21">
        <v>6.4175357599999998</v>
      </c>
      <c r="H30" s="24">
        <v>6.8032018399999998</v>
      </c>
      <c r="I30" s="21">
        <v>6.0095665131128184</v>
      </c>
      <c r="J30" s="21">
        <v>0.47609366345368775</v>
      </c>
      <c r="K30" s="16"/>
    </row>
    <row r="31" spans="1:11" x14ac:dyDescent="0.25">
      <c r="A31" s="14"/>
      <c r="B31" s="110" t="s">
        <v>442</v>
      </c>
      <c r="C31" s="21">
        <v>39.102114360000101</v>
      </c>
      <c r="D31" s="24">
        <v>32.07859054</v>
      </c>
      <c r="E31" s="21">
        <v>-17.962005213674292</v>
      </c>
      <c r="F31" s="21">
        <v>0.24585764898895004</v>
      </c>
      <c r="G31" s="21">
        <v>3.9836149600000001</v>
      </c>
      <c r="H31" s="24">
        <v>3.1120545900000001</v>
      </c>
      <c r="I31" s="21">
        <v>-21.878629806129656</v>
      </c>
      <c r="J31" s="21">
        <v>0.21778414127148171</v>
      </c>
      <c r="K31" s="16"/>
    </row>
    <row r="32" spans="1:11" x14ac:dyDescent="0.25">
      <c r="A32" s="14"/>
      <c r="B32" s="110" t="s">
        <v>438</v>
      </c>
      <c r="C32" s="21">
        <v>10.903711509999999</v>
      </c>
      <c r="D32" s="24">
        <v>18.281825140000002</v>
      </c>
      <c r="E32" s="21">
        <v>67.666075200480094</v>
      </c>
      <c r="F32" s="21">
        <v>0.14011608591539704</v>
      </c>
      <c r="G32" s="21">
        <v>1.43022892</v>
      </c>
      <c r="H32" s="24">
        <v>1.24628107</v>
      </c>
      <c r="I32" s="21">
        <v>-12.861427106368396</v>
      </c>
      <c r="J32" s="21">
        <v>8.7215774904788337E-2</v>
      </c>
      <c r="K32" s="16"/>
    </row>
    <row r="33" spans="1:11" x14ac:dyDescent="0.25">
      <c r="A33" s="14"/>
      <c r="B33" s="110" t="s">
        <v>420</v>
      </c>
      <c r="C33" s="21">
        <v>15.670524779999999</v>
      </c>
      <c r="D33" s="24">
        <v>11.839096529999999</v>
      </c>
      <c r="E33" s="21">
        <v>-24.449903904239257</v>
      </c>
      <c r="F33" s="21">
        <v>9.0737541457425769E-2</v>
      </c>
      <c r="G33" s="21">
        <v>2.04013372</v>
      </c>
      <c r="H33" s="24">
        <v>1.3380739499999998</v>
      </c>
      <c r="I33" s="21">
        <v>-34.412438906210532</v>
      </c>
      <c r="J33" s="21">
        <v>9.363951618807867E-2</v>
      </c>
      <c r="K33" s="16"/>
    </row>
    <row r="34" spans="1:11" x14ac:dyDescent="0.25">
      <c r="A34" s="14"/>
      <c r="B34" s="110" t="s">
        <v>429</v>
      </c>
      <c r="C34" s="21">
        <v>4.2047025800000002</v>
      </c>
      <c r="D34" s="24">
        <v>10.664516189999999</v>
      </c>
      <c r="E34" s="21">
        <v>153.63306885786909</v>
      </c>
      <c r="F34" s="21">
        <v>8.1735289298592556E-2</v>
      </c>
      <c r="G34" s="21">
        <v>0.44087552000000002</v>
      </c>
      <c r="H34" s="24">
        <v>0.69074506999999996</v>
      </c>
      <c r="I34" s="21">
        <v>56.675759633921153</v>
      </c>
      <c r="J34" s="21">
        <v>4.8338908446801866E-2</v>
      </c>
      <c r="K34" s="16"/>
    </row>
    <row r="35" spans="1:11" x14ac:dyDescent="0.25">
      <c r="A35" s="14"/>
      <c r="B35" s="110" t="s">
        <v>427</v>
      </c>
      <c r="C35" s="21">
        <v>4.4193758899999995</v>
      </c>
      <c r="D35" s="24">
        <v>3.2968671700000001</v>
      </c>
      <c r="E35" s="21">
        <v>-25.399711360601184</v>
      </c>
      <c r="F35" s="21">
        <v>2.5267943441415711E-2</v>
      </c>
      <c r="G35" s="21">
        <v>3.70032E-2</v>
      </c>
      <c r="H35" s="24">
        <v>4.8022599999999999E-2</v>
      </c>
      <c r="I35" s="21">
        <v>29.779586630345477</v>
      </c>
      <c r="J35" s="21">
        <v>3.3606610681671421E-3</v>
      </c>
      <c r="K35" s="16"/>
    </row>
    <row r="36" spans="1:11" x14ac:dyDescent="0.25">
      <c r="A36" s="14"/>
      <c r="B36" s="110" t="s">
        <v>424</v>
      </c>
      <c r="C36" s="21">
        <v>3.5873844700000004</v>
      </c>
      <c r="D36" s="24">
        <v>2.1880883900000003</v>
      </c>
      <c r="E36" s="21">
        <v>-39.006024910399404</v>
      </c>
      <c r="F36" s="21">
        <v>1.6770009476401917E-2</v>
      </c>
      <c r="G36" s="21">
        <v>5.384912E-2</v>
      </c>
      <c r="H36" s="24">
        <v>0.17309104</v>
      </c>
      <c r="I36" s="21">
        <v>221.43708198016978</v>
      </c>
      <c r="J36" s="21">
        <v>1.211305342435773E-2</v>
      </c>
      <c r="K36" s="16"/>
    </row>
    <row r="37" spans="1:11" x14ac:dyDescent="0.25">
      <c r="A37" s="14"/>
      <c r="B37" s="110" t="s">
        <v>441</v>
      </c>
      <c r="C37" s="21">
        <v>0.18542929999999999</v>
      </c>
      <c r="D37" s="24">
        <v>0.23707055999999999</v>
      </c>
      <c r="E37" s="21">
        <v>27.849568541756888</v>
      </c>
      <c r="F37" s="21">
        <v>1.8169629508321228E-3</v>
      </c>
      <c r="G37" s="21">
        <v>4.3885000000000001E-4</v>
      </c>
      <c r="H37" s="24">
        <v>9.6047999999999999E-4</v>
      </c>
      <c r="I37" s="21">
        <v>118.8629372222855</v>
      </c>
      <c r="J37" s="21">
        <v>6.7215180826385427E-5</v>
      </c>
      <c r="K37" s="16"/>
    </row>
    <row r="38" spans="1:11" x14ac:dyDescent="0.25">
      <c r="A38" s="14"/>
      <c r="B38" s="110" t="s">
        <v>445</v>
      </c>
      <c r="C38" s="21">
        <v>0</v>
      </c>
      <c r="D38" s="24">
        <v>0.21540911999999998</v>
      </c>
      <c r="E38" s="21" t="s">
        <v>97</v>
      </c>
      <c r="F38" s="21">
        <v>1.6509447242683817E-3</v>
      </c>
      <c r="G38" s="21">
        <v>0</v>
      </c>
      <c r="H38" s="24">
        <v>1.011E-5</v>
      </c>
      <c r="I38" s="21" t="s">
        <v>97</v>
      </c>
      <c r="J38" s="21">
        <v>7.0750612001786252E-7</v>
      </c>
      <c r="K38" s="16"/>
    </row>
    <row r="39" spans="1:11" x14ac:dyDescent="0.25">
      <c r="A39" s="14"/>
      <c r="B39" s="110" t="s">
        <v>2</v>
      </c>
      <c r="C39" s="21">
        <v>1.5653585300000001</v>
      </c>
      <c r="D39" s="24">
        <v>0.17347189000000002</v>
      </c>
      <c r="E39" s="21">
        <v>-88.918072973352622</v>
      </c>
      <c r="F39" s="21">
        <v>1.3295282094108415E-3</v>
      </c>
      <c r="G39" s="21">
        <v>1.7756500000000001E-3</v>
      </c>
      <c r="H39" s="24">
        <v>5.2350000000000001E-3</v>
      </c>
      <c r="I39" s="21">
        <v>194.82161461999829</v>
      </c>
      <c r="J39" s="21">
        <v>3.6634960813981311E-4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197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49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totales'!E10:E11</f>
        <v>% Cambio   '19/'18</v>
      </c>
      <c r="F10" s="220" t="str">
        <f>+'Resumen exportaciones totales'!F10:F11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21970.875592319979</v>
      </c>
      <c r="D13" s="30">
        <v>20072.462605819997</v>
      </c>
      <c r="E13" s="78">
        <v>-8.6405886671334091</v>
      </c>
      <c r="F13" s="78">
        <v>100</v>
      </c>
      <c r="G13" s="78">
        <v>2273.5166697699997</v>
      </c>
      <c r="H13" s="30">
        <v>1892.5328328899998</v>
      </c>
      <c r="I13" s="78">
        <v>-16.757468372490191</v>
      </c>
      <c r="J13" s="78">
        <v>100</v>
      </c>
      <c r="K13" s="16"/>
    </row>
    <row r="14" spans="1:14" x14ac:dyDescent="0.25">
      <c r="A14" s="14"/>
      <c r="B14" s="9" t="s">
        <v>418</v>
      </c>
      <c r="C14" s="21">
        <v>7309.0279588399944</v>
      </c>
      <c r="D14" s="24">
        <v>6939.6765650999987</v>
      </c>
      <c r="E14" s="21">
        <v>-5.0533586110213076</v>
      </c>
      <c r="F14" s="21">
        <v>34.573119907508726</v>
      </c>
      <c r="G14" s="21">
        <v>764.89878654000006</v>
      </c>
      <c r="H14" s="24">
        <v>676.64275099999998</v>
      </c>
      <c r="I14" s="21">
        <v>-11.538263243850079</v>
      </c>
      <c r="J14" s="21">
        <v>35.753289942490987</v>
      </c>
      <c r="K14" s="16"/>
    </row>
    <row r="15" spans="1:14" x14ac:dyDescent="0.25">
      <c r="A15" s="14"/>
      <c r="B15" s="110" t="s">
        <v>420</v>
      </c>
      <c r="C15" s="21">
        <v>3080.3586153200013</v>
      </c>
      <c r="D15" s="24">
        <v>2659.4202003799996</v>
      </c>
      <c r="E15" s="21">
        <v>-13.665240561488091</v>
      </c>
      <c r="F15" s="21">
        <v>13.24909779435286</v>
      </c>
      <c r="G15" s="21">
        <v>218.98460183</v>
      </c>
      <c r="H15" s="24">
        <v>243.02775523</v>
      </c>
      <c r="I15" s="21">
        <v>10.979380832751406</v>
      </c>
      <c r="J15" s="21">
        <v>12.841402326367227</v>
      </c>
      <c r="K15" s="16"/>
    </row>
    <row r="16" spans="1:14" x14ac:dyDescent="0.25">
      <c r="A16" s="14"/>
      <c r="B16" s="110" t="s">
        <v>419</v>
      </c>
      <c r="C16" s="21">
        <v>1257.1828620799986</v>
      </c>
      <c r="D16" s="24">
        <v>1307.0080607400043</v>
      </c>
      <c r="E16" s="21">
        <v>3.9632419565098331</v>
      </c>
      <c r="F16" s="21">
        <v>6.5114484774829684</v>
      </c>
      <c r="G16" s="21">
        <v>103.72019792</v>
      </c>
      <c r="H16" s="24">
        <v>117.17379740000001</v>
      </c>
      <c r="I16" s="21">
        <v>12.971050720879695</v>
      </c>
      <c r="J16" s="21">
        <v>6.1913746152065059</v>
      </c>
      <c r="K16" s="16"/>
    </row>
    <row r="17" spans="1:11" x14ac:dyDescent="0.25">
      <c r="A17" s="14"/>
      <c r="B17" s="110" t="s">
        <v>425</v>
      </c>
      <c r="C17" s="21">
        <v>1246.5371531200001</v>
      </c>
      <c r="D17" s="24">
        <v>1290.9933137600003</v>
      </c>
      <c r="E17" s="21">
        <v>3.5663726932429807</v>
      </c>
      <c r="F17" s="21">
        <v>6.4316638128182513</v>
      </c>
      <c r="G17" s="21">
        <v>118.89183620999999</v>
      </c>
      <c r="H17" s="24">
        <v>117.36724291</v>
      </c>
      <c r="I17" s="21">
        <v>-1.2823364064350806</v>
      </c>
      <c r="J17" s="21">
        <v>6.2015961292874318</v>
      </c>
      <c r="K17" s="16"/>
    </row>
    <row r="18" spans="1:11" x14ac:dyDescent="0.25">
      <c r="A18" s="14"/>
      <c r="B18" s="110" t="s">
        <v>424</v>
      </c>
      <c r="C18" s="21">
        <v>2185.8060017099997</v>
      </c>
      <c r="D18" s="24">
        <v>1289.7672145700003</v>
      </c>
      <c r="E18" s="21">
        <v>-40.993518475061855</v>
      </c>
      <c r="F18" s="21">
        <v>6.4255554482688799</v>
      </c>
      <c r="G18" s="21">
        <v>362.35652225999985</v>
      </c>
      <c r="H18" s="24">
        <v>128.50556691</v>
      </c>
      <c r="I18" s="21">
        <v>-64.536151824033112</v>
      </c>
      <c r="J18" s="21">
        <v>6.7901367245378275</v>
      </c>
      <c r="K18" s="16"/>
    </row>
    <row r="19" spans="1:11" x14ac:dyDescent="0.25">
      <c r="A19" s="14"/>
      <c r="B19" s="110" t="s">
        <v>427</v>
      </c>
      <c r="C19" s="21">
        <v>1183.6703687600007</v>
      </c>
      <c r="D19" s="24">
        <v>1069.9949181200002</v>
      </c>
      <c r="E19" s="21">
        <v>-9.6036408142146534</v>
      </c>
      <c r="F19" s="21">
        <v>5.3306609115802059</v>
      </c>
      <c r="G19" s="21">
        <v>202.75689753999998</v>
      </c>
      <c r="H19" s="24">
        <v>87.942886099999996</v>
      </c>
      <c r="I19" s="21">
        <v>-56.626439264464203</v>
      </c>
      <c r="J19" s="21">
        <v>4.6468354245514707</v>
      </c>
      <c r="K19" s="16"/>
    </row>
    <row r="20" spans="1:11" s="125" customFormat="1" x14ac:dyDescent="0.25">
      <c r="A20" s="95"/>
      <c r="B20" s="110" t="s">
        <v>421</v>
      </c>
      <c r="C20" s="21">
        <v>762.91848621999327</v>
      </c>
      <c r="D20" s="24">
        <v>900.25448236999443</v>
      </c>
      <c r="E20" s="21">
        <v>18.001398397154489</v>
      </c>
      <c r="F20" s="21">
        <v>4.4850225906459835</v>
      </c>
      <c r="G20" s="21">
        <v>69.594246399999903</v>
      </c>
      <c r="H20" s="24">
        <v>73.084816340000089</v>
      </c>
      <c r="I20" s="21">
        <v>5.0156013184448955</v>
      </c>
      <c r="J20" s="21">
        <v>3.8617462835979248</v>
      </c>
      <c r="K20" s="97"/>
    </row>
    <row r="21" spans="1:11" s="125" customFormat="1" x14ac:dyDescent="0.25">
      <c r="A21" s="95"/>
      <c r="B21" s="110" t="s">
        <v>429</v>
      </c>
      <c r="C21" s="21">
        <v>881.74436653000009</v>
      </c>
      <c r="D21" s="24">
        <v>786.71981265999909</v>
      </c>
      <c r="E21" s="21">
        <v>-10.776882447682523</v>
      </c>
      <c r="F21" s="21">
        <v>3.919398571612684</v>
      </c>
      <c r="G21" s="21">
        <v>51.206607770000005</v>
      </c>
      <c r="H21" s="24">
        <v>82.215960510000002</v>
      </c>
      <c r="I21" s="21">
        <v>60.55732666237499</v>
      </c>
      <c r="J21" s="21">
        <v>4.3442290184446524</v>
      </c>
      <c r="K21" s="97"/>
    </row>
    <row r="22" spans="1:11" x14ac:dyDescent="0.25">
      <c r="A22" s="14"/>
      <c r="B22" s="111" t="s">
        <v>280</v>
      </c>
      <c r="C22" s="30">
        <v>728.16976809999358</v>
      </c>
      <c r="D22" s="30">
        <v>529.73899165999705</v>
      </c>
      <c r="E22" s="30">
        <v>-27.250619997278935</v>
      </c>
      <c r="F22" s="30">
        <v>2.6391330354572418</v>
      </c>
      <c r="G22" s="30">
        <v>58.615722960000099</v>
      </c>
      <c r="H22" s="30">
        <v>37.787820579999902</v>
      </c>
      <c r="I22" s="30">
        <v>-35.532961683699348</v>
      </c>
      <c r="J22" s="30">
        <v>1.9966797892904113</v>
      </c>
      <c r="K22" s="97"/>
    </row>
    <row r="23" spans="1:11" s="125" customFormat="1" x14ac:dyDescent="0.25">
      <c r="A23" s="95"/>
      <c r="B23" s="110" t="s">
        <v>430</v>
      </c>
      <c r="C23" s="21">
        <v>536.8825507799985</v>
      </c>
      <c r="D23" s="24">
        <v>523.20690276999903</v>
      </c>
      <c r="E23" s="21">
        <v>-2.5472327215945278</v>
      </c>
      <c r="F23" s="21">
        <v>2.6065904968645728</v>
      </c>
      <c r="G23" s="21">
        <v>46.194612549999995</v>
      </c>
      <c r="H23" s="24">
        <v>57.525632460000004</v>
      </c>
      <c r="I23" s="21">
        <v>24.528877469716992</v>
      </c>
      <c r="J23" s="21">
        <v>3.0396108041177419</v>
      </c>
      <c r="K23" s="97"/>
    </row>
    <row r="24" spans="1:11" x14ac:dyDescent="0.25">
      <c r="A24" s="14"/>
      <c r="B24" s="110" t="s">
        <v>433</v>
      </c>
      <c r="C24" s="21">
        <v>386.15024656000014</v>
      </c>
      <c r="D24" s="24">
        <v>376.79935495999979</v>
      </c>
      <c r="E24" s="21">
        <v>-2.4215682064953503</v>
      </c>
      <c r="F24" s="21">
        <v>1.8771954510989948</v>
      </c>
      <c r="G24" s="21">
        <v>47.969294850000004</v>
      </c>
      <c r="H24" s="24">
        <v>37.542205539999998</v>
      </c>
      <c r="I24" s="21">
        <v>-21.737007689201015</v>
      </c>
      <c r="J24" s="21">
        <v>1.9837016767984428</v>
      </c>
      <c r="K24" s="16"/>
    </row>
    <row r="25" spans="1:11" x14ac:dyDescent="0.25">
      <c r="A25" s="14"/>
      <c r="B25" s="110" t="s">
        <v>431</v>
      </c>
      <c r="C25" s="21">
        <v>299.74334406000014</v>
      </c>
      <c r="D25" s="24">
        <v>340.56118969000028</v>
      </c>
      <c r="E25" s="21">
        <v>13.617598668622843</v>
      </c>
      <c r="F25" s="21">
        <v>1.696658732801698</v>
      </c>
      <c r="G25" s="21">
        <v>25.252909829999997</v>
      </c>
      <c r="H25" s="24">
        <v>35.33631286</v>
      </c>
      <c r="I25" s="21">
        <v>39.929667899186441</v>
      </c>
      <c r="J25" s="21">
        <v>1.8671439800618699</v>
      </c>
      <c r="K25" s="16"/>
    </row>
    <row r="26" spans="1:11" x14ac:dyDescent="0.25">
      <c r="A26" s="14"/>
      <c r="B26" s="110" t="s">
        <v>422</v>
      </c>
      <c r="C26" s="21">
        <v>324.21098691999947</v>
      </c>
      <c r="D26" s="24">
        <v>332.2228489400004</v>
      </c>
      <c r="E26" s="21">
        <v>2.4711876966643009</v>
      </c>
      <c r="F26" s="21">
        <v>1.6551175382121406</v>
      </c>
      <c r="G26" s="21">
        <v>44.043665609999998</v>
      </c>
      <c r="H26" s="24">
        <v>28.990512899999999</v>
      </c>
      <c r="I26" s="21">
        <v>-34.177792655346607</v>
      </c>
      <c r="J26" s="21">
        <v>1.5318367214654829</v>
      </c>
      <c r="K26" s="16"/>
    </row>
    <row r="27" spans="1:11" x14ac:dyDescent="0.25">
      <c r="A27" s="14"/>
      <c r="B27" s="110" t="s">
        <v>437</v>
      </c>
      <c r="C27" s="21">
        <v>280.19617082999997</v>
      </c>
      <c r="D27" s="24">
        <v>306.59936007999994</v>
      </c>
      <c r="E27" s="21">
        <v>9.4231085213577934</v>
      </c>
      <c r="F27" s="21">
        <v>1.5274626043697381</v>
      </c>
      <c r="G27" s="21">
        <v>9.9520923999999997</v>
      </c>
      <c r="H27" s="24">
        <v>40.13807388</v>
      </c>
      <c r="I27" s="21">
        <v>303.31291417672128</v>
      </c>
      <c r="J27" s="21">
        <v>2.1208653917357405</v>
      </c>
      <c r="K27" s="16"/>
    </row>
    <row r="28" spans="1:11" x14ac:dyDescent="0.25">
      <c r="A28" s="14"/>
      <c r="B28" s="110" t="s">
        <v>428</v>
      </c>
      <c r="C28" s="21">
        <v>241.3721023800002</v>
      </c>
      <c r="D28" s="24">
        <v>272.52822199999969</v>
      </c>
      <c r="E28" s="21">
        <v>12.907920721902389</v>
      </c>
      <c r="F28" s="21">
        <v>1.357721906633321</v>
      </c>
      <c r="G28" s="21">
        <v>6.3474053699999997</v>
      </c>
      <c r="H28" s="24">
        <v>10.06492207</v>
      </c>
      <c r="I28" s="21">
        <v>58.56750094409049</v>
      </c>
      <c r="J28" s="21">
        <v>0.53182285110638328</v>
      </c>
      <c r="K28" s="16"/>
    </row>
    <row r="29" spans="1:11" x14ac:dyDescent="0.25">
      <c r="A29" s="14"/>
      <c r="B29" s="110" t="s">
        <v>438</v>
      </c>
      <c r="C29" s="21">
        <v>206.76094830999992</v>
      </c>
      <c r="D29" s="24">
        <v>225.51324715999991</v>
      </c>
      <c r="E29" s="21">
        <v>9.0695554471361675</v>
      </c>
      <c r="F29" s="21">
        <v>1.1234956646256871</v>
      </c>
      <c r="G29" s="21">
        <v>18.103656899999997</v>
      </c>
      <c r="H29" s="24">
        <v>26.07673428</v>
      </c>
      <c r="I29" s="21">
        <v>44.04125323431203</v>
      </c>
      <c r="J29" s="21">
        <v>1.3778748683677746</v>
      </c>
      <c r="K29" s="16"/>
    </row>
    <row r="30" spans="1:11" x14ac:dyDescent="0.25">
      <c r="A30" s="14"/>
      <c r="B30" s="110" t="s">
        <v>434</v>
      </c>
      <c r="C30" s="21">
        <v>192.74734303</v>
      </c>
      <c r="D30" s="24">
        <v>221.34555809000008</v>
      </c>
      <c r="E30" s="21">
        <v>14.837151376737246</v>
      </c>
      <c r="F30" s="21">
        <v>1.1027324471179787</v>
      </c>
      <c r="G30" s="21">
        <v>17.64410561</v>
      </c>
      <c r="H30" s="24">
        <v>21.92912372</v>
      </c>
      <c r="I30" s="21">
        <v>24.285833494282727</v>
      </c>
      <c r="J30" s="21">
        <v>1.1587182710332715</v>
      </c>
      <c r="K30" s="16"/>
    </row>
    <row r="31" spans="1:11" x14ac:dyDescent="0.25">
      <c r="A31" s="14"/>
      <c r="B31" s="110" t="s">
        <v>423</v>
      </c>
      <c r="C31" s="21">
        <v>169.56429073999988</v>
      </c>
      <c r="D31" s="24">
        <v>167.13511548999972</v>
      </c>
      <c r="E31" s="21">
        <v>-1.4325983610104065</v>
      </c>
      <c r="F31" s="21">
        <v>0.83265874632412562</v>
      </c>
      <c r="G31" s="21">
        <v>15.08515766</v>
      </c>
      <c r="H31" s="24">
        <v>21.109610190000001</v>
      </c>
      <c r="I31" s="21">
        <v>39.936291458023796</v>
      </c>
      <c r="J31" s="21">
        <v>1.1154157974508949</v>
      </c>
      <c r="K31" s="16"/>
    </row>
    <row r="32" spans="1:11" x14ac:dyDescent="0.25">
      <c r="A32" s="14"/>
      <c r="B32" s="110" t="s">
        <v>435</v>
      </c>
      <c r="C32" s="21">
        <v>115.92171062999999</v>
      </c>
      <c r="D32" s="24">
        <v>112.18609724999989</v>
      </c>
      <c r="E32" s="21">
        <v>-3.22253127537383</v>
      </c>
      <c r="F32" s="21">
        <v>0.55890549880746376</v>
      </c>
      <c r="G32" s="21">
        <v>21.346074010000002</v>
      </c>
      <c r="H32" s="24">
        <v>4.2631262400000001</v>
      </c>
      <c r="I32" s="21">
        <v>-80.028523099831602</v>
      </c>
      <c r="J32" s="21">
        <v>0.2252603582834532</v>
      </c>
      <c r="K32" s="16"/>
    </row>
    <row r="33" spans="1:11" x14ac:dyDescent="0.25">
      <c r="A33" s="14"/>
      <c r="B33" s="110" t="s">
        <v>426</v>
      </c>
      <c r="C33" s="21">
        <v>89.8615834000002</v>
      </c>
      <c r="D33" s="24">
        <v>83.155905400000094</v>
      </c>
      <c r="E33" s="21">
        <v>-7.4622299611071474</v>
      </c>
      <c r="F33" s="21">
        <v>0.41427854186605434</v>
      </c>
      <c r="G33" s="21">
        <v>2.48382718</v>
      </c>
      <c r="H33" s="24">
        <v>17.45947387</v>
      </c>
      <c r="I33" s="21">
        <v>602.92627484654554</v>
      </c>
      <c r="J33" s="21">
        <v>0.92254536178051094</v>
      </c>
      <c r="K33" s="16"/>
    </row>
    <row r="34" spans="1:11" x14ac:dyDescent="0.25">
      <c r="A34" s="14"/>
      <c r="B34" s="110" t="s">
        <v>439</v>
      </c>
      <c r="C34" s="21">
        <v>94.540400200000008</v>
      </c>
      <c r="D34" s="24">
        <v>80.614803069999994</v>
      </c>
      <c r="E34" s="21">
        <v>-14.729784410199709</v>
      </c>
      <c r="F34" s="21">
        <v>0.40161889775610188</v>
      </c>
      <c r="G34" s="21">
        <v>11.636646820000001</v>
      </c>
      <c r="H34" s="24">
        <v>10.73539018</v>
      </c>
      <c r="I34" s="21">
        <v>-7.7449857673002835</v>
      </c>
      <c r="J34" s="21">
        <v>0.56724987769995405</v>
      </c>
      <c r="K34" s="16"/>
    </row>
    <row r="35" spans="1:11" x14ac:dyDescent="0.25">
      <c r="A35" s="14"/>
      <c r="B35" s="110" t="s">
        <v>441</v>
      </c>
      <c r="C35" s="21">
        <v>202.92741995</v>
      </c>
      <c r="D35" s="24">
        <v>78.501365440000001</v>
      </c>
      <c r="E35" s="21">
        <v>-61.315545499301074</v>
      </c>
      <c r="F35" s="21">
        <v>0.39108985769010018</v>
      </c>
      <c r="G35" s="21">
        <v>33.623682049999999</v>
      </c>
      <c r="H35" s="24">
        <v>0</v>
      </c>
      <c r="I35" s="21" t="s">
        <v>97</v>
      </c>
      <c r="J35" s="21">
        <v>0</v>
      </c>
      <c r="K35" s="16"/>
    </row>
    <row r="36" spans="1:11" x14ac:dyDescent="0.25">
      <c r="A36" s="14"/>
      <c r="B36" s="110" t="s">
        <v>442</v>
      </c>
      <c r="C36" s="21">
        <v>75.3220666899999</v>
      </c>
      <c r="D36" s="24">
        <v>60.307832130000101</v>
      </c>
      <c r="E36" s="21">
        <v>-19.933381039308571</v>
      </c>
      <c r="F36" s="21">
        <v>0.30045058901997351</v>
      </c>
      <c r="G36" s="21">
        <v>8.2059357300000002</v>
      </c>
      <c r="H36" s="24">
        <v>5.6417141399999995</v>
      </c>
      <c r="I36" s="21">
        <v>-31.248375253848117</v>
      </c>
      <c r="J36" s="21">
        <v>0.29810389769485779</v>
      </c>
      <c r="K36" s="16"/>
    </row>
    <row r="37" spans="1:11" x14ac:dyDescent="0.25">
      <c r="A37" s="14"/>
      <c r="B37" s="110" t="s">
        <v>440</v>
      </c>
      <c r="C37" s="21">
        <v>44.223680250000001</v>
      </c>
      <c r="D37" s="24">
        <v>53.718418729999996</v>
      </c>
      <c r="E37" s="21">
        <v>21.469806280991264</v>
      </c>
      <c r="F37" s="21">
        <v>0.2676224625992048</v>
      </c>
      <c r="G37" s="21">
        <v>7.8177267800000001</v>
      </c>
      <c r="H37" s="24">
        <v>7.35859139</v>
      </c>
      <c r="I37" s="21">
        <v>-5.8730037889607623</v>
      </c>
      <c r="J37" s="21">
        <v>0.38882238987436923</v>
      </c>
      <c r="K37" s="16"/>
    </row>
    <row r="38" spans="1:11" x14ac:dyDescent="0.25">
      <c r="A38" s="14"/>
      <c r="B38" s="110" t="s">
        <v>432</v>
      </c>
      <c r="C38" s="21">
        <v>66.681586920000001</v>
      </c>
      <c r="D38" s="24">
        <v>49.571758450000004</v>
      </c>
      <c r="E38" s="21">
        <v>-25.659000123268207</v>
      </c>
      <c r="F38" s="21">
        <v>0.24696400946651512</v>
      </c>
      <c r="G38" s="21">
        <v>6.7147015899999998</v>
      </c>
      <c r="H38" s="24">
        <v>4.5378831799999997</v>
      </c>
      <c r="I38" s="21">
        <v>-32.418691744125596</v>
      </c>
      <c r="J38" s="21">
        <v>0.23977830667647687</v>
      </c>
      <c r="K38" s="16"/>
    </row>
    <row r="39" spans="1:11" x14ac:dyDescent="0.25">
      <c r="A39" s="14"/>
      <c r="B39" s="110" t="s">
        <v>2</v>
      </c>
      <c r="C39" s="21">
        <v>8.3535799900000001</v>
      </c>
      <c r="D39" s="24">
        <v>14.921066809999999</v>
      </c>
      <c r="E39" s="21">
        <v>78.618829625883535</v>
      </c>
      <c r="F39" s="21">
        <v>7.4336005018505527E-2</v>
      </c>
      <c r="G39" s="21">
        <v>6.9755399999999995E-2</v>
      </c>
      <c r="H39" s="24">
        <v>7.492900999999999E-2</v>
      </c>
      <c r="I39" s="21">
        <v>7.4167878042416646</v>
      </c>
      <c r="J39" s="21">
        <v>3.9591920783524455E-3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197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30" t="s">
        <v>75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totales'!E10:E11</f>
        <v>% Cambio   '19/'18</v>
      </c>
      <c r="F10" s="220" t="str">
        <f>+'Resumen exportaciones totales'!F10:F11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5633.9145386200025</v>
      </c>
      <c r="D13" s="30">
        <v>5422.1162547100048</v>
      </c>
      <c r="E13" s="78">
        <v>-3.7593449893167263</v>
      </c>
      <c r="F13" s="78">
        <v>100</v>
      </c>
      <c r="G13" s="78">
        <v>686.2732501600002</v>
      </c>
      <c r="H13" s="30">
        <v>518.09817558000009</v>
      </c>
      <c r="I13" s="78">
        <v>-24.505555846857085</v>
      </c>
      <c r="J13" s="78">
        <v>100</v>
      </c>
      <c r="K13" s="16"/>
    </row>
    <row r="14" spans="1:14" x14ac:dyDescent="0.25">
      <c r="A14" s="14"/>
      <c r="B14" s="9" t="s">
        <v>418</v>
      </c>
      <c r="C14" s="21">
        <v>1955.6377968500012</v>
      </c>
      <c r="D14" s="24">
        <v>1974.97193629</v>
      </c>
      <c r="E14" s="21">
        <v>0.98863600770759952</v>
      </c>
      <c r="F14" s="21">
        <v>36.424374607874007</v>
      </c>
      <c r="G14" s="21">
        <v>269.15963042000004</v>
      </c>
      <c r="H14" s="24">
        <v>177.99488099999999</v>
      </c>
      <c r="I14" s="21">
        <v>-33.870142144921743</v>
      </c>
      <c r="J14" s="21">
        <v>34.355434817105554</v>
      </c>
      <c r="K14" s="16"/>
    </row>
    <row r="15" spans="1:14" x14ac:dyDescent="0.25">
      <c r="A15" s="14"/>
      <c r="B15" s="110" t="s">
        <v>423</v>
      </c>
      <c r="C15" s="21">
        <v>641.86183046000099</v>
      </c>
      <c r="D15" s="24">
        <v>619.34668156000146</v>
      </c>
      <c r="E15" s="21">
        <v>-3.5077874756727079</v>
      </c>
      <c r="F15" s="21">
        <v>11.422600557890961</v>
      </c>
      <c r="G15" s="21">
        <v>75.410711489999997</v>
      </c>
      <c r="H15" s="24">
        <v>72.37886902999989</v>
      </c>
      <c r="I15" s="21">
        <v>-4.0204400675919238</v>
      </c>
      <c r="J15" s="21">
        <v>13.97010691052391</v>
      </c>
      <c r="K15" s="16"/>
    </row>
    <row r="16" spans="1:14" x14ac:dyDescent="0.25">
      <c r="A16" s="14"/>
      <c r="B16" s="110" t="s">
        <v>428</v>
      </c>
      <c r="C16" s="21">
        <v>483.01614547000099</v>
      </c>
      <c r="D16" s="24">
        <v>525.40547736000167</v>
      </c>
      <c r="E16" s="21">
        <v>8.7759658321055802</v>
      </c>
      <c r="F16" s="21">
        <v>9.6900444896141824</v>
      </c>
      <c r="G16" s="21">
        <v>52.934711479999898</v>
      </c>
      <c r="H16" s="24">
        <v>60.547312429999998</v>
      </c>
      <c r="I16" s="21">
        <v>14.381113521089727</v>
      </c>
      <c r="J16" s="21">
        <v>11.686455441040406</v>
      </c>
      <c r="K16" s="16"/>
    </row>
    <row r="17" spans="1:11" s="91" customFormat="1" x14ac:dyDescent="0.25">
      <c r="A17" s="95"/>
      <c r="B17" s="110" t="s">
        <v>421</v>
      </c>
      <c r="C17" s="21">
        <v>379.07127275000016</v>
      </c>
      <c r="D17" s="24">
        <v>349.57140669000148</v>
      </c>
      <c r="E17" s="21">
        <v>-7.7821423517508315</v>
      </c>
      <c r="F17" s="21">
        <v>6.4471396456381935</v>
      </c>
      <c r="G17" s="21">
        <v>58.142143650000001</v>
      </c>
      <c r="H17" s="24">
        <v>38.989686169999999</v>
      </c>
      <c r="I17" s="21">
        <v>-32.940748788508081</v>
      </c>
      <c r="J17" s="21">
        <v>7.5255401404090758</v>
      </c>
      <c r="K17" s="97"/>
    </row>
    <row r="18" spans="1:11" s="125" customFormat="1" x14ac:dyDescent="0.25">
      <c r="A18" s="95"/>
      <c r="B18" s="110" t="s">
        <v>426</v>
      </c>
      <c r="C18" s="21">
        <v>412.19370496999932</v>
      </c>
      <c r="D18" s="24">
        <v>312.40477393999987</v>
      </c>
      <c r="E18" s="21">
        <v>-24.209232170894602</v>
      </c>
      <c r="F18" s="21">
        <v>5.7616760553340152</v>
      </c>
      <c r="G18" s="21">
        <v>40.400356869999996</v>
      </c>
      <c r="H18" s="24">
        <v>23.587820420000003</v>
      </c>
      <c r="I18" s="21">
        <v>-41.614821631648603</v>
      </c>
      <c r="J18" s="21">
        <v>4.5527704075765039</v>
      </c>
      <c r="K18" s="97"/>
    </row>
    <row r="19" spans="1:11" s="125" customFormat="1" x14ac:dyDescent="0.25">
      <c r="A19" s="95"/>
      <c r="B19" s="110" t="s">
        <v>436</v>
      </c>
      <c r="C19" s="21">
        <v>367.66381188000014</v>
      </c>
      <c r="D19" s="24">
        <v>293.91542731999988</v>
      </c>
      <c r="E19" s="21">
        <v>-20.058646561623149</v>
      </c>
      <c r="F19" s="21">
        <v>5.420677342812148</v>
      </c>
      <c r="G19" s="21">
        <v>30.18998023</v>
      </c>
      <c r="H19" s="24">
        <v>9.3721634499999986</v>
      </c>
      <c r="I19" s="21">
        <v>-68.956046414741223</v>
      </c>
      <c r="J19" s="21">
        <v>1.8089551154099426</v>
      </c>
      <c r="K19" s="97"/>
    </row>
    <row r="20" spans="1:11" x14ac:dyDescent="0.25">
      <c r="A20" s="14"/>
      <c r="B20" s="110" t="s">
        <v>431</v>
      </c>
      <c r="C20" s="21">
        <v>356.67602100999989</v>
      </c>
      <c r="D20" s="24">
        <v>254.56448922000001</v>
      </c>
      <c r="E20" s="21">
        <v>-28.628650589083769</v>
      </c>
      <c r="F20" s="21">
        <v>4.6949286452290409</v>
      </c>
      <c r="G20" s="21">
        <v>28.82727259</v>
      </c>
      <c r="H20" s="24">
        <v>10.70491399</v>
      </c>
      <c r="I20" s="21">
        <v>-62.865324991884705</v>
      </c>
      <c r="J20" s="21">
        <v>2.0661941104147052</v>
      </c>
      <c r="K20" s="16"/>
    </row>
    <row r="21" spans="1:11" x14ac:dyDescent="0.25">
      <c r="A21" s="14"/>
      <c r="B21" s="110" t="s">
        <v>419</v>
      </c>
      <c r="C21" s="21">
        <v>230.62986695000029</v>
      </c>
      <c r="D21" s="24">
        <v>243.43716100000069</v>
      </c>
      <c r="E21" s="21">
        <v>5.553181042582378</v>
      </c>
      <c r="F21" s="21">
        <v>4.4897075157423121</v>
      </c>
      <c r="G21" s="21">
        <v>27.692898320000001</v>
      </c>
      <c r="H21" s="24">
        <v>24.769364499999998</v>
      </c>
      <c r="I21" s="21">
        <v>-10.556980299489293</v>
      </c>
      <c r="J21" s="21">
        <v>4.7808244976487728</v>
      </c>
      <c r="K21" s="97"/>
    </row>
    <row r="22" spans="1:11" x14ac:dyDescent="0.25">
      <c r="A22" s="14"/>
      <c r="B22" s="111" t="s">
        <v>280</v>
      </c>
      <c r="C22" s="30">
        <v>224.95341178000021</v>
      </c>
      <c r="D22" s="30">
        <v>236.5440535499998</v>
      </c>
      <c r="E22" s="30">
        <v>5.1524632048412844</v>
      </c>
      <c r="F22" s="30">
        <v>4.3625780495673103</v>
      </c>
      <c r="G22" s="30">
        <v>23.622644409999999</v>
      </c>
      <c r="H22" s="30">
        <v>24.973608370000001</v>
      </c>
      <c r="I22" s="30">
        <v>5.7189361891597068</v>
      </c>
      <c r="J22" s="30">
        <v>4.8202463446319932</v>
      </c>
      <c r="K22" s="16"/>
    </row>
    <row r="23" spans="1:11" x14ac:dyDescent="0.25">
      <c r="A23" s="14"/>
      <c r="B23" s="110" t="s">
        <v>435</v>
      </c>
      <c r="C23" s="21">
        <v>152.80972821</v>
      </c>
      <c r="D23" s="24">
        <v>211.33635632000019</v>
      </c>
      <c r="E23" s="21">
        <v>38.300328647643099</v>
      </c>
      <c r="F23" s="21">
        <v>3.8976729083670905</v>
      </c>
      <c r="G23" s="21">
        <v>19.84699019</v>
      </c>
      <c r="H23" s="24">
        <v>26.916705829999998</v>
      </c>
      <c r="I23" s="21">
        <v>35.621097064693011</v>
      </c>
      <c r="J23" s="21">
        <v>5.1952906029571153</v>
      </c>
      <c r="K23" s="16"/>
    </row>
    <row r="24" spans="1:11" x14ac:dyDescent="0.25">
      <c r="A24" s="14"/>
      <c r="B24" s="110" t="s">
        <v>422</v>
      </c>
      <c r="C24" s="21">
        <v>174.25380539</v>
      </c>
      <c r="D24" s="24">
        <v>155.36693548999909</v>
      </c>
      <c r="E24" s="21">
        <v>-10.838713024217705</v>
      </c>
      <c r="F24" s="21">
        <v>2.8654298099019404</v>
      </c>
      <c r="G24" s="21">
        <v>24.99087668</v>
      </c>
      <c r="H24" s="24">
        <v>13.390202779999999</v>
      </c>
      <c r="I24" s="21">
        <v>-46.419635647611869</v>
      </c>
      <c r="J24" s="21">
        <v>2.5844913977953978</v>
      </c>
      <c r="K24" s="16"/>
    </row>
    <row r="25" spans="1:11" x14ac:dyDescent="0.25">
      <c r="A25" s="14"/>
      <c r="B25" s="110" t="s">
        <v>434</v>
      </c>
      <c r="C25" s="21">
        <v>88.3536792700001</v>
      </c>
      <c r="D25" s="24">
        <v>75.727772370000011</v>
      </c>
      <c r="E25" s="21">
        <v>-14.290188031011775</v>
      </c>
      <c r="F25" s="21">
        <v>1.3966460476427063</v>
      </c>
      <c r="G25" s="21">
        <v>11.521190990000001</v>
      </c>
      <c r="H25" s="24">
        <v>8.3185150100000005</v>
      </c>
      <c r="I25" s="21">
        <v>-27.798132873413984</v>
      </c>
      <c r="J25" s="21">
        <v>1.6055866247140509</v>
      </c>
      <c r="K25" s="16"/>
    </row>
    <row r="26" spans="1:11" x14ac:dyDescent="0.25">
      <c r="A26" s="14"/>
      <c r="B26" s="110" t="s">
        <v>430</v>
      </c>
      <c r="C26" s="21">
        <v>55.041722000000298</v>
      </c>
      <c r="D26" s="24">
        <v>56.172058179999702</v>
      </c>
      <c r="E26" s="21">
        <v>2.0535988681447792</v>
      </c>
      <c r="F26" s="21">
        <v>1.035980335744461</v>
      </c>
      <c r="G26" s="21">
        <v>7.8454277100000001</v>
      </c>
      <c r="H26" s="24">
        <v>6.5725811500000004</v>
      </c>
      <c r="I26" s="21">
        <v>-16.224055679942019</v>
      </c>
      <c r="J26" s="21">
        <v>1.2685976248887836</v>
      </c>
      <c r="K26" s="16"/>
    </row>
    <row r="27" spans="1:11" x14ac:dyDescent="0.25">
      <c r="A27" s="14"/>
      <c r="B27" s="110" t="s">
        <v>439</v>
      </c>
      <c r="C27" s="21">
        <v>53.734638279999999</v>
      </c>
      <c r="D27" s="24">
        <v>48.272741940000202</v>
      </c>
      <c r="E27" s="21">
        <v>-10.164572638488778</v>
      </c>
      <c r="F27" s="21">
        <v>0.89029337757314475</v>
      </c>
      <c r="G27" s="21">
        <v>9.4128595600000011</v>
      </c>
      <c r="H27" s="24">
        <v>9.6584926699999993</v>
      </c>
      <c r="I27" s="21">
        <v>2.6095482295711347</v>
      </c>
      <c r="J27" s="21">
        <v>1.8642205522510322</v>
      </c>
      <c r="K27" s="16"/>
    </row>
    <row r="28" spans="1:11" x14ac:dyDescent="0.25">
      <c r="A28" s="14"/>
      <c r="B28" s="110" t="s">
        <v>420</v>
      </c>
      <c r="C28" s="21">
        <v>14.43152557</v>
      </c>
      <c r="D28" s="24">
        <v>16.79127441</v>
      </c>
      <c r="E28" s="21">
        <v>16.35134711541102</v>
      </c>
      <c r="F28" s="21">
        <v>0.30968119496541596</v>
      </c>
      <c r="G28" s="21">
        <v>3.2411708799999999</v>
      </c>
      <c r="H28" s="24">
        <v>5.7383277599999998</v>
      </c>
      <c r="I28" s="21">
        <v>77.044900514470854</v>
      </c>
      <c r="J28" s="21">
        <v>1.1075753651469746</v>
      </c>
      <c r="K28" s="16"/>
    </row>
    <row r="29" spans="1:11" x14ac:dyDescent="0.25">
      <c r="A29" s="14"/>
      <c r="B29" s="110" t="s">
        <v>440</v>
      </c>
      <c r="C29" s="21">
        <v>16.18088569</v>
      </c>
      <c r="D29" s="24">
        <v>15.63873302</v>
      </c>
      <c r="E29" s="21">
        <v>-3.3505747484209536</v>
      </c>
      <c r="F29" s="21">
        <v>0.28842489325851645</v>
      </c>
      <c r="G29" s="21">
        <v>0.74210728000000004</v>
      </c>
      <c r="H29" s="24">
        <v>1.01146143</v>
      </c>
      <c r="I29" s="21">
        <v>36.295850648439945</v>
      </c>
      <c r="J29" s="21">
        <v>0.19522582353579801</v>
      </c>
      <c r="K29" s="16"/>
    </row>
    <row r="30" spans="1:11" x14ac:dyDescent="0.25">
      <c r="A30" s="14"/>
      <c r="B30" s="110" t="s">
        <v>432</v>
      </c>
      <c r="C30" s="21">
        <v>11.215805289999999</v>
      </c>
      <c r="D30" s="24">
        <v>13.599330869999999</v>
      </c>
      <c r="E30" s="21">
        <v>21.25148857679573</v>
      </c>
      <c r="F30" s="21">
        <v>0.25081223328966307</v>
      </c>
      <c r="G30" s="21">
        <v>0.81166324000000001</v>
      </c>
      <c r="H30" s="24">
        <v>1.33309455</v>
      </c>
      <c r="I30" s="21">
        <v>64.242321729391122</v>
      </c>
      <c r="J30" s="21">
        <v>0.25730539361726734</v>
      </c>
      <c r="K30" s="16"/>
    </row>
    <row r="31" spans="1:11" x14ac:dyDescent="0.25">
      <c r="A31" s="14"/>
      <c r="B31" s="110" t="s">
        <v>424</v>
      </c>
      <c r="C31" s="21">
        <v>5.5490952599999996</v>
      </c>
      <c r="D31" s="24">
        <v>8.2897102199999999</v>
      </c>
      <c r="E31" s="21">
        <v>49.388500856263917</v>
      </c>
      <c r="F31" s="21">
        <v>0.15288698785827426</v>
      </c>
      <c r="G31" s="21">
        <v>0</v>
      </c>
      <c r="H31" s="24">
        <v>1.2365221200000001</v>
      </c>
      <c r="I31" s="21" t="s">
        <v>97</v>
      </c>
      <c r="J31" s="21">
        <v>0.23866560012795632</v>
      </c>
      <c r="K31" s="16"/>
    </row>
    <row r="32" spans="1:11" x14ac:dyDescent="0.25">
      <c r="A32" s="14"/>
      <c r="B32" s="110" t="s">
        <v>442</v>
      </c>
      <c r="C32" s="21">
        <v>3.1973624599999999</v>
      </c>
      <c r="D32" s="24">
        <v>2.98721076</v>
      </c>
      <c r="E32" s="21">
        <v>-6.5726580151316387</v>
      </c>
      <c r="F32" s="21">
        <v>5.5093078415740591E-2</v>
      </c>
      <c r="G32" s="21">
        <v>0.68090614999999999</v>
      </c>
      <c r="H32" s="24">
        <v>0.22326117000000001</v>
      </c>
      <c r="I32" s="21">
        <v>-67.211168528878758</v>
      </c>
      <c r="J32" s="21">
        <v>4.309244473792323E-2</v>
      </c>
      <c r="K32" s="16"/>
    </row>
    <row r="33" spans="1:11" x14ac:dyDescent="0.25">
      <c r="A33" s="14"/>
      <c r="B33" s="110" t="s">
        <v>429</v>
      </c>
      <c r="C33" s="21">
        <v>3.6169499999999999E-3</v>
      </c>
      <c r="D33" s="24">
        <v>2.9543212200000002</v>
      </c>
      <c r="E33" s="21">
        <v>81579.902127483103</v>
      </c>
      <c r="F33" s="21">
        <v>5.4486497175963051E-2</v>
      </c>
      <c r="G33" s="21">
        <v>1.1796300000000001E-3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/>
      <c r="B34" s="110" t="s">
        <v>438</v>
      </c>
      <c r="C34" s="21">
        <v>1.6611406599999998</v>
      </c>
      <c r="D34" s="24">
        <v>2.4338179200000001</v>
      </c>
      <c r="E34" s="21">
        <v>46.51486045739199</v>
      </c>
      <c r="F34" s="21">
        <v>4.4886863461952274E-2</v>
      </c>
      <c r="G34" s="21">
        <v>0.19481878</v>
      </c>
      <c r="H34" s="24">
        <v>0.22878805999999999</v>
      </c>
      <c r="I34" s="21">
        <v>17.436347768936855</v>
      </c>
      <c r="J34" s="21">
        <v>4.4159209737397072E-2</v>
      </c>
      <c r="K34" s="16"/>
    </row>
    <row r="35" spans="1:11" x14ac:dyDescent="0.25">
      <c r="A35" s="14"/>
      <c r="B35" s="110" t="s">
        <v>443</v>
      </c>
      <c r="C35" s="21">
        <v>4.6509633299999997</v>
      </c>
      <c r="D35" s="24">
        <v>2.0510426900000001</v>
      </c>
      <c r="E35" s="21">
        <v>-55.900691008028211</v>
      </c>
      <c r="F35" s="21">
        <v>3.7827346254671879E-2</v>
      </c>
      <c r="G35" s="21">
        <v>0.60370961000000001</v>
      </c>
      <c r="H35" s="24">
        <v>0.12678369</v>
      </c>
      <c r="I35" s="21">
        <v>-78.999226134564921</v>
      </c>
      <c r="J35" s="21">
        <v>2.447097789102776E-2</v>
      </c>
      <c r="K35" s="16"/>
    </row>
    <row r="36" spans="1:11" x14ac:dyDescent="0.25">
      <c r="A36" s="14"/>
      <c r="B36" s="110" t="s">
        <v>427</v>
      </c>
      <c r="C36" s="21">
        <v>0.81373990000000007</v>
      </c>
      <c r="D36" s="24">
        <v>0.215503</v>
      </c>
      <c r="E36" s="21">
        <v>-73.516967768202107</v>
      </c>
      <c r="F36" s="21">
        <v>3.9745182485307279E-3</v>
      </c>
      <c r="G36" s="21">
        <v>0</v>
      </c>
      <c r="H36" s="24">
        <v>2.4819999999999998E-2</v>
      </c>
      <c r="I36" s="21" t="s">
        <v>97</v>
      </c>
      <c r="J36" s="21">
        <v>4.7905978383758104E-3</v>
      </c>
      <c r="K36" s="16"/>
    </row>
    <row r="37" spans="1:11" x14ac:dyDescent="0.25">
      <c r="A37" s="95"/>
      <c r="B37" s="110" t="s">
        <v>2</v>
      </c>
      <c r="C37" s="21">
        <v>0.31296824000000001</v>
      </c>
      <c r="D37" s="24">
        <v>0.11803936999999999</v>
      </c>
      <c r="E37" s="21">
        <v>-62.283914176083812</v>
      </c>
      <c r="F37" s="21">
        <v>2.1769981397478017E-3</v>
      </c>
      <c r="G37" s="21">
        <v>0</v>
      </c>
      <c r="H37" s="24">
        <v>0</v>
      </c>
      <c r="I37" s="21" t="s">
        <v>97</v>
      </c>
      <c r="J37" s="21">
        <v>0</v>
      </c>
      <c r="K37" s="97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197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30" t="s">
        <v>76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totales'!E10:E11</f>
        <v>% Cambio   '19/'18</v>
      </c>
      <c r="F10" s="220" t="str">
        <f>+'Resumen exportaciones totales'!F10:F11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1895.6270646999935</v>
      </c>
      <c r="D13" s="30">
        <v>1898.1204263499972</v>
      </c>
      <c r="E13" s="78">
        <v>0.13153228799243077</v>
      </c>
      <c r="F13" s="78">
        <v>100</v>
      </c>
      <c r="G13" s="78">
        <v>207.29444330999999</v>
      </c>
      <c r="H13" s="30">
        <v>223.09012044999992</v>
      </c>
      <c r="I13" s="78">
        <v>7.6199230851442312</v>
      </c>
      <c r="J13" s="78">
        <v>100</v>
      </c>
      <c r="K13" s="16"/>
    </row>
    <row r="14" spans="1:14" x14ac:dyDescent="0.25">
      <c r="A14" s="14"/>
      <c r="B14" s="9" t="s">
        <v>419</v>
      </c>
      <c r="C14" s="21">
        <v>569.50731119998864</v>
      </c>
      <c r="D14" s="24">
        <v>545.43370937999919</v>
      </c>
      <c r="E14" s="21">
        <v>-4.227092672307375</v>
      </c>
      <c r="F14" s="21">
        <v>28.735463873008545</v>
      </c>
      <c r="G14" s="21">
        <v>65.611193579999991</v>
      </c>
      <c r="H14" s="24">
        <v>61.001232799999897</v>
      </c>
      <c r="I14" s="21">
        <v>-7.0261803336638788</v>
      </c>
      <c r="J14" s="21">
        <v>27.343762546253949</v>
      </c>
      <c r="K14" s="16"/>
    </row>
    <row r="15" spans="1:14" x14ac:dyDescent="0.25">
      <c r="A15" s="14"/>
      <c r="B15" s="111" t="s">
        <v>280</v>
      </c>
      <c r="C15" s="30">
        <v>385.7301542200035</v>
      </c>
      <c r="D15" s="30">
        <v>382.07387683000087</v>
      </c>
      <c r="E15" s="30">
        <v>-0.94788477125831161</v>
      </c>
      <c r="F15" s="30">
        <v>20.129064074438748</v>
      </c>
      <c r="G15" s="30">
        <v>44.457970909999993</v>
      </c>
      <c r="H15" s="30">
        <v>39.109660700000006</v>
      </c>
      <c r="I15" s="30">
        <v>-12.030036685270728</v>
      </c>
      <c r="J15" s="30">
        <v>17.530879727489079</v>
      </c>
      <c r="K15" s="16"/>
    </row>
    <row r="16" spans="1:14" x14ac:dyDescent="0.25">
      <c r="A16" s="14"/>
      <c r="B16" s="110" t="s">
        <v>426</v>
      </c>
      <c r="C16" s="21">
        <v>291.8372375800015</v>
      </c>
      <c r="D16" s="24">
        <v>337.84834143999927</v>
      </c>
      <c r="E16" s="21">
        <v>15.766015413774848</v>
      </c>
      <c r="F16" s="21">
        <v>17.799099401172715</v>
      </c>
      <c r="G16" s="21">
        <v>26.267216519999998</v>
      </c>
      <c r="H16" s="24">
        <v>46.901653170000003</v>
      </c>
      <c r="I16" s="21">
        <v>78.555855487348026</v>
      </c>
      <c r="J16" s="21">
        <v>21.023635235569223</v>
      </c>
      <c r="K16" s="16"/>
    </row>
    <row r="17" spans="1:11" x14ac:dyDescent="0.25">
      <c r="A17" s="14"/>
      <c r="B17" s="110" t="s">
        <v>423</v>
      </c>
      <c r="C17" s="21">
        <v>220.35304217999951</v>
      </c>
      <c r="D17" s="24">
        <v>229.94871066999909</v>
      </c>
      <c r="E17" s="21">
        <v>4.3546793795391281</v>
      </c>
      <c r="F17" s="21">
        <v>12.114548027502156</v>
      </c>
      <c r="G17" s="21">
        <v>26.209803449999999</v>
      </c>
      <c r="H17" s="24">
        <v>26.965050059999999</v>
      </c>
      <c r="I17" s="21">
        <v>2.8815424405634005</v>
      </c>
      <c r="J17" s="21">
        <v>12.087065982845054</v>
      </c>
      <c r="K17" s="16"/>
    </row>
    <row r="18" spans="1:11" x14ac:dyDescent="0.25">
      <c r="A18" s="14"/>
      <c r="B18" s="110" t="s">
        <v>422</v>
      </c>
      <c r="C18" s="21">
        <v>172.4211087999997</v>
      </c>
      <c r="D18" s="24">
        <v>158.8077265899997</v>
      </c>
      <c r="E18" s="21">
        <v>-7.8954266706351302</v>
      </c>
      <c r="F18" s="21">
        <v>8.3665780308460214</v>
      </c>
      <c r="G18" s="21">
        <v>17.271497750000002</v>
      </c>
      <c r="H18" s="24">
        <v>21.60920299</v>
      </c>
      <c r="I18" s="21">
        <v>25.114818082293986</v>
      </c>
      <c r="J18" s="21">
        <v>9.6863110506245675</v>
      </c>
      <c r="K18" s="16"/>
    </row>
    <row r="19" spans="1:11" x14ac:dyDescent="0.25">
      <c r="A19" s="14"/>
      <c r="B19" s="110" t="s">
        <v>421</v>
      </c>
      <c r="C19" s="21">
        <v>139.75496226000041</v>
      </c>
      <c r="D19" s="24">
        <v>123.6472973199991</v>
      </c>
      <c r="E19" s="21">
        <v>-11.525647948038209</v>
      </c>
      <c r="F19" s="21">
        <v>6.5141966549386687</v>
      </c>
      <c r="G19" s="21">
        <v>14.918700019999999</v>
      </c>
      <c r="H19" s="24">
        <v>14.061237689999999</v>
      </c>
      <c r="I19" s="21">
        <v>-5.7475673406562677</v>
      </c>
      <c r="J19" s="21">
        <v>6.3029405612569356</v>
      </c>
      <c r="K19" s="16"/>
    </row>
    <row r="20" spans="1:11" x14ac:dyDescent="0.25">
      <c r="A20" s="14"/>
      <c r="B20" s="110" t="s">
        <v>430</v>
      </c>
      <c r="C20" s="21">
        <v>32.3627607600001</v>
      </c>
      <c r="D20" s="24">
        <v>33.442776199999997</v>
      </c>
      <c r="E20" s="21">
        <v>3.3372166485091226</v>
      </c>
      <c r="F20" s="21">
        <v>1.7618890632934707</v>
      </c>
      <c r="G20" s="21">
        <v>3.4790800600000003</v>
      </c>
      <c r="H20" s="24">
        <v>3.4712733199999999</v>
      </c>
      <c r="I20" s="21">
        <v>-0.22439092706594277</v>
      </c>
      <c r="J20" s="21">
        <v>1.5559959862848338</v>
      </c>
      <c r="K20" s="16"/>
    </row>
    <row r="21" spans="1:11" x14ac:dyDescent="0.25">
      <c r="A21" s="14"/>
      <c r="B21" s="110" t="s">
        <v>428</v>
      </c>
      <c r="C21" s="21">
        <v>29.549000489999997</v>
      </c>
      <c r="D21" s="24">
        <v>30.72053124</v>
      </c>
      <c r="E21" s="21">
        <v>3.9647051696265478</v>
      </c>
      <c r="F21" s="21">
        <v>1.6184711366851599</v>
      </c>
      <c r="G21" s="21">
        <v>3.64626414</v>
      </c>
      <c r="H21" s="24">
        <v>3.7280482500000001</v>
      </c>
      <c r="I21" s="21">
        <v>2.2429562659165958</v>
      </c>
      <c r="J21" s="21">
        <v>1.6710951800465539</v>
      </c>
      <c r="K21" s="16"/>
    </row>
    <row r="22" spans="1:11" x14ac:dyDescent="0.25">
      <c r="A22" s="14"/>
      <c r="B22" s="110" t="s">
        <v>434</v>
      </c>
      <c r="C22" s="21">
        <v>29.23757277</v>
      </c>
      <c r="D22" s="24">
        <v>25.0904469</v>
      </c>
      <c r="E22" s="21">
        <v>-14.184234452783539</v>
      </c>
      <c r="F22" s="21">
        <v>1.3218574834183643</v>
      </c>
      <c r="G22" s="21">
        <v>2.5085448100000001</v>
      </c>
      <c r="H22" s="24">
        <v>2.1000828500000002</v>
      </c>
      <c r="I22" s="21">
        <v>-16.282824941843465</v>
      </c>
      <c r="J22" s="21">
        <v>0.94136075849700451</v>
      </c>
      <c r="K22" s="16"/>
    </row>
    <row r="23" spans="1:11" x14ac:dyDescent="0.25">
      <c r="A23" s="14"/>
      <c r="B23" s="110" t="s">
        <v>439</v>
      </c>
      <c r="C23" s="21">
        <v>9.2174222599999993</v>
      </c>
      <c r="D23" s="24">
        <v>16.671589449999999</v>
      </c>
      <c r="E23" s="21">
        <v>80.870410183421498</v>
      </c>
      <c r="F23" s="21">
        <v>0.87832095469615368</v>
      </c>
      <c r="G23" s="21">
        <v>0.56614620999999998</v>
      </c>
      <c r="H23" s="24">
        <v>2.4869169500000003</v>
      </c>
      <c r="I23" s="21">
        <v>339.2711469357007</v>
      </c>
      <c r="J23" s="21">
        <v>1.1147588898081127</v>
      </c>
      <c r="K23" s="16"/>
    </row>
    <row r="24" spans="1:11" x14ac:dyDescent="0.25">
      <c r="A24" s="14"/>
      <c r="B24" s="110" t="s">
        <v>435</v>
      </c>
      <c r="C24" s="21">
        <v>7.03247058</v>
      </c>
      <c r="D24" s="24">
        <v>8.1374310199999993</v>
      </c>
      <c r="E24" s="21">
        <v>15.712265375733715</v>
      </c>
      <c r="F24" s="21">
        <v>0.42870994416555142</v>
      </c>
      <c r="G24" s="21">
        <v>0.96067323999999998</v>
      </c>
      <c r="H24" s="24">
        <v>0.99503131</v>
      </c>
      <c r="I24" s="21">
        <v>3.5764574851694597</v>
      </c>
      <c r="J24" s="21">
        <v>0.44602213132204188</v>
      </c>
      <c r="K24" s="16"/>
    </row>
    <row r="25" spans="1:11" x14ac:dyDescent="0.25">
      <c r="A25" s="14"/>
      <c r="B25" s="110" t="s">
        <v>438</v>
      </c>
      <c r="C25" s="21">
        <v>6.1639293200000003</v>
      </c>
      <c r="D25" s="24">
        <v>3.1517899900000002</v>
      </c>
      <c r="E25" s="21">
        <v>-48.867194505728037</v>
      </c>
      <c r="F25" s="21">
        <v>0.16604794649730181</v>
      </c>
      <c r="G25" s="21">
        <v>1.0560456</v>
      </c>
      <c r="H25" s="24">
        <v>0.32302695000000003</v>
      </c>
      <c r="I25" s="21">
        <v>-69.411647565218772</v>
      </c>
      <c r="J25" s="21">
        <v>0.1447966182224544</v>
      </c>
      <c r="K25" s="16"/>
    </row>
    <row r="26" spans="1:11" x14ac:dyDescent="0.25">
      <c r="A26" s="14"/>
      <c r="B26" s="110" t="s">
        <v>440</v>
      </c>
      <c r="C26" s="21">
        <v>1.44505672</v>
      </c>
      <c r="D26" s="24">
        <v>1.08537587</v>
      </c>
      <c r="E26" s="21">
        <v>-24.890431290475568</v>
      </c>
      <c r="F26" s="21">
        <v>5.7181612659167817E-2</v>
      </c>
      <c r="G26" s="21">
        <v>0.22455884000000001</v>
      </c>
      <c r="H26" s="24">
        <v>5.7120669999999998E-2</v>
      </c>
      <c r="I26" s="21">
        <v>-74.563161263212791</v>
      </c>
      <c r="J26" s="21">
        <v>2.5604302819318338E-2</v>
      </c>
      <c r="K26" s="16"/>
    </row>
    <row r="27" spans="1:11" x14ac:dyDescent="0.25">
      <c r="A27" s="14"/>
      <c r="B27" s="110" t="s">
        <v>431</v>
      </c>
      <c r="C27" s="21">
        <v>0.46758092000000001</v>
      </c>
      <c r="D27" s="24">
        <v>0.97985454000000005</v>
      </c>
      <c r="E27" s="21">
        <v>109.55828137726407</v>
      </c>
      <c r="F27" s="21">
        <v>5.1622358960870446E-2</v>
      </c>
      <c r="G27" s="21">
        <v>1.5635E-2</v>
      </c>
      <c r="H27" s="24">
        <v>0.10780914</v>
      </c>
      <c r="I27" s="21">
        <v>589.53719219699394</v>
      </c>
      <c r="J27" s="21">
        <v>4.8325376212328831E-2</v>
      </c>
      <c r="K27" s="16"/>
    </row>
    <row r="28" spans="1:11" x14ac:dyDescent="0.25">
      <c r="A28" s="14"/>
      <c r="B28" s="110" t="s">
        <v>442</v>
      </c>
      <c r="C28" s="21">
        <v>0.31029050000000002</v>
      </c>
      <c r="D28" s="24">
        <v>0.48570596999999999</v>
      </c>
      <c r="E28" s="21">
        <v>56.532658911568333</v>
      </c>
      <c r="F28" s="21">
        <v>2.5588785793427837E-2</v>
      </c>
      <c r="G28" s="21">
        <v>2.4013180000000002E-2</v>
      </c>
      <c r="H28" s="24">
        <v>0.10080016</v>
      </c>
      <c r="I28" s="21">
        <v>319.7701428965259</v>
      </c>
      <c r="J28" s="21">
        <v>4.5183605529762506E-2</v>
      </c>
      <c r="K28" s="16"/>
    </row>
    <row r="29" spans="1:11" x14ac:dyDescent="0.25">
      <c r="A29" s="14"/>
      <c r="B29" s="110" t="s">
        <v>436</v>
      </c>
      <c r="C29" s="21">
        <v>0.22666581</v>
      </c>
      <c r="D29" s="24">
        <v>0.26122450000000003</v>
      </c>
      <c r="E29" s="21">
        <v>15.246538505299956</v>
      </c>
      <c r="F29" s="21">
        <v>1.3762272212744866E-2</v>
      </c>
      <c r="G29" s="21">
        <v>7.4359999999999996E-2</v>
      </c>
      <c r="H29" s="24">
        <v>6.8373440000000008E-2</v>
      </c>
      <c r="I29" s="21">
        <v>-8.0507799892415086</v>
      </c>
      <c r="J29" s="21">
        <v>3.0648349582707859E-2</v>
      </c>
      <c r="K29" s="16"/>
    </row>
    <row r="30" spans="1:11" x14ac:dyDescent="0.25">
      <c r="A30" s="14"/>
      <c r="B30" s="110" t="s">
        <v>420</v>
      </c>
      <c r="C30" s="21">
        <v>6.6297999999999999E-3</v>
      </c>
      <c r="D30" s="24">
        <v>0.17177795999999998</v>
      </c>
      <c r="E30" s="21">
        <v>2490.9976168210201</v>
      </c>
      <c r="F30" s="21">
        <v>9.049897868193827E-3</v>
      </c>
      <c r="G30" s="21">
        <v>0</v>
      </c>
      <c r="H30" s="24">
        <v>0</v>
      </c>
      <c r="I30" s="21" t="s">
        <v>97</v>
      </c>
      <c r="J30" s="21">
        <v>0</v>
      </c>
      <c r="K30" s="16"/>
    </row>
    <row r="31" spans="1:11" x14ac:dyDescent="0.25">
      <c r="A31" s="95"/>
      <c r="B31" s="110" t="s">
        <v>432</v>
      </c>
      <c r="C31" s="21">
        <v>3.8685300000000002E-3</v>
      </c>
      <c r="D31" s="24">
        <v>0.16226048000000001</v>
      </c>
      <c r="E31" s="21">
        <v>4094.3704714710757</v>
      </c>
      <c r="F31" s="21">
        <v>8.5484818427469245E-3</v>
      </c>
      <c r="G31" s="21">
        <v>2.7399999999999998E-3</v>
      </c>
      <c r="H31" s="24">
        <v>3.5999999999999999E-3</v>
      </c>
      <c r="I31" s="21">
        <v>31.386861313868607</v>
      </c>
      <c r="J31" s="21">
        <v>1.613697636066699E-3</v>
      </c>
      <c r="K31" s="97"/>
    </row>
    <row r="32" spans="1:11" s="125" customFormat="1" x14ac:dyDescent="0.25">
      <c r="A32" s="95"/>
      <c r="B32" s="110" t="s">
        <v>2</v>
      </c>
      <c r="C32" s="21">
        <v>1.0321398800000001</v>
      </c>
      <c r="D32" s="24">
        <v>0.29865978000000004</v>
      </c>
      <c r="E32" s="21">
        <v>-71.064020896082411</v>
      </c>
      <c r="F32" s="21">
        <v>1.5734501133540288E-2</v>
      </c>
      <c r="G32" s="21">
        <v>1.7972749999999999E-2</v>
      </c>
      <c r="H32" s="24">
        <v>4.1153839999999997E-2</v>
      </c>
      <c r="I32" s="21">
        <v>128.97909334965431</v>
      </c>
      <c r="J32" s="21">
        <v>1.8447181756407544E-2</v>
      </c>
      <c r="K32" s="97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197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77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totales'!E10:E11</f>
        <v>% Cambio   '19/'18</v>
      </c>
      <c r="F10" s="220" t="str">
        <f>+'Resumen exportaciones totales'!F10:F11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3708.8650341299949</v>
      </c>
      <c r="D13" s="30">
        <v>3662.049239779994</v>
      </c>
      <c r="E13" s="78">
        <v>-1.262267403078543</v>
      </c>
      <c r="F13" s="78">
        <v>100</v>
      </c>
      <c r="G13" s="78">
        <v>379.84167523000008</v>
      </c>
      <c r="H13" s="30">
        <v>440.6588498700001</v>
      </c>
      <c r="I13" s="78">
        <v>16.011190610712809</v>
      </c>
      <c r="J13" s="78">
        <v>100</v>
      </c>
      <c r="K13" s="16"/>
    </row>
    <row r="14" spans="1:14" x14ac:dyDescent="0.25">
      <c r="A14" s="14"/>
      <c r="B14" s="110" t="s">
        <v>422</v>
      </c>
      <c r="C14" s="132">
        <v>980.0143428300064</v>
      </c>
      <c r="D14" s="24">
        <v>952.12355321999144</v>
      </c>
      <c r="E14" s="21">
        <v>-2.8459572876733841</v>
      </c>
      <c r="F14" s="21">
        <v>25.99974743313917</v>
      </c>
      <c r="G14" s="132">
        <v>91.665349099999901</v>
      </c>
      <c r="H14" s="24">
        <v>104.70516146</v>
      </c>
      <c r="I14" s="21">
        <v>14.225454316193842</v>
      </c>
      <c r="J14" s="21">
        <v>23.761048142092083</v>
      </c>
      <c r="K14" s="16"/>
    </row>
    <row r="15" spans="1:14" x14ac:dyDescent="0.25">
      <c r="A15" s="14"/>
      <c r="B15" s="110" t="s">
        <v>419</v>
      </c>
      <c r="C15" s="132">
        <v>617.54629167999565</v>
      </c>
      <c r="D15" s="24">
        <v>595.8146748499978</v>
      </c>
      <c r="E15" s="21">
        <v>-3.5190263665705657</v>
      </c>
      <c r="F15" s="21">
        <v>16.269979889341759</v>
      </c>
      <c r="G15" s="132">
        <v>55.258943990000098</v>
      </c>
      <c r="H15" s="24">
        <v>55.574569040000107</v>
      </c>
      <c r="I15" s="21">
        <v>0.57117459583941876</v>
      </c>
      <c r="J15" s="21">
        <v>12.611699289914476</v>
      </c>
      <c r="K15" s="16"/>
    </row>
    <row r="16" spans="1:14" s="125" customFormat="1" x14ac:dyDescent="0.25">
      <c r="A16" s="95"/>
      <c r="B16" s="111" t="s">
        <v>280</v>
      </c>
      <c r="C16" s="30">
        <v>516.45038529999863</v>
      </c>
      <c r="D16" s="30">
        <v>537.89484513000195</v>
      </c>
      <c r="E16" s="30">
        <v>4.1522787939342054</v>
      </c>
      <c r="F16" s="30">
        <v>14.688356434069064</v>
      </c>
      <c r="G16" s="30">
        <v>65.738610550000104</v>
      </c>
      <c r="H16" s="30">
        <v>62.401940679999903</v>
      </c>
      <c r="I16" s="30">
        <v>-5.075662296607808</v>
      </c>
      <c r="J16" s="30">
        <v>14.161054679466725</v>
      </c>
      <c r="K16" s="97"/>
    </row>
    <row r="17" spans="1:11" s="125" customFormat="1" x14ac:dyDescent="0.25">
      <c r="A17" s="95"/>
      <c r="B17" s="110" t="s">
        <v>432</v>
      </c>
      <c r="C17" s="132">
        <v>497.12084127000008</v>
      </c>
      <c r="D17" s="24">
        <v>451.55755398000036</v>
      </c>
      <c r="E17" s="21">
        <v>-9.1654349420552723</v>
      </c>
      <c r="F17" s="21">
        <v>12.330734089395497</v>
      </c>
      <c r="G17" s="132">
        <v>52.378019909999999</v>
      </c>
      <c r="H17" s="24">
        <v>103.04393125</v>
      </c>
      <c r="I17" s="21">
        <v>96.731246097233381</v>
      </c>
      <c r="J17" s="21">
        <v>23.384060317953278</v>
      </c>
      <c r="K17" s="97"/>
    </row>
    <row r="18" spans="1:11" x14ac:dyDescent="0.25">
      <c r="A18" s="14"/>
      <c r="B18" s="110" t="s">
        <v>421</v>
      </c>
      <c r="C18" s="132">
        <v>343.43754798999635</v>
      </c>
      <c r="D18" s="24">
        <v>354.52220784000025</v>
      </c>
      <c r="E18" s="21">
        <v>3.227562016697938</v>
      </c>
      <c r="F18" s="21">
        <v>9.6809787260342528</v>
      </c>
      <c r="G18" s="132">
        <v>35.277125040000001</v>
      </c>
      <c r="H18" s="24">
        <v>36.921203530000099</v>
      </c>
      <c r="I18" s="21">
        <v>4.6604662033425726</v>
      </c>
      <c r="J18" s="21">
        <v>8.3786365667890976</v>
      </c>
      <c r="K18" s="16"/>
    </row>
    <row r="19" spans="1:11" x14ac:dyDescent="0.25">
      <c r="A19" s="14"/>
      <c r="B19" s="110" t="s">
        <v>423</v>
      </c>
      <c r="C19" s="132">
        <v>320.73423693999911</v>
      </c>
      <c r="D19" s="24">
        <v>307.351324690002</v>
      </c>
      <c r="E19" s="21">
        <v>-4.1725861191740155</v>
      </c>
      <c r="F19" s="21">
        <v>8.3928779916806047</v>
      </c>
      <c r="G19" s="132">
        <v>32.463609760000004</v>
      </c>
      <c r="H19" s="24">
        <v>30.237533149999997</v>
      </c>
      <c r="I19" s="21">
        <v>-6.8571444348214943</v>
      </c>
      <c r="J19" s="21">
        <v>6.8618917239312109</v>
      </c>
      <c r="K19" s="16"/>
    </row>
    <row r="20" spans="1:11" x14ac:dyDescent="0.25">
      <c r="A20" s="14"/>
      <c r="B20" s="110" t="s">
        <v>426</v>
      </c>
      <c r="C20" s="132">
        <v>299.63692236999918</v>
      </c>
      <c r="D20" s="24">
        <v>305.7713945200008</v>
      </c>
      <c r="E20" s="21">
        <v>2.0473018149701261</v>
      </c>
      <c r="F20" s="21">
        <v>8.3497346567183435</v>
      </c>
      <c r="G20" s="132">
        <v>32.446505019999996</v>
      </c>
      <c r="H20" s="24">
        <v>35.054906000000003</v>
      </c>
      <c r="I20" s="21">
        <v>8.0390814924201859</v>
      </c>
      <c r="J20" s="21">
        <v>7.9551122167049719</v>
      </c>
      <c r="K20" s="16"/>
    </row>
    <row r="21" spans="1:11" x14ac:dyDescent="0.25">
      <c r="A21" s="14"/>
      <c r="B21" s="110" t="s">
        <v>430</v>
      </c>
      <c r="C21" s="132">
        <v>50.872912110000101</v>
      </c>
      <c r="D21" s="24">
        <v>65.263552179999905</v>
      </c>
      <c r="E21" s="21">
        <v>28.287431312922685</v>
      </c>
      <c r="F21" s="21">
        <v>1.7821593295649067</v>
      </c>
      <c r="G21" s="132">
        <v>5.9186444500000004</v>
      </c>
      <c r="H21" s="24">
        <v>6.9559294000000005</v>
      </c>
      <c r="I21" s="21">
        <v>17.5257182411084</v>
      </c>
      <c r="J21" s="21">
        <v>1.5785293775563765</v>
      </c>
      <c r="K21" s="16"/>
    </row>
    <row r="22" spans="1:11" x14ac:dyDescent="0.25">
      <c r="A22" s="14"/>
      <c r="B22" s="110" t="s">
        <v>431</v>
      </c>
      <c r="C22" s="132">
        <v>7.1057073600000003</v>
      </c>
      <c r="D22" s="24">
        <v>27.785185930000001</v>
      </c>
      <c r="E22" s="21">
        <v>291.0263190180126</v>
      </c>
      <c r="F22" s="21">
        <v>0.75873326956328035</v>
      </c>
      <c r="G22" s="132">
        <v>0.74996781000000001</v>
      </c>
      <c r="H22" s="24">
        <v>0.10933133</v>
      </c>
      <c r="I22" s="21">
        <v>-85.421863639720755</v>
      </c>
      <c r="J22" s="21">
        <v>2.4810878082274786E-2</v>
      </c>
      <c r="K22" s="16"/>
    </row>
    <row r="23" spans="1:11" x14ac:dyDescent="0.25">
      <c r="A23" s="14"/>
      <c r="B23" s="110" t="s">
        <v>428</v>
      </c>
      <c r="C23" s="132">
        <v>17.805364600000001</v>
      </c>
      <c r="D23" s="24">
        <v>23.31857046</v>
      </c>
      <c r="E23" s="21">
        <v>30.963734716221424</v>
      </c>
      <c r="F23" s="21">
        <v>0.63676288692942085</v>
      </c>
      <c r="G23" s="132">
        <v>2.1596768599999998</v>
      </c>
      <c r="H23" s="24">
        <v>2.6822927200000004</v>
      </c>
      <c r="I23" s="21">
        <v>24.198798888830098</v>
      </c>
      <c r="J23" s="21">
        <v>0.60870052213663939</v>
      </c>
      <c r="K23" s="16"/>
    </row>
    <row r="24" spans="1:11" x14ac:dyDescent="0.25">
      <c r="A24" s="14"/>
      <c r="B24" s="110" t="s">
        <v>434</v>
      </c>
      <c r="C24" s="132">
        <v>24.380636120000002</v>
      </c>
      <c r="D24" s="24">
        <v>16.095709060000001</v>
      </c>
      <c r="E24" s="21">
        <v>-33.981586941464926</v>
      </c>
      <c r="F24" s="21">
        <v>0.43952737951079507</v>
      </c>
      <c r="G24" s="132">
        <v>1.7117336399999998</v>
      </c>
      <c r="H24" s="24">
        <v>1.62277889</v>
      </c>
      <c r="I24" s="21">
        <v>-5.1967635572085724</v>
      </c>
      <c r="J24" s="21">
        <v>0.36826195377188958</v>
      </c>
      <c r="K24" s="16"/>
    </row>
    <row r="25" spans="1:11" x14ac:dyDescent="0.25">
      <c r="A25" s="14"/>
      <c r="B25" s="110" t="s">
        <v>439</v>
      </c>
      <c r="C25" s="132">
        <v>13.29853752</v>
      </c>
      <c r="D25" s="24">
        <v>10.56331922</v>
      </c>
      <c r="E25" s="21">
        <v>-20.567812783070593</v>
      </c>
      <c r="F25" s="21">
        <v>0.28845377351164769</v>
      </c>
      <c r="G25" s="132">
        <v>1.1892678000000001</v>
      </c>
      <c r="H25" s="24">
        <v>0.50982886999999999</v>
      </c>
      <c r="I25" s="21">
        <v>-57.130860685877479</v>
      </c>
      <c r="J25" s="21">
        <v>0.11569695471914519</v>
      </c>
      <c r="K25" s="16"/>
    </row>
    <row r="26" spans="1:11" x14ac:dyDescent="0.25">
      <c r="A26" s="14"/>
      <c r="B26" s="110" t="s">
        <v>435</v>
      </c>
      <c r="C26" s="132">
        <v>5.4629729800000009</v>
      </c>
      <c r="D26" s="24">
        <v>7.8383465999999995</v>
      </c>
      <c r="E26" s="21">
        <v>43.481335688392853</v>
      </c>
      <c r="F26" s="21">
        <v>0.21404263260181902</v>
      </c>
      <c r="G26" s="132">
        <v>0.91038082999999992</v>
      </c>
      <c r="H26" s="24">
        <v>0.45460589000000001</v>
      </c>
      <c r="I26" s="21">
        <v>-50.064206646354805</v>
      </c>
      <c r="J26" s="21">
        <v>0.10316504255709705</v>
      </c>
      <c r="K26" s="16"/>
    </row>
    <row r="27" spans="1:11" x14ac:dyDescent="0.25">
      <c r="A27" s="14"/>
      <c r="B27" s="110" t="s">
        <v>440</v>
      </c>
      <c r="C27" s="132">
        <v>2.0997790299999997</v>
      </c>
      <c r="D27" s="24">
        <v>1.7073436299999998</v>
      </c>
      <c r="E27" s="21">
        <v>-18.689366566347697</v>
      </c>
      <c r="F27" s="21">
        <v>4.6622628976517318E-2</v>
      </c>
      <c r="G27" s="132">
        <v>0.40007437000000001</v>
      </c>
      <c r="H27" s="24">
        <v>7.9480200000000001E-2</v>
      </c>
      <c r="I27" s="21">
        <v>-80.133643652303945</v>
      </c>
      <c r="J27" s="21">
        <v>1.8036673953886927E-2</v>
      </c>
      <c r="K27" s="16"/>
    </row>
    <row r="28" spans="1:11" x14ac:dyDescent="0.25">
      <c r="A28" s="14"/>
      <c r="B28" s="110" t="s">
        <v>420</v>
      </c>
      <c r="C28" s="132">
        <v>1.99973906</v>
      </c>
      <c r="D28" s="24">
        <v>1.19729536</v>
      </c>
      <c r="E28" s="21">
        <v>-40.127420424542791</v>
      </c>
      <c r="F28" s="21">
        <v>3.2694682173960342E-2</v>
      </c>
      <c r="G28" s="132">
        <v>0.35984823999999999</v>
      </c>
      <c r="H28" s="24">
        <v>9.5075389999999996E-2</v>
      </c>
      <c r="I28" s="21">
        <v>-73.579031538406298</v>
      </c>
      <c r="J28" s="21">
        <v>2.1575735975357904E-2</v>
      </c>
      <c r="K28" s="16"/>
    </row>
    <row r="29" spans="1:11" x14ac:dyDescent="0.25">
      <c r="A29" s="14"/>
      <c r="B29" s="110" t="s">
        <v>429</v>
      </c>
      <c r="C29" s="132">
        <v>0.50851296000000001</v>
      </c>
      <c r="D29" s="24">
        <v>1.12731454</v>
      </c>
      <c r="E29" s="21">
        <v>121.6884580483455</v>
      </c>
      <c r="F29" s="21">
        <v>3.0783707869196375E-2</v>
      </c>
      <c r="G29" s="132">
        <v>0.10127253</v>
      </c>
      <c r="H29" s="24">
        <v>0.14777564999999998</v>
      </c>
      <c r="I29" s="21">
        <v>45.91878962636757</v>
      </c>
      <c r="J29" s="21">
        <v>3.353515991874341E-2</v>
      </c>
      <c r="K29" s="16"/>
    </row>
    <row r="30" spans="1:11" x14ac:dyDescent="0.25">
      <c r="A30" s="14"/>
      <c r="B30" s="110" t="s">
        <v>442</v>
      </c>
      <c r="C30" s="132">
        <v>8.9760796599999999</v>
      </c>
      <c r="D30" s="24">
        <v>0.89395515000000003</v>
      </c>
      <c r="E30" s="21">
        <v>-90.040695004259803</v>
      </c>
      <c r="F30" s="21">
        <v>2.4411336152697565E-2</v>
      </c>
      <c r="G30" s="132">
        <v>1.0389059</v>
      </c>
      <c r="H30" s="24">
        <v>2.2765000000000001E-2</v>
      </c>
      <c r="I30" s="21">
        <v>-97.808752457753883</v>
      </c>
      <c r="J30" s="21">
        <v>5.1661279483473351E-3</v>
      </c>
      <c r="K30" s="16"/>
    </row>
    <row r="31" spans="1:11" x14ac:dyDescent="0.25">
      <c r="A31" s="14"/>
      <c r="B31" s="110" t="s">
        <v>433</v>
      </c>
      <c r="C31" s="132">
        <v>0.1130882</v>
      </c>
      <c r="D31" s="24">
        <v>0.47753331999999998</v>
      </c>
      <c r="E31" s="21">
        <v>322.26626650702724</v>
      </c>
      <c r="F31" s="21">
        <v>1.3040057321257889E-2</v>
      </c>
      <c r="G31" s="132">
        <v>0</v>
      </c>
      <c r="H31" s="24">
        <v>1.1780000000000001E-2</v>
      </c>
      <c r="I31" s="21" t="s">
        <v>97</v>
      </c>
      <c r="J31" s="21">
        <v>2.6732698103022891E-3</v>
      </c>
      <c r="K31" s="16"/>
    </row>
    <row r="32" spans="1:11" x14ac:dyDescent="0.25">
      <c r="A32" s="14"/>
      <c r="B32" s="110" t="s">
        <v>438</v>
      </c>
      <c r="C32" s="132">
        <v>0.14144357000000002</v>
      </c>
      <c r="D32" s="24">
        <v>0.21093410000000001</v>
      </c>
      <c r="E32" s="21">
        <v>49.129507972684785</v>
      </c>
      <c r="F32" s="21">
        <v>5.7600017418846169E-3</v>
      </c>
      <c r="G32" s="132">
        <v>1.9319999999999999E-3</v>
      </c>
      <c r="H32" s="24">
        <v>1.1972999999999999E-2</v>
      </c>
      <c r="I32" s="21">
        <v>519.72049689440996</v>
      </c>
      <c r="J32" s="21">
        <v>2.7170678640703991E-3</v>
      </c>
      <c r="K32" s="16"/>
    </row>
    <row r="33" spans="1:11" x14ac:dyDescent="0.25">
      <c r="A33" s="14"/>
      <c r="B33" s="110" t="s">
        <v>436</v>
      </c>
      <c r="C33" s="132">
        <v>0.28309629999999997</v>
      </c>
      <c r="D33" s="24">
        <v>0.21088729000000001</v>
      </c>
      <c r="E33" s="21">
        <v>-25.506871689951428</v>
      </c>
      <c r="F33" s="21">
        <v>5.7587234958279684E-3</v>
      </c>
      <c r="G33" s="132">
        <v>2.1451999999999999E-2</v>
      </c>
      <c r="H33" s="24">
        <v>1.2882940000000001E-2</v>
      </c>
      <c r="I33" s="21">
        <v>-39.945273168002984</v>
      </c>
      <c r="J33" s="21">
        <v>2.9235632062763811E-3</v>
      </c>
      <c r="K33" s="16"/>
    </row>
    <row r="34" spans="1:11" x14ac:dyDescent="0.25">
      <c r="A34" s="14"/>
      <c r="B34" s="110" t="s">
        <v>2</v>
      </c>
      <c r="C34" s="132">
        <v>0.87659628000000001</v>
      </c>
      <c r="D34" s="30">
        <v>0.32373871000000004</v>
      </c>
      <c r="E34" s="21">
        <v>-63.068664859038634</v>
      </c>
      <c r="F34" s="21">
        <v>8.8403702081146611E-3</v>
      </c>
      <c r="G34" s="132">
        <v>5.035543E-2</v>
      </c>
      <c r="H34" s="30">
        <v>3.1054799999999999E-3</v>
      </c>
      <c r="I34" s="21">
        <v>-93.832879592131377</v>
      </c>
      <c r="J34" s="21">
        <v>7.0473564775021659E-4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197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9" t="s">
        <v>78</v>
      </c>
      <c r="D7" s="219"/>
      <c r="E7" s="219"/>
      <c r="F7" s="219"/>
      <c r="G7" s="219"/>
      <c r="H7" s="219"/>
      <c r="I7" s="219"/>
      <c r="J7" s="219"/>
      <c r="K7" s="16"/>
    </row>
    <row r="8" spans="1:14" x14ac:dyDescent="0.25">
      <c r="A8" s="14"/>
      <c r="B8" s="8"/>
      <c r="C8" s="219" t="s">
        <v>21</v>
      </c>
      <c r="D8" s="219"/>
      <c r="E8" s="219"/>
      <c r="F8" s="219"/>
      <c r="G8" s="219"/>
      <c r="H8" s="219"/>
      <c r="I8" s="219"/>
      <c r="J8" s="219"/>
      <c r="K8" s="16"/>
    </row>
    <row r="9" spans="1:14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tr">
        <f>+'Resumen exportaciones totales'!C10:D10</f>
        <v>Año corrido a octubre</v>
      </c>
      <c r="D10" s="221"/>
      <c r="E10" s="220" t="str">
        <f>+'Resumen exportaciones totales'!E10:E11</f>
        <v>% Cambio   '19/'18</v>
      </c>
      <c r="F10" s="220" t="str">
        <f>+'Resumen exportaciones totales'!F10:F11</f>
        <v>% del total '19</v>
      </c>
      <c r="G10" s="221" t="str">
        <f>+'Resumen exportaciones totales'!G10:H10</f>
        <v>Octubre</v>
      </c>
      <c r="H10" s="221"/>
      <c r="I10" s="220" t="str">
        <f>+E10</f>
        <v>% Cambio   '19/'18</v>
      </c>
      <c r="J10" s="220" t="str">
        <f>+F10</f>
        <v>% del total '19</v>
      </c>
      <c r="K10" s="16"/>
    </row>
    <row r="11" spans="1:14" x14ac:dyDescent="0.25">
      <c r="A11" s="14"/>
      <c r="B11" s="9"/>
      <c r="C11" s="87">
        <f>+'Resumen exportaciones totales'!C11</f>
        <v>2018</v>
      </c>
      <c r="D11" s="87">
        <f>+'Resumen exportaciones totales'!D11</f>
        <v>2019</v>
      </c>
      <c r="E11" s="220"/>
      <c r="F11" s="220"/>
      <c r="G11" s="87">
        <f>+C11</f>
        <v>2018</v>
      </c>
      <c r="H11" s="87">
        <f>+D11</f>
        <v>2019</v>
      </c>
      <c r="I11" s="220"/>
      <c r="J11" s="220"/>
      <c r="K11" s="16"/>
      <c r="N11" s="2"/>
    </row>
    <row r="12" spans="1:14" ht="12" customHeight="1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11" t="s">
        <v>31</v>
      </c>
      <c r="C13" s="78">
        <v>634.67885958999977</v>
      </c>
      <c r="D13" s="30">
        <v>675.51102738000054</v>
      </c>
      <c r="E13" s="78">
        <v>6.4335162851301142</v>
      </c>
      <c r="F13" s="78">
        <v>100</v>
      </c>
      <c r="G13" s="78">
        <v>70.661163739999978</v>
      </c>
      <c r="H13" s="30">
        <v>72.397874839999986</v>
      </c>
      <c r="I13" s="78">
        <v>2.4578014401097192</v>
      </c>
      <c r="J13" s="78">
        <v>100</v>
      </c>
      <c r="K13" s="16"/>
    </row>
    <row r="14" spans="1:14" x14ac:dyDescent="0.25">
      <c r="A14" s="14"/>
      <c r="B14" s="111" t="s">
        <v>280</v>
      </c>
      <c r="C14" s="30">
        <v>286.62370988999982</v>
      </c>
      <c r="D14" s="30">
        <v>297.91507058999969</v>
      </c>
      <c r="E14" s="30">
        <v>3.9394370773908616</v>
      </c>
      <c r="F14" s="30">
        <v>44.102177242831473</v>
      </c>
      <c r="G14" s="30">
        <v>30.495133469999999</v>
      </c>
      <c r="H14" s="30">
        <v>30.408888739999998</v>
      </c>
      <c r="I14" s="30">
        <v>-0.28281473201239304</v>
      </c>
      <c r="J14" s="30">
        <v>42.00246044128221</v>
      </c>
      <c r="K14" s="16"/>
    </row>
    <row r="15" spans="1:14" x14ac:dyDescent="0.25">
      <c r="A15" s="14"/>
      <c r="B15" s="110" t="s">
        <v>423</v>
      </c>
      <c r="C15" s="132">
        <v>157.48865433</v>
      </c>
      <c r="D15" s="24">
        <v>182.97508422000072</v>
      </c>
      <c r="E15" s="132">
        <v>16.183026008081015</v>
      </c>
      <c r="F15" s="132">
        <v>27.086912989367129</v>
      </c>
      <c r="G15" s="132">
        <v>17.506097520000001</v>
      </c>
      <c r="H15" s="24">
        <v>21.624015480000001</v>
      </c>
      <c r="I15" s="132">
        <v>23.522763741578888</v>
      </c>
      <c r="J15" s="132">
        <v>29.868301421539357</v>
      </c>
      <c r="K15" s="16"/>
    </row>
    <row r="16" spans="1:14" x14ac:dyDescent="0.25">
      <c r="A16" s="14"/>
      <c r="B16" s="110" t="s">
        <v>426</v>
      </c>
      <c r="C16" s="132">
        <v>73.887185199999706</v>
      </c>
      <c r="D16" s="24">
        <v>76.280528230000201</v>
      </c>
      <c r="E16" s="132">
        <v>3.2391855550081283</v>
      </c>
      <c r="F16" s="132">
        <v>11.292269872463461</v>
      </c>
      <c r="G16" s="132">
        <v>8.2028674699999993</v>
      </c>
      <c r="H16" s="24">
        <v>8.2586186999999995</v>
      </c>
      <c r="I16" s="132">
        <v>0.67965537909635554</v>
      </c>
      <c r="J16" s="132">
        <v>11.407266744019253</v>
      </c>
      <c r="K16" s="16"/>
    </row>
    <row r="17" spans="1:11" x14ac:dyDescent="0.25">
      <c r="A17" s="14"/>
      <c r="B17" s="110" t="s">
        <v>419</v>
      </c>
      <c r="C17" s="132">
        <v>36.318713619999997</v>
      </c>
      <c r="D17" s="24">
        <v>42.957679060000004</v>
      </c>
      <c r="E17" s="132">
        <v>18.279737298691281</v>
      </c>
      <c r="F17" s="132">
        <v>6.3592861284016724</v>
      </c>
      <c r="G17" s="132">
        <v>4.0304470200000004</v>
      </c>
      <c r="H17" s="24">
        <v>3.3763209700000001</v>
      </c>
      <c r="I17" s="132">
        <v>-16.229615393877584</v>
      </c>
      <c r="J17" s="132">
        <v>4.6635636439076453</v>
      </c>
      <c r="K17" s="16"/>
    </row>
    <row r="18" spans="1:11" x14ac:dyDescent="0.25">
      <c r="A18" s="14"/>
      <c r="B18" s="110" t="s">
        <v>421</v>
      </c>
      <c r="C18" s="132">
        <v>45.172224399999998</v>
      </c>
      <c r="D18" s="24">
        <v>32.104929409999997</v>
      </c>
      <c r="E18" s="132">
        <v>-28.9277208806215</v>
      </c>
      <c r="F18" s="132">
        <v>4.7526876851323046</v>
      </c>
      <c r="G18" s="132">
        <v>4.7460879299999998</v>
      </c>
      <c r="H18" s="24">
        <v>2.9220466699999998</v>
      </c>
      <c r="I18" s="132">
        <v>-38.432521413483379</v>
      </c>
      <c r="J18" s="132">
        <v>4.0360945351748949</v>
      </c>
      <c r="K18" s="16"/>
    </row>
    <row r="19" spans="1:11" x14ac:dyDescent="0.25">
      <c r="A19" s="14"/>
      <c r="B19" s="110" t="s">
        <v>439</v>
      </c>
      <c r="C19" s="132">
        <v>11.80386805</v>
      </c>
      <c r="D19" s="24">
        <v>13.817251890000001</v>
      </c>
      <c r="E19" s="132">
        <v>17.056983621568023</v>
      </c>
      <c r="F19" s="132">
        <v>2.0454517143252011</v>
      </c>
      <c r="G19" s="132">
        <v>1.3833050200000001</v>
      </c>
      <c r="H19" s="24">
        <v>1.3416509399999998</v>
      </c>
      <c r="I19" s="132">
        <v>-3.0111999448972027</v>
      </c>
      <c r="J19" s="132">
        <v>1.8531634291269761</v>
      </c>
      <c r="K19" s="16"/>
    </row>
    <row r="20" spans="1:11" x14ac:dyDescent="0.25">
      <c r="A20" s="14"/>
      <c r="B20" s="110" t="s">
        <v>422</v>
      </c>
      <c r="C20" s="132">
        <v>4.8955594299999996</v>
      </c>
      <c r="D20" s="24">
        <v>11.48633347</v>
      </c>
      <c r="E20" s="132">
        <v>134.6275974020808</v>
      </c>
      <c r="F20" s="132">
        <v>1.7003917041221746</v>
      </c>
      <c r="G20" s="132">
        <v>1.97115255</v>
      </c>
      <c r="H20" s="24">
        <v>2.4560218700000003</v>
      </c>
      <c r="I20" s="132">
        <v>24.598264604127174</v>
      </c>
      <c r="J20" s="132">
        <v>3.3923949776534639</v>
      </c>
      <c r="K20" s="16"/>
    </row>
    <row r="21" spans="1:11" x14ac:dyDescent="0.25">
      <c r="A21" s="14"/>
      <c r="B21" s="110" t="s">
        <v>434</v>
      </c>
      <c r="C21" s="132">
        <v>15.5252496</v>
      </c>
      <c r="D21" s="24">
        <v>11.233452609999999</v>
      </c>
      <c r="E21" s="132">
        <v>-27.643980615938059</v>
      </c>
      <c r="F21" s="132">
        <v>1.6629562145816394</v>
      </c>
      <c r="G21" s="132">
        <v>1.9956959399999998</v>
      </c>
      <c r="H21" s="24">
        <v>1.9125303500000002</v>
      </c>
      <c r="I21" s="132">
        <v>-4.1672475417272032</v>
      </c>
      <c r="J21" s="132">
        <v>2.6416940472723969</v>
      </c>
      <c r="K21" s="16"/>
    </row>
    <row r="22" spans="1:11" x14ac:dyDescent="0.25">
      <c r="A22" s="14"/>
      <c r="B22" s="110" t="s">
        <v>431</v>
      </c>
      <c r="C22" s="132">
        <v>0.81557952</v>
      </c>
      <c r="D22" s="24">
        <v>3.5611717200000004</v>
      </c>
      <c r="E22" s="132">
        <v>336.64310256343867</v>
      </c>
      <c r="F22" s="132">
        <v>0.52718187796462224</v>
      </c>
      <c r="G22" s="132">
        <v>5.8479999999999999E-3</v>
      </c>
      <c r="H22" s="24">
        <v>0</v>
      </c>
      <c r="I22" s="132" t="s">
        <v>97</v>
      </c>
      <c r="J22" s="132">
        <v>0</v>
      </c>
      <c r="K22" s="16"/>
    </row>
    <row r="23" spans="1:11" x14ac:dyDescent="0.25">
      <c r="A23" s="14"/>
      <c r="B23" s="110" t="s">
        <v>430</v>
      </c>
      <c r="C23" s="132">
        <v>0.89566486000000001</v>
      </c>
      <c r="D23" s="24">
        <v>1.14579327</v>
      </c>
      <c r="E23" s="132">
        <v>27.92656284405308</v>
      </c>
      <c r="F23" s="132">
        <v>0.16961873656511722</v>
      </c>
      <c r="G23" s="132">
        <v>0.13399158999999999</v>
      </c>
      <c r="H23" s="24">
        <v>8.4196200000000009E-3</v>
      </c>
      <c r="I23" s="132">
        <v>-93.716307120469281</v>
      </c>
      <c r="J23" s="132">
        <v>1.1629650757853657E-2</v>
      </c>
      <c r="K23" s="16"/>
    </row>
    <row r="24" spans="1:11" x14ac:dyDescent="0.25">
      <c r="A24" s="14"/>
      <c r="B24" s="110" t="s">
        <v>435</v>
      </c>
      <c r="C24" s="132">
        <v>0.28509926000000002</v>
      </c>
      <c r="D24" s="24">
        <v>1.0231739</v>
      </c>
      <c r="E24" s="132">
        <v>258.88339380466994</v>
      </c>
      <c r="F24" s="132">
        <v>0.15146664651329605</v>
      </c>
      <c r="G24" s="132">
        <v>6.9563920000000001E-2</v>
      </c>
      <c r="H24" s="24">
        <v>9.6613099999999993E-3</v>
      </c>
      <c r="I24" s="132">
        <v>-86.111607856486529</v>
      </c>
      <c r="J24" s="132">
        <v>1.334474253747308E-2</v>
      </c>
      <c r="K24" s="16"/>
    </row>
    <row r="25" spans="1:11" x14ac:dyDescent="0.25">
      <c r="A25" s="14"/>
      <c r="B25" s="110" t="s">
        <v>438</v>
      </c>
      <c r="C25" s="132">
        <v>5.2002E-2</v>
      </c>
      <c r="D25" s="24">
        <v>0.39355434</v>
      </c>
      <c r="E25" s="132">
        <v>656.80616130148849</v>
      </c>
      <c r="F25" s="132">
        <v>5.826023914463957E-2</v>
      </c>
      <c r="G25" s="132">
        <v>4.6295000000000003E-2</v>
      </c>
      <c r="H25" s="24">
        <v>2.8124E-2</v>
      </c>
      <c r="I25" s="132">
        <v>-39.250459012852367</v>
      </c>
      <c r="J25" s="132">
        <v>3.8846444128580175E-2</v>
      </c>
      <c r="K25" s="16"/>
    </row>
    <row r="26" spans="1:11" x14ac:dyDescent="0.25">
      <c r="A26" s="14"/>
      <c r="B26" s="110" t="s">
        <v>440</v>
      </c>
      <c r="C26" s="132">
        <v>0.39369037000000001</v>
      </c>
      <c r="D26" s="24">
        <v>0.34857678000000003</v>
      </c>
      <c r="E26" s="132">
        <v>-11.459155071535021</v>
      </c>
      <c r="F26" s="132">
        <v>5.1601937773239695E-2</v>
      </c>
      <c r="G26" s="132">
        <v>5.6016370000000003E-2</v>
      </c>
      <c r="H26" s="24">
        <v>4.45575E-2</v>
      </c>
      <c r="I26" s="132">
        <v>-20.456288045798043</v>
      </c>
      <c r="J26" s="132">
        <v>6.1545314829299223E-2</v>
      </c>
      <c r="K26" s="16"/>
    </row>
    <row r="27" spans="1:11" x14ac:dyDescent="0.25">
      <c r="A27" s="14"/>
      <c r="B27" s="110" t="s">
        <v>428</v>
      </c>
      <c r="C27" s="132">
        <v>0.52165905999999995</v>
      </c>
      <c r="D27" s="24">
        <v>0.26842789</v>
      </c>
      <c r="E27" s="132">
        <v>-48.543424128395273</v>
      </c>
      <c r="F27" s="132">
        <v>3.9737010814036515E-2</v>
      </c>
      <c r="G27" s="132">
        <v>1.8661939999999998E-2</v>
      </c>
      <c r="H27" s="24">
        <v>7.0186899999999993E-3</v>
      </c>
      <c r="I27" s="132">
        <v>-62.390351699769695</v>
      </c>
      <c r="J27" s="132">
        <v>9.6946077706167103E-3</v>
      </c>
      <c r="K27" s="16"/>
    </row>
    <row r="28" spans="1:11" s="125" customFormat="1" x14ac:dyDescent="0.25">
      <c r="A28" s="95"/>
      <c r="B28" s="110" t="s">
        <v>2</v>
      </c>
      <c r="C28" s="132">
        <v>0.88268278</v>
      </c>
      <c r="D28" s="24">
        <v>0.39133221999999995</v>
      </c>
      <c r="E28" s="132">
        <v>-55.66558803832109</v>
      </c>
      <c r="F28" s="132">
        <v>5.7931285225320345E-2</v>
      </c>
      <c r="G28" s="132">
        <v>4.9998000000000004E-3</v>
      </c>
      <c r="H28" s="24">
        <v>4.4785900000000002E-3</v>
      </c>
      <c r="I28" s="132">
        <v>-10.424616984679391</v>
      </c>
      <c r="J28" s="132">
        <v>6.1860793702822464E-3</v>
      </c>
      <c r="K28" s="97"/>
    </row>
    <row r="29" spans="1:11" x14ac:dyDescent="0.25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25">
      <c r="A30" s="17"/>
      <c r="B30" s="37" t="s">
        <v>197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20"/>
      <c r="C31" s="20"/>
      <c r="D31" s="20"/>
      <c r="E31" s="20"/>
    </row>
    <row r="32" spans="1:11" x14ac:dyDescent="0.25">
      <c r="B32" s="20"/>
      <c r="C32" s="20"/>
      <c r="D32" s="20"/>
      <c r="E32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25" customWidth="1"/>
    <col min="2" max="2" width="19.7109375" style="125" customWidth="1"/>
    <col min="3" max="4" width="34" style="125" customWidth="1"/>
    <col min="5" max="5" width="1.5703125" style="125" customWidth="1"/>
    <col min="6" max="6" width="10.85546875" style="125"/>
    <col min="7" max="7" width="11.42578125" style="125" customWidth="1"/>
    <col min="8" max="8" width="10.85546875" style="125" customWidth="1"/>
    <col min="9" max="256" width="10.85546875" style="125"/>
    <col min="257" max="257" width="1.85546875" style="125" customWidth="1"/>
    <col min="258" max="258" width="19.7109375" style="125" customWidth="1"/>
    <col min="259" max="260" width="34" style="125" customWidth="1"/>
    <col min="261" max="261" width="1.85546875" style="125" customWidth="1"/>
    <col min="262" max="262" width="10.85546875" style="125"/>
    <col min="263" max="263" width="11.42578125" style="125" customWidth="1"/>
    <col min="264" max="264" width="10.85546875" style="125" customWidth="1"/>
    <col min="265" max="512" width="10.85546875" style="125"/>
    <col min="513" max="513" width="1.85546875" style="125" customWidth="1"/>
    <col min="514" max="514" width="19.7109375" style="125" customWidth="1"/>
    <col min="515" max="516" width="34" style="125" customWidth="1"/>
    <col min="517" max="517" width="1.85546875" style="125" customWidth="1"/>
    <col min="518" max="518" width="10.85546875" style="125"/>
    <col min="519" max="519" width="11.42578125" style="125" customWidth="1"/>
    <col min="520" max="520" width="10.85546875" style="125" customWidth="1"/>
    <col min="521" max="768" width="10.85546875" style="125"/>
    <col min="769" max="769" width="1.85546875" style="125" customWidth="1"/>
    <col min="770" max="770" width="19.7109375" style="125" customWidth="1"/>
    <col min="771" max="772" width="34" style="125" customWidth="1"/>
    <col min="773" max="773" width="1.85546875" style="125" customWidth="1"/>
    <col min="774" max="774" width="10.85546875" style="125"/>
    <col min="775" max="775" width="11.42578125" style="125" customWidth="1"/>
    <col min="776" max="776" width="10.85546875" style="125" customWidth="1"/>
    <col min="777" max="1024" width="10.85546875" style="125"/>
    <col min="1025" max="1025" width="1.85546875" style="125" customWidth="1"/>
    <col min="1026" max="1026" width="19.7109375" style="125" customWidth="1"/>
    <col min="1027" max="1028" width="34" style="125" customWidth="1"/>
    <col min="1029" max="1029" width="1.85546875" style="125" customWidth="1"/>
    <col min="1030" max="1030" width="10.85546875" style="125"/>
    <col min="1031" max="1031" width="11.42578125" style="125" customWidth="1"/>
    <col min="1032" max="1032" width="10.85546875" style="125" customWidth="1"/>
    <col min="1033" max="1280" width="10.85546875" style="125"/>
    <col min="1281" max="1281" width="1.85546875" style="125" customWidth="1"/>
    <col min="1282" max="1282" width="19.7109375" style="125" customWidth="1"/>
    <col min="1283" max="1284" width="34" style="125" customWidth="1"/>
    <col min="1285" max="1285" width="1.85546875" style="125" customWidth="1"/>
    <col min="1286" max="1286" width="10.85546875" style="125"/>
    <col min="1287" max="1287" width="11.42578125" style="125" customWidth="1"/>
    <col min="1288" max="1288" width="10.85546875" style="125" customWidth="1"/>
    <col min="1289" max="1536" width="10.85546875" style="125"/>
    <col min="1537" max="1537" width="1.85546875" style="125" customWidth="1"/>
    <col min="1538" max="1538" width="19.7109375" style="125" customWidth="1"/>
    <col min="1539" max="1540" width="34" style="125" customWidth="1"/>
    <col min="1541" max="1541" width="1.85546875" style="125" customWidth="1"/>
    <col min="1542" max="1542" width="10.85546875" style="125"/>
    <col min="1543" max="1543" width="11.42578125" style="125" customWidth="1"/>
    <col min="1544" max="1544" width="10.85546875" style="125" customWidth="1"/>
    <col min="1545" max="1792" width="10.85546875" style="125"/>
    <col min="1793" max="1793" width="1.85546875" style="125" customWidth="1"/>
    <col min="1794" max="1794" width="19.7109375" style="125" customWidth="1"/>
    <col min="1795" max="1796" width="34" style="125" customWidth="1"/>
    <col min="1797" max="1797" width="1.85546875" style="125" customWidth="1"/>
    <col min="1798" max="1798" width="10.85546875" style="125"/>
    <col min="1799" max="1799" width="11.42578125" style="125" customWidth="1"/>
    <col min="1800" max="1800" width="10.85546875" style="125" customWidth="1"/>
    <col min="1801" max="2048" width="10.85546875" style="125"/>
    <col min="2049" max="2049" width="1.85546875" style="125" customWidth="1"/>
    <col min="2050" max="2050" width="19.7109375" style="125" customWidth="1"/>
    <col min="2051" max="2052" width="34" style="125" customWidth="1"/>
    <col min="2053" max="2053" width="1.85546875" style="125" customWidth="1"/>
    <col min="2054" max="2054" width="10.85546875" style="125"/>
    <col min="2055" max="2055" width="11.42578125" style="125" customWidth="1"/>
    <col min="2056" max="2056" width="10.85546875" style="125" customWidth="1"/>
    <col min="2057" max="2304" width="10.85546875" style="125"/>
    <col min="2305" max="2305" width="1.85546875" style="125" customWidth="1"/>
    <col min="2306" max="2306" width="19.7109375" style="125" customWidth="1"/>
    <col min="2307" max="2308" width="34" style="125" customWidth="1"/>
    <col min="2309" max="2309" width="1.85546875" style="125" customWidth="1"/>
    <col min="2310" max="2310" width="10.85546875" style="125"/>
    <col min="2311" max="2311" width="11.42578125" style="125" customWidth="1"/>
    <col min="2312" max="2312" width="10.85546875" style="125" customWidth="1"/>
    <col min="2313" max="2560" width="10.85546875" style="125"/>
    <col min="2561" max="2561" width="1.85546875" style="125" customWidth="1"/>
    <col min="2562" max="2562" width="19.7109375" style="125" customWidth="1"/>
    <col min="2563" max="2564" width="34" style="125" customWidth="1"/>
    <col min="2565" max="2565" width="1.85546875" style="125" customWidth="1"/>
    <col min="2566" max="2566" width="10.85546875" style="125"/>
    <col min="2567" max="2567" width="11.42578125" style="125" customWidth="1"/>
    <col min="2568" max="2568" width="10.85546875" style="125" customWidth="1"/>
    <col min="2569" max="2816" width="10.85546875" style="125"/>
    <col min="2817" max="2817" width="1.85546875" style="125" customWidth="1"/>
    <col min="2818" max="2818" width="19.7109375" style="125" customWidth="1"/>
    <col min="2819" max="2820" width="34" style="125" customWidth="1"/>
    <col min="2821" max="2821" width="1.85546875" style="125" customWidth="1"/>
    <col min="2822" max="2822" width="10.85546875" style="125"/>
    <col min="2823" max="2823" width="11.42578125" style="125" customWidth="1"/>
    <col min="2824" max="2824" width="10.85546875" style="125" customWidth="1"/>
    <col min="2825" max="3072" width="10.85546875" style="125"/>
    <col min="3073" max="3073" width="1.85546875" style="125" customWidth="1"/>
    <col min="3074" max="3074" width="19.7109375" style="125" customWidth="1"/>
    <col min="3075" max="3076" width="34" style="125" customWidth="1"/>
    <col min="3077" max="3077" width="1.85546875" style="125" customWidth="1"/>
    <col min="3078" max="3078" width="10.85546875" style="125"/>
    <col min="3079" max="3079" width="11.42578125" style="125" customWidth="1"/>
    <col min="3080" max="3080" width="10.85546875" style="125" customWidth="1"/>
    <col min="3081" max="3328" width="10.85546875" style="125"/>
    <col min="3329" max="3329" width="1.85546875" style="125" customWidth="1"/>
    <col min="3330" max="3330" width="19.7109375" style="125" customWidth="1"/>
    <col min="3331" max="3332" width="34" style="125" customWidth="1"/>
    <col min="3333" max="3333" width="1.85546875" style="125" customWidth="1"/>
    <col min="3334" max="3334" width="10.85546875" style="125"/>
    <col min="3335" max="3335" width="11.42578125" style="125" customWidth="1"/>
    <col min="3336" max="3336" width="10.85546875" style="125" customWidth="1"/>
    <col min="3337" max="3584" width="10.85546875" style="125"/>
    <col min="3585" max="3585" width="1.85546875" style="125" customWidth="1"/>
    <col min="3586" max="3586" width="19.7109375" style="125" customWidth="1"/>
    <col min="3587" max="3588" width="34" style="125" customWidth="1"/>
    <col min="3589" max="3589" width="1.85546875" style="125" customWidth="1"/>
    <col min="3590" max="3590" width="10.85546875" style="125"/>
    <col min="3591" max="3591" width="11.42578125" style="125" customWidth="1"/>
    <col min="3592" max="3592" width="10.85546875" style="125" customWidth="1"/>
    <col min="3593" max="3840" width="10.85546875" style="125"/>
    <col min="3841" max="3841" width="1.85546875" style="125" customWidth="1"/>
    <col min="3842" max="3842" width="19.7109375" style="125" customWidth="1"/>
    <col min="3843" max="3844" width="34" style="125" customWidth="1"/>
    <col min="3845" max="3845" width="1.85546875" style="125" customWidth="1"/>
    <col min="3846" max="3846" width="10.85546875" style="125"/>
    <col min="3847" max="3847" width="11.42578125" style="125" customWidth="1"/>
    <col min="3848" max="3848" width="10.85546875" style="125" customWidth="1"/>
    <col min="3849" max="4096" width="10.85546875" style="125"/>
    <col min="4097" max="4097" width="1.85546875" style="125" customWidth="1"/>
    <col min="4098" max="4098" width="19.7109375" style="125" customWidth="1"/>
    <col min="4099" max="4100" width="34" style="125" customWidth="1"/>
    <col min="4101" max="4101" width="1.85546875" style="125" customWidth="1"/>
    <col min="4102" max="4102" width="10.85546875" style="125"/>
    <col min="4103" max="4103" width="11.42578125" style="125" customWidth="1"/>
    <col min="4104" max="4104" width="10.85546875" style="125" customWidth="1"/>
    <col min="4105" max="4352" width="10.85546875" style="125"/>
    <col min="4353" max="4353" width="1.85546875" style="125" customWidth="1"/>
    <col min="4354" max="4354" width="19.7109375" style="125" customWidth="1"/>
    <col min="4355" max="4356" width="34" style="125" customWidth="1"/>
    <col min="4357" max="4357" width="1.85546875" style="125" customWidth="1"/>
    <col min="4358" max="4358" width="10.85546875" style="125"/>
    <col min="4359" max="4359" width="11.42578125" style="125" customWidth="1"/>
    <col min="4360" max="4360" width="10.85546875" style="125" customWidth="1"/>
    <col min="4361" max="4608" width="10.85546875" style="125"/>
    <col min="4609" max="4609" width="1.85546875" style="125" customWidth="1"/>
    <col min="4610" max="4610" width="19.7109375" style="125" customWidth="1"/>
    <col min="4611" max="4612" width="34" style="125" customWidth="1"/>
    <col min="4613" max="4613" width="1.85546875" style="125" customWidth="1"/>
    <col min="4614" max="4614" width="10.85546875" style="125"/>
    <col min="4615" max="4615" width="11.42578125" style="125" customWidth="1"/>
    <col min="4616" max="4616" width="10.85546875" style="125" customWidth="1"/>
    <col min="4617" max="4864" width="10.85546875" style="125"/>
    <col min="4865" max="4865" width="1.85546875" style="125" customWidth="1"/>
    <col min="4866" max="4866" width="19.7109375" style="125" customWidth="1"/>
    <col min="4867" max="4868" width="34" style="125" customWidth="1"/>
    <col min="4869" max="4869" width="1.85546875" style="125" customWidth="1"/>
    <col min="4870" max="4870" width="10.85546875" style="125"/>
    <col min="4871" max="4871" width="11.42578125" style="125" customWidth="1"/>
    <col min="4872" max="4872" width="10.85546875" style="125" customWidth="1"/>
    <col min="4873" max="5120" width="10.85546875" style="125"/>
    <col min="5121" max="5121" width="1.85546875" style="125" customWidth="1"/>
    <col min="5122" max="5122" width="19.7109375" style="125" customWidth="1"/>
    <col min="5123" max="5124" width="34" style="125" customWidth="1"/>
    <col min="5125" max="5125" width="1.85546875" style="125" customWidth="1"/>
    <col min="5126" max="5126" width="10.85546875" style="125"/>
    <col min="5127" max="5127" width="11.42578125" style="125" customWidth="1"/>
    <col min="5128" max="5128" width="10.85546875" style="125" customWidth="1"/>
    <col min="5129" max="5376" width="10.85546875" style="125"/>
    <col min="5377" max="5377" width="1.85546875" style="125" customWidth="1"/>
    <col min="5378" max="5378" width="19.7109375" style="125" customWidth="1"/>
    <col min="5379" max="5380" width="34" style="125" customWidth="1"/>
    <col min="5381" max="5381" width="1.85546875" style="125" customWidth="1"/>
    <col min="5382" max="5382" width="10.85546875" style="125"/>
    <col min="5383" max="5383" width="11.42578125" style="125" customWidth="1"/>
    <col min="5384" max="5384" width="10.85546875" style="125" customWidth="1"/>
    <col min="5385" max="5632" width="10.85546875" style="125"/>
    <col min="5633" max="5633" width="1.85546875" style="125" customWidth="1"/>
    <col min="5634" max="5634" width="19.7109375" style="125" customWidth="1"/>
    <col min="5635" max="5636" width="34" style="125" customWidth="1"/>
    <col min="5637" max="5637" width="1.85546875" style="125" customWidth="1"/>
    <col min="5638" max="5638" width="10.85546875" style="125"/>
    <col min="5639" max="5639" width="11.42578125" style="125" customWidth="1"/>
    <col min="5640" max="5640" width="10.85546875" style="125" customWidth="1"/>
    <col min="5641" max="5888" width="10.85546875" style="125"/>
    <col min="5889" max="5889" width="1.85546875" style="125" customWidth="1"/>
    <col min="5890" max="5890" width="19.7109375" style="125" customWidth="1"/>
    <col min="5891" max="5892" width="34" style="125" customWidth="1"/>
    <col min="5893" max="5893" width="1.85546875" style="125" customWidth="1"/>
    <col min="5894" max="5894" width="10.85546875" style="125"/>
    <col min="5895" max="5895" width="11.42578125" style="125" customWidth="1"/>
    <col min="5896" max="5896" width="10.85546875" style="125" customWidth="1"/>
    <col min="5897" max="6144" width="10.85546875" style="125"/>
    <col min="6145" max="6145" width="1.85546875" style="125" customWidth="1"/>
    <col min="6146" max="6146" width="19.7109375" style="125" customWidth="1"/>
    <col min="6147" max="6148" width="34" style="125" customWidth="1"/>
    <col min="6149" max="6149" width="1.85546875" style="125" customWidth="1"/>
    <col min="6150" max="6150" width="10.85546875" style="125"/>
    <col min="6151" max="6151" width="11.42578125" style="125" customWidth="1"/>
    <col min="6152" max="6152" width="10.85546875" style="125" customWidth="1"/>
    <col min="6153" max="6400" width="10.85546875" style="125"/>
    <col min="6401" max="6401" width="1.85546875" style="125" customWidth="1"/>
    <col min="6402" max="6402" width="19.7109375" style="125" customWidth="1"/>
    <col min="6403" max="6404" width="34" style="125" customWidth="1"/>
    <col min="6405" max="6405" width="1.85546875" style="125" customWidth="1"/>
    <col min="6406" max="6406" width="10.85546875" style="125"/>
    <col min="6407" max="6407" width="11.42578125" style="125" customWidth="1"/>
    <col min="6408" max="6408" width="10.85546875" style="125" customWidth="1"/>
    <col min="6409" max="6656" width="10.85546875" style="125"/>
    <col min="6657" max="6657" width="1.85546875" style="125" customWidth="1"/>
    <col min="6658" max="6658" width="19.7109375" style="125" customWidth="1"/>
    <col min="6659" max="6660" width="34" style="125" customWidth="1"/>
    <col min="6661" max="6661" width="1.85546875" style="125" customWidth="1"/>
    <col min="6662" max="6662" width="10.85546875" style="125"/>
    <col min="6663" max="6663" width="11.42578125" style="125" customWidth="1"/>
    <col min="6664" max="6664" width="10.85546875" style="125" customWidth="1"/>
    <col min="6665" max="6912" width="10.85546875" style="125"/>
    <col min="6913" max="6913" width="1.85546875" style="125" customWidth="1"/>
    <col min="6914" max="6914" width="19.7109375" style="125" customWidth="1"/>
    <col min="6915" max="6916" width="34" style="125" customWidth="1"/>
    <col min="6917" max="6917" width="1.85546875" style="125" customWidth="1"/>
    <col min="6918" max="6918" width="10.85546875" style="125"/>
    <col min="6919" max="6919" width="11.42578125" style="125" customWidth="1"/>
    <col min="6920" max="6920" width="10.85546875" style="125" customWidth="1"/>
    <col min="6921" max="7168" width="10.85546875" style="125"/>
    <col min="7169" max="7169" width="1.85546875" style="125" customWidth="1"/>
    <col min="7170" max="7170" width="19.7109375" style="125" customWidth="1"/>
    <col min="7171" max="7172" width="34" style="125" customWidth="1"/>
    <col min="7173" max="7173" width="1.85546875" style="125" customWidth="1"/>
    <col min="7174" max="7174" width="10.85546875" style="125"/>
    <col min="7175" max="7175" width="11.42578125" style="125" customWidth="1"/>
    <col min="7176" max="7176" width="10.85546875" style="125" customWidth="1"/>
    <col min="7177" max="7424" width="10.85546875" style="125"/>
    <col min="7425" max="7425" width="1.85546875" style="125" customWidth="1"/>
    <col min="7426" max="7426" width="19.7109375" style="125" customWidth="1"/>
    <col min="7427" max="7428" width="34" style="125" customWidth="1"/>
    <col min="7429" max="7429" width="1.85546875" style="125" customWidth="1"/>
    <col min="7430" max="7430" width="10.85546875" style="125"/>
    <col min="7431" max="7431" width="11.42578125" style="125" customWidth="1"/>
    <col min="7432" max="7432" width="10.85546875" style="125" customWidth="1"/>
    <col min="7433" max="7680" width="10.85546875" style="125"/>
    <col min="7681" max="7681" width="1.85546875" style="125" customWidth="1"/>
    <col min="7682" max="7682" width="19.7109375" style="125" customWidth="1"/>
    <col min="7683" max="7684" width="34" style="125" customWidth="1"/>
    <col min="7685" max="7685" width="1.85546875" style="125" customWidth="1"/>
    <col min="7686" max="7686" width="10.85546875" style="125"/>
    <col min="7687" max="7687" width="11.42578125" style="125" customWidth="1"/>
    <col min="7688" max="7688" width="10.85546875" style="125" customWidth="1"/>
    <col min="7689" max="7936" width="10.85546875" style="125"/>
    <col min="7937" max="7937" width="1.85546875" style="125" customWidth="1"/>
    <col min="7938" max="7938" width="19.7109375" style="125" customWidth="1"/>
    <col min="7939" max="7940" width="34" style="125" customWidth="1"/>
    <col min="7941" max="7941" width="1.85546875" style="125" customWidth="1"/>
    <col min="7942" max="7942" width="10.85546875" style="125"/>
    <col min="7943" max="7943" width="11.42578125" style="125" customWidth="1"/>
    <col min="7944" max="7944" width="10.85546875" style="125" customWidth="1"/>
    <col min="7945" max="8192" width="10.85546875" style="125"/>
    <col min="8193" max="8193" width="1.85546875" style="125" customWidth="1"/>
    <col min="8194" max="8194" width="19.7109375" style="125" customWidth="1"/>
    <col min="8195" max="8196" width="34" style="125" customWidth="1"/>
    <col min="8197" max="8197" width="1.85546875" style="125" customWidth="1"/>
    <col min="8198" max="8198" width="10.85546875" style="125"/>
    <col min="8199" max="8199" width="11.42578125" style="125" customWidth="1"/>
    <col min="8200" max="8200" width="10.85546875" style="125" customWidth="1"/>
    <col min="8201" max="8448" width="10.85546875" style="125"/>
    <col min="8449" max="8449" width="1.85546875" style="125" customWidth="1"/>
    <col min="8450" max="8450" width="19.7109375" style="125" customWidth="1"/>
    <col min="8451" max="8452" width="34" style="125" customWidth="1"/>
    <col min="8453" max="8453" width="1.85546875" style="125" customWidth="1"/>
    <col min="8454" max="8454" width="10.85546875" style="125"/>
    <col min="8455" max="8455" width="11.42578125" style="125" customWidth="1"/>
    <col min="8456" max="8456" width="10.85546875" style="125" customWidth="1"/>
    <col min="8457" max="8704" width="10.85546875" style="125"/>
    <col min="8705" max="8705" width="1.85546875" style="125" customWidth="1"/>
    <col min="8706" max="8706" width="19.7109375" style="125" customWidth="1"/>
    <col min="8707" max="8708" width="34" style="125" customWidth="1"/>
    <col min="8709" max="8709" width="1.85546875" style="125" customWidth="1"/>
    <col min="8710" max="8710" width="10.85546875" style="125"/>
    <col min="8711" max="8711" width="11.42578125" style="125" customWidth="1"/>
    <col min="8712" max="8712" width="10.85546875" style="125" customWidth="1"/>
    <col min="8713" max="8960" width="10.85546875" style="125"/>
    <col min="8961" max="8961" width="1.85546875" style="125" customWidth="1"/>
    <col min="8962" max="8962" width="19.7109375" style="125" customWidth="1"/>
    <col min="8963" max="8964" width="34" style="125" customWidth="1"/>
    <col min="8965" max="8965" width="1.85546875" style="125" customWidth="1"/>
    <col min="8966" max="8966" width="10.85546875" style="125"/>
    <col min="8967" max="8967" width="11.42578125" style="125" customWidth="1"/>
    <col min="8968" max="8968" width="10.85546875" style="125" customWidth="1"/>
    <col min="8969" max="9216" width="10.85546875" style="125"/>
    <col min="9217" max="9217" width="1.85546875" style="125" customWidth="1"/>
    <col min="9218" max="9218" width="19.7109375" style="125" customWidth="1"/>
    <col min="9219" max="9220" width="34" style="125" customWidth="1"/>
    <col min="9221" max="9221" width="1.85546875" style="125" customWidth="1"/>
    <col min="9222" max="9222" width="10.85546875" style="125"/>
    <col min="9223" max="9223" width="11.42578125" style="125" customWidth="1"/>
    <col min="9224" max="9224" width="10.85546875" style="125" customWidth="1"/>
    <col min="9225" max="9472" width="10.85546875" style="125"/>
    <col min="9473" max="9473" width="1.85546875" style="125" customWidth="1"/>
    <col min="9474" max="9474" width="19.7109375" style="125" customWidth="1"/>
    <col min="9475" max="9476" width="34" style="125" customWidth="1"/>
    <col min="9477" max="9477" width="1.85546875" style="125" customWidth="1"/>
    <col min="9478" max="9478" width="10.85546875" style="125"/>
    <col min="9479" max="9479" width="11.42578125" style="125" customWidth="1"/>
    <col min="9480" max="9480" width="10.85546875" style="125" customWidth="1"/>
    <col min="9481" max="9728" width="10.85546875" style="125"/>
    <col min="9729" max="9729" width="1.85546875" style="125" customWidth="1"/>
    <col min="9730" max="9730" width="19.7109375" style="125" customWidth="1"/>
    <col min="9731" max="9732" width="34" style="125" customWidth="1"/>
    <col min="9733" max="9733" width="1.85546875" style="125" customWidth="1"/>
    <col min="9734" max="9734" width="10.85546875" style="125"/>
    <col min="9735" max="9735" width="11.42578125" style="125" customWidth="1"/>
    <col min="9736" max="9736" width="10.85546875" style="125" customWidth="1"/>
    <col min="9737" max="9984" width="10.85546875" style="125"/>
    <col min="9985" max="9985" width="1.85546875" style="125" customWidth="1"/>
    <col min="9986" max="9986" width="19.7109375" style="125" customWidth="1"/>
    <col min="9987" max="9988" width="34" style="125" customWidth="1"/>
    <col min="9989" max="9989" width="1.85546875" style="125" customWidth="1"/>
    <col min="9990" max="9990" width="10.85546875" style="125"/>
    <col min="9991" max="9991" width="11.42578125" style="125" customWidth="1"/>
    <col min="9992" max="9992" width="10.85546875" style="125" customWidth="1"/>
    <col min="9993" max="10240" width="10.85546875" style="125"/>
    <col min="10241" max="10241" width="1.85546875" style="125" customWidth="1"/>
    <col min="10242" max="10242" width="19.7109375" style="125" customWidth="1"/>
    <col min="10243" max="10244" width="34" style="125" customWidth="1"/>
    <col min="10245" max="10245" width="1.85546875" style="125" customWidth="1"/>
    <col min="10246" max="10246" width="10.85546875" style="125"/>
    <col min="10247" max="10247" width="11.42578125" style="125" customWidth="1"/>
    <col min="10248" max="10248" width="10.85546875" style="125" customWidth="1"/>
    <col min="10249" max="10496" width="10.85546875" style="125"/>
    <col min="10497" max="10497" width="1.85546875" style="125" customWidth="1"/>
    <col min="10498" max="10498" width="19.7109375" style="125" customWidth="1"/>
    <col min="10499" max="10500" width="34" style="125" customWidth="1"/>
    <col min="10501" max="10501" width="1.85546875" style="125" customWidth="1"/>
    <col min="10502" max="10502" width="10.85546875" style="125"/>
    <col min="10503" max="10503" width="11.42578125" style="125" customWidth="1"/>
    <col min="10504" max="10504" width="10.85546875" style="125" customWidth="1"/>
    <col min="10505" max="10752" width="10.85546875" style="125"/>
    <col min="10753" max="10753" width="1.85546875" style="125" customWidth="1"/>
    <col min="10754" max="10754" width="19.7109375" style="125" customWidth="1"/>
    <col min="10755" max="10756" width="34" style="125" customWidth="1"/>
    <col min="10757" max="10757" width="1.85546875" style="125" customWidth="1"/>
    <col min="10758" max="10758" width="10.85546875" style="125"/>
    <col min="10759" max="10759" width="11.42578125" style="125" customWidth="1"/>
    <col min="10760" max="10760" width="10.85546875" style="125" customWidth="1"/>
    <col min="10761" max="11008" width="10.85546875" style="125"/>
    <col min="11009" max="11009" width="1.85546875" style="125" customWidth="1"/>
    <col min="11010" max="11010" width="19.7109375" style="125" customWidth="1"/>
    <col min="11011" max="11012" width="34" style="125" customWidth="1"/>
    <col min="11013" max="11013" width="1.85546875" style="125" customWidth="1"/>
    <col min="11014" max="11014" width="10.85546875" style="125"/>
    <col min="11015" max="11015" width="11.42578125" style="125" customWidth="1"/>
    <col min="11016" max="11016" width="10.85546875" style="125" customWidth="1"/>
    <col min="11017" max="11264" width="10.85546875" style="125"/>
    <col min="11265" max="11265" width="1.85546875" style="125" customWidth="1"/>
    <col min="11266" max="11266" width="19.7109375" style="125" customWidth="1"/>
    <col min="11267" max="11268" width="34" style="125" customWidth="1"/>
    <col min="11269" max="11269" width="1.85546875" style="125" customWidth="1"/>
    <col min="11270" max="11270" width="10.85546875" style="125"/>
    <col min="11271" max="11271" width="11.42578125" style="125" customWidth="1"/>
    <col min="11272" max="11272" width="10.85546875" style="125" customWidth="1"/>
    <col min="11273" max="11520" width="10.85546875" style="125"/>
    <col min="11521" max="11521" width="1.85546875" style="125" customWidth="1"/>
    <col min="11522" max="11522" width="19.7109375" style="125" customWidth="1"/>
    <col min="11523" max="11524" width="34" style="125" customWidth="1"/>
    <col min="11525" max="11525" width="1.85546875" style="125" customWidth="1"/>
    <col min="11526" max="11526" width="10.85546875" style="125"/>
    <col min="11527" max="11527" width="11.42578125" style="125" customWidth="1"/>
    <col min="11528" max="11528" width="10.85546875" style="125" customWidth="1"/>
    <col min="11529" max="11776" width="10.85546875" style="125"/>
    <col min="11777" max="11777" width="1.85546875" style="125" customWidth="1"/>
    <col min="11778" max="11778" width="19.7109375" style="125" customWidth="1"/>
    <col min="11779" max="11780" width="34" style="125" customWidth="1"/>
    <col min="11781" max="11781" width="1.85546875" style="125" customWidth="1"/>
    <col min="11782" max="11782" width="10.85546875" style="125"/>
    <col min="11783" max="11783" width="11.42578125" style="125" customWidth="1"/>
    <col min="11784" max="11784" width="10.85546875" style="125" customWidth="1"/>
    <col min="11785" max="12032" width="10.85546875" style="125"/>
    <col min="12033" max="12033" width="1.85546875" style="125" customWidth="1"/>
    <col min="12034" max="12034" width="19.7109375" style="125" customWidth="1"/>
    <col min="12035" max="12036" width="34" style="125" customWidth="1"/>
    <col min="12037" max="12037" width="1.85546875" style="125" customWidth="1"/>
    <col min="12038" max="12038" width="10.85546875" style="125"/>
    <col min="12039" max="12039" width="11.42578125" style="125" customWidth="1"/>
    <col min="12040" max="12040" width="10.85546875" style="125" customWidth="1"/>
    <col min="12041" max="12288" width="10.85546875" style="125"/>
    <col min="12289" max="12289" width="1.85546875" style="125" customWidth="1"/>
    <col min="12290" max="12290" width="19.7109375" style="125" customWidth="1"/>
    <col min="12291" max="12292" width="34" style="125" customWidth="1"/>
    <col min="12293" max="12293" width="1.85546875" style="125" customWidth="1"/>
    <col min="12294" max="12294" width="10.85546875" style="125"/>
    <col min="12295" max="12295" width="11.42578125" style="125" customWidth="1"/>
    <col min="12296" max="12296" width="10.85546875" style="125" customWidth="1"/>
    <col min="12297" max="12544" width="10.85546875" style="125"/>
    <col min="12545" max="12545" width="1.85546875" style="125" customWidth="1"/>
    <col min="12546" max="12546" width="19.7109375" style="125" customWidth="1"/>
    <col min="12547" max="12548" width="34" style="125" customWidth="1"/>
    <col min="12549" max="12549" width="1.85546875" style="125" customWidth="1"/>
    <col min="12550" max="12550" width="10.85546875" style="125"/>
    <col min="12551" max="12551" width="11.42578125" style="125" customWidth="1"/>
    <col min="12552" max="12552" width="10.85546875" style="125" customWidth="1"/>
    <col min="12553" max="12800" width="10.85546875" style="125"/>
    <col min="12801" max="12801" width="1.85546875" style="125" customWidth="1"/>
    <col min="12802" max="12802" width="19.7109375" style="125" customWidth="1"/>
    <col min="12803" max="12804" width="34" style="125" customWidth="1"/>
    <col min="12805" max="12805" width="1.85546875" style="125" customWidth="1"/>
    <col min="12806" max="12806" width="10.85546875" style="125"/>
    <col min="12807" max="12807" width="11.42578125" style="125" customWidth="1"/>
    <col min="12808" max="12808" width="10.85546875" style="125" customWidth="1"/>
    <col min="12809" max="13056" width="10.85546875" style="125"/>
    <col min="13057" max="13057" width="1.85546875" style="125" customWidth="1"/>
    <col min="13058" max="13058" width="19.7109375" style="125" customWidth="1"/>
    <col min="13059" max="13060" width="34" style="125" customWidth="1"/>
    <col min="13061" max="13061" width="1.85546875" style="125" customWidth="1"/>
    <col min="13062" max="13062" width="10.85546875" style="125"/>
    <col min="13063" max="13063" width="11.42578125" style="125" customWidth="1"/>
    <col min="13064" max="13064" width="10.85546875" style="125" customWidth="1"/>
    <col min="13065" max="13312" width="10.85546875" style="125"/>
    <col min="13313" max="13313" width="1.85546875" style="125" customWidth="1"/>
    <col min="13314" max="13314" width="19.7109375" style="125" customWidth="1"/>
    <col min="13315" max="13316" width="34" style="125" customWidth="1"/>
    <col min="13317" max="13317" width="1.85546875" style="125" customWidth="1"/>
    <col min="13318" max="13318" width="10.85546875" style="125"/>
    <col min="13319" max="13319" width="11.42578125" style="125" customWidth="1"/>
    <col min="13320" max="13320" width="10.85546875" style="125" customWidth="1"/>
    <col min="13321" max="13568" width="10.85546875" style="125"/>
    <col min="13569" max="13569" width="1.85546875" style="125" customWidth="1"/>
    <col min="13570" max="13570" width="19.7109375" style="125" customWidth="1"/>
    <col min="13571" max="13572" width="34" style="125" customWidth="1"/>
    <col min="13573" max="13573" width="1.85546875" style="125" customWidth="1"/>
    <col min="13574" max="13574" width="10.85546875" style="125"/>
    <col min="13575" max="13575" width="11.42578125" style="125" customWidth="1"/>
    <col min="13576" max="13576" width="10.85546875" style="125" customWidth="1"/>
    <col min="13577" max="13824" width="10.85546875" style="125"/>
    <col min="13825" max="13825" width="1.85546875" style="125" customWidth="1"/>
    <col min="13826" max="13826" width="19.7109375" style="125" customWidth="1"/>
    <col min="13827" max="13828" width="34" style="125" customWidth="1"/>
    <col min="13829" max="13829" width="1.85546875" style="125" customWidth="1"/>
    <col min="13830" max="13830" width="10.85546875" style="125"/>
    <col min="13831" max="13831" width="11.42578125" style="125" customWidth="1"/>
    <col min="13832" max="13832" width="10.85546875" style="125" customWidth="1"/>
    <col min="13833" max="14080" width="10.85546875" style="125"/>
    <col min="14081" max="14081" width="1.85546875" style="125" customWidth="1"/>
    <col min="14082" max="14082" width="19.7109375" style="125" customWidth="1"/>
    <col min="14083" max="14084" width="34" style="125" customWidth="1"/>
    <col min="14085" max="14085" width="1.85546875" style="125" customWidth="1"/>
    <col min="14086" max="14086" width="10.85546875" style="125"/>
    <col min="14087" max="14087" width="11.42578125" style="125" customWidth="1"/>
    <col min="14088" max="14088" width="10.85546875" style="125" customWidth="1"/>
    <col min="14089" max="14336" width="10.85546875" style="125"/>
    <col min="14337" max="14337" width="1.85546875" style="125" customWidth="1"/>
    <col min="14338" max="14338" width="19.7109375" style="125" customWidth="1"/>
    <col min="14339" max="14340" width="34" style="125" customWidth="1"/>
    <col min="14341" max="14341" width="1.85546875" style="125" customWidth="1"/>
    <col min="14342" max="14342" width="10.85546875" style="125"/>
    <col min="14343" max="14343" width="11.42578125" style="125" customWidth="1"/>
    <col min="14344" max="14344" width="10.85546875" style="125" customWidth="1"/>
    <col min="14345" max="14592" width="10.85546875" style="125"/>
    <col min="14593" max="14593" width="1.85546875" style="125" customWidth="1"/>
    <col min="14594" max="14594" width="19.7109375" style="125" customWidth="1"/>
    <col min="14595" max="14596" width="34" style="125" customWidth="1"/>
    <col min="14597" max="14597" width="1.85546875" style="125" customWidth="1"/>
    <col min="14598" max="14598" width="10.85546875" style="125"/>
    <col min="14599" max="14599" width="11.42578125" style="125" customWidth="1"/>
    <col min="14600" max="14600" width="10.85546875" style="125" customWidth="1"/>
    <col min="14601" max="14848" width="10.85546875" style="125"/>
    <col min="14849" max="14849" width="1.85546875" style="125" customWidth="1"/>
    <col min="14850" max="14850" width="19.7109375" style="125" customWidth="1"/>
    <col min="14851" max="14852" width="34" style="125" customWidth="1"/>
    <col min="14853" max="14853" width="1.85546875" style="125" customWidth="1"/>
    <col min="14854" max="14854" width="10.85546875" style="125"/>
    <col min="14855" max="14855" width="11.42578125" style="125" customWidth="1"/>
    <col min="14856" max="14856" width="10.85546875" style="125" customWidth="1"/>
    <col min="14857" max="15104" width="10.85546875" style="125"/>
    <col min="15105" max="15105" width="1.85546875" style="125" customWidth="1"/>
    <col min="15106" max="15106" width="19.7109375" style="125" customWidth="1"/>
    <col min="15107" max="15108" width="34" style="125" customWidth="1"/>
    <col min="15109" max="15109" width="1.85546875" style="125" customWidth="1"/>
    <col min="15110" max="15110" width="10.85546875" style="125"/>
    <col min="15111" max="15111" width="11.42578125" style="125" customWidth="1"/>
    <col min="15112" max="15112" width="10.85546875" style="125" customWidth="1"/>
    <col min="15113" max="15360" width="10.85546875" style="125"/>
    <col min="15361" max="15361" width="1.85546875" style="125" customWidth="1"/>
    <col min="15362" max="15362" width="19.7109375" style="125" customWidth="1"/>
    <col min="15363" max="15364" width="34" style="125" customWidth="1"/>
    <col min="15365" max="15365" width="1.85546875" style="125" customWidth="1"/>
    <col min="15366" max="15366" width="10.85546875" style="125"/>
    <col min="15367" max="15367" width="11.42578125" style="125" customWidth="1"/>
    <col min="15368" max="15368" width="10.85546875" style="125" customWidth="1"/>
    <col min="15369" max="15616" width="10.85546875" style="125"/>
    <col min="15617" max="15617" width="1.85546875" style="125" customWidth="1"/>
    <col min="15618" max="15618" width="19.7109375" style="125" customWidth="1"/>
    <col min="15619" max="15620" width="34" style="125" customWidth="1"/>
    <col min="15621" max="15621" width="1.85546875" style="125" customWidth="1"/>
    <col min="15622" max="15622" width="10.85546875" style="125"/>
    <col min="15623" max="15623" width="11.42578125" style="125" customWidth="1"/>
    <col min="15624" max="15624" width="10.85546875" style="125" customWidth="1"/>
    <col min="15625" max="15872" width="10.85546875" style="125"/>
    <col min="15873" max="15873" width="1.85546875" style="125" customWidth="1"/>
    <col min="15874" max="15874" width="19.7109375" style="125" customWidth="1"/>
    <col min="15875" max="15876" width="34" style="125" customWidth="1"/>
    <col min="15877" max="15877" width="1.85546875" style="125" customWidth="1"/>
    <col min="15878" max="15878" width="10.85546875" style="125"/>
    <col min="15879" max="15879" width="11.42578125" style="125" customWidth="1"/>
    <col min="15880" max="15880" width="10.85546875" style="125" customWidth="1"/>
    <col min="15881" max="16128" width="10.85546875" style="125"/>
    <col min="16129" max="16129" width="1.85546875" style="125" customWidth="1"/>
    <col min="16130" max="16130" width="19.7109375" style="125" customWidth="1"/>
    <col min="16131" max="16132" width="34" style="125" customWidth="1"/>
    <col min="16133" max="16133" width="1.85546875" style="125" customWidth="1"/>
    <col min="16134" max="16134" width="10.85546875" style="125"/>
    <col min="16135" max="16135" width="11.42578125" style="125" customWidth="1"/>
    <col min="16136" max="16136" width="10.85546875" style="125" customWidth="1"/>
    <col min="16137" max="16384" width="10.85546875" style="125"/>
  </cols>
  <sheetData>
    <row r="1" spans="1:6" x14ac:dyDescent="0.25">
      <c r="A1" s="92"/>
      <c r="B1" s="93"/>
      <c r="C1" s="93"/>
      <c r="D1" s="93"/>
      <c r="E1" s="94"/>
      <c r="F1" s="123"/>
    </row>
    <row r="2" spans="1:6" x14ac:dyDescent="0.25">
      <c r="A2" s="95"/>
      <c r="B2" s="105"/>
      <c r="C2" s="105"/>
      <c r="D2" s="105"/>
      <c r="E2" s="96"/>
      <c r="F2" s="123"/>
    </row>
    <row r="3" spans="1:6" x14ac:dyDescent="0.25">
      <c r="A3" s="95"/>
      <c r="B3" s="105"/>
      <c r="C3" s="105"/>
      <c r="D3" s="105"/>
      <c r="E3" s="96"/>
      <c r="F3" s="123"/>
    </row>
    <row r="4" spans="1:6" x14ac:dyDescent="0.25">
      <c r="A4" s="95"/>
      <c r="B4" s="105"/>
      <c r="C4" s="105"/>
      <c r="D4" s="105"/>
      <c r="E4" s="97"/>
    </row>
    <row r="5" spans="1:6" x14ac:dyDescent="0.25">
      <c r="A5" s="95"/>
      <c r="B5" s="105"/>
      <c r="C5" s="105"/>
      <c r="D5" s="105"/>
      <c r="E5" s="97"/>
    </row>
    <row r="6" spans="1:6" x14ac:dyDescent="0.25">
      <c r="A6" s="95"/>
      <c r="B6" s="105"/>
      <c r="C6" s="105"/>
      <c r="D6" s="105"/>
      <c r="E6" s="138"/>
    </row>
    <row r="7" spans="1:6" x14ac:dyDescent="0.25">
      <c r="A7" s="95"/>
      <c r="B7" s="105"/>
      <c r="C7" s="231" t="s">
        <v>111</v>
      </c>
      <c r="D7" s="232"/>
      <c r="E7" s="138"/>
    </row>
    <row r="8" spans="1:6" x14ac:dyDescent="0.25">
      <c r="A8" s="95"/>
      <c r="B8" s="105"/>
      <c r="C8" s="232"/>
      <c r="D8" s="232"/>
      <c r="E8" s="138"/>
    </row>
    <row r="9" spans="1:6" x14ac:dyDescent="0.25">
      <c r="A9" s="95"/>
      <c r="B9" s="105"/>
      <c r="C9" s="133"/>
      <c r="D9" s="133"/>
      <c r="E9" s="138"/>
    </row>
    <row r="10" spans="1:6" ht="189" x14ac:dyDescent="0.25">
      <c r="A10" s="95"/>
      <c r="B10" s="139" t="s">
        <v>112</v>
      </c>
      <c r="C10" s="140" t="s">
        <v>113</v>
      </c>
      <c r="D10" s="141" t="s">
        <v>114</v>
      </c>
      <c r="E10" s="97"/>
    </row>
    <row r="11" spans="1:6" ht="252" x14ac:dyDescent="0.25">
      <c r="A11" s="95"/>
      <c r="B11" s="139" t="s">
        <v>115</v>
      </c>
      <c r="C11" s="140" t="s">
        <v>116</v>
      </c>
      <c r="D11" s="141" t="s">
        <v>117</v>
      </c>
      <c r="E11" s="97"/>
    </row>
    <row r="12" spans="1:6" ht="173.25" x14ac:dyDescent="0.25">
      <c r="A12" s="95"/>
      <c r="B12" s="142" t="s">
        <v>118</v>
      </c>
      <c r="C12" s="140" t="s">
        <v>119</v>
      </c>
      <c r="D12" s="141" t="s">
        <v>120</v>
      </c>
      <c r="E12" s="97"/>
    </row>
    <row r="13" spans="1:6" x14ac:dyDescent="0.25">
      <c r="A13" s="95"/>
      <c r="B13" s="105"/>
      <c r="C13" s="133"/>
      <c r="D13" s="133"/>
      <c r="E13" s="97"/>
    </row>
    <row r="14" spans="1:6" x14ac:dyDescent="0.25">
      <c r="A14" s="98"/>
      <c r="B14" s="146" t="s">
        <v>123</v>
      </c>
      <c r="C14" s="18"/>
      <c r="D14" s="18"/>
      <c r="E14" s="19"/>
    </row>
    <row r="15" spans="1:6" x14ac:dyDescent="0.25">
      <c r="B15" s="127"/>
      <c r="C15" s="127"/>
      <c r="D15" s="127"/>
    </row>
    <row r="16" spans="1:6" x14ac:dyDescent="0.25">
      <c r="B16" s="127"/>
      <c r="C16" s="127"/>
      <c r="D16" s="127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caucho y plástico</vt:lpstr>
      <vt:lpstr>Histórico alimentos</vt:lpstr>
      <vt:lpstr>Histórico químicos</vt:lpstr>
      <vt:lpstr>Histórico Vehículos automotores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2019-12-18T19:28:57Z</dcterms:modified>
</cp:coreProperties>
</file>