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8_{2A6C87B4-FACB-4454-8E78-5595F04CFD28}" xr6:coauthVersionLast="45" xr6:coauthVersionMax="45" xr10:uidLastSave="{00000000-0000-0000-0000-000000000000}"/>
  <bookViews>
    <workbookView xWindow="-108" yWindow="-108" windowWidth="23256" windowHeight="12576" tabRatio="900" xr2:uid="{00000000-000D-0000-FFFF-FFFF00000000}"/>
  </bookViews>
  <sheets>
    <sheet name="Índice" sheetId="15" r:id="rId1"/>
    <sheet name="Comparativa balanza países" sheetId="153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0" r:id="rId20"/>
    <sheet name="Productos hacia México" sheetId="151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Histórico Vehículos automotor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40">#REF!</definedName>
    <definedName name="AÑO" localSheetId="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40">'Histórico Vehículos automotores'!$A$1:$L$45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40">#REF!</definedName>
    <definedName name="z" localSheetId="0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48" i="107" l="1"/>
  <c r="R48" i="107" s="1"/>
  <c r="L48" i="107"/>
  <c r="L14" i="107"/>
  <c r="P14" i="107" s="1"/>
  <c r="M14" i="107"/>
  <c r="Q14" i="107" s="1"/>
  <c r="N14" i="107"/>
  <c r="O14" i="107"/>
  <c r="R14" i="107"/>
  <c r="S14" i="107"/>
  <c r="L15" i="107"/>
  <c r="P15" i="107" s="1"/>
  <c r="M15" i="107"/>
  <c r="Q15" i="107" s="1"/>
  <c r="N15" i="107"/>
  <c r="O15" i="107"/>
  <c r="R15" i="107"/>
  <c r="S15" i="107"/>
  <c r="L16" i="107"/>
  <c r="P16" i="107" s="1"/>
  <c r="M16" i="107"/>
  <c r="Q16" i="107" s="1"/>
  <c r="N16" i="107"/>
  <c r="O16" i="107"/>
  <c r="R16" i="107"/>
  <c r="S16" i="107"/>
  <c r="L17" i="107"/>
  <c r="P17" i="107" s="1"/>
  <c r="M17" i="107"/>
  <c r="Q17" i="107" s="1"/>
  <c r="N17" i="107"/>
  <c r="O17" i="107"/>
  <c r="R17" i="107"/>
  <c r="S17" i="107"/>
  <c r="L18" i="107"/>
  <c r="P18" i="107" s="1"/>
  <c r="M18" i="107"/>
  <c r="Q18" i="107" s="1"/>
  <c r="N18" i="107"/>
  <c r="O18" i="107"/>
  <c r="R18" i="107"/>
  <c r="S18" i="107"/>
  <c r="L19" i="107"/>
  <c r="P19" i="107" s="1"/>
  <c r="M19" i="107"/>
  <c r="Q19" i="107" s="1"/>
  <c r="N19" i="107"/>
  <c r="O19" i="107"/>
  <c r="R19" i="107"/>
  <c r="S19" i="107"/>
  <c r="L20" i="107"/>
  <c r="P20" i="107" s="1"/>
  <c r="M20" i="107"/>
  <c r="Q20" i="107" s="1"/>
  <c r="N20" i="107"/>
  <c r="O20" i="107"/>
  <c r="R20" i="107"/>
  <c r="S20" i="107"/>
  <c r="L21" i="107"/>
  <c r="P21" i="107" s="1"/>
  <c r="M21" i="107"/>
  <c r="Q21" i="107" s="1"/>
  <c r="N21" i="107"/>
  <c r="O21" i="107"/>
  <c r="R21" i="107"/>
  <c r="S21" i="107"/>
  <c r="L22" i="107"/>
  <c r="P22" i="107" s="1"/>
  <c r="M22" i="107"/>
  <c r="Q22" i="107" s="1"/>
  <c r="N22" i="107"/>
  <c r="O22" i="107"/>
  <c r="R22" i="107"/>
  <c r="S22" i="107"/>
  <c r="L23" i="107"/>
  <c r="P23" i="107" s="1"/>
  <c r="M23" i="107"/>
  <c r="Q23" i="107" s="1"/>
  <c r="N23" i="107"/>
  <c r="O23" i="107"/>
  <c r="R23" i="107"/>
  <c r="S23" i="107"/>
  <c r="L24" i="107"/>
  <c r="P24" i="107" s="1"/>
  <c r="M24" i="107"/>
  <c r="Q24" i="107" s="1"/>
  <c r="N24" i="107"/>
  <c r="O24" i="107"/>
  <c r="R24" i="107"/>
  <c r="S24" i="107"/>
  <c r="L25" i="107"/>
  <c r="P25" i="107" s="1"/>
  <c r="M25" i="107"/>
  <c r="Q25" i="107" s="1"/>
  <c r="N25" i="107"/>
  <c r="O25" i="107"/>
  <c r="R25" i="107"/>
  <c r="S25" i="107"/>
  <c r="L26" i="107"/>
  <c r="P26" i="107" s="1"/>
  <c r="M26" i="107"/>
  <c r="Q26" i="107" s="1"/>
  <c r="N26" i="107"/>
  <c r="O26" i="107"/>
  <c r="R26" i="107"/>
  <c r="S26" i="107"/>
  <c r="L27" i="107"/>
  <c r="P27" i="107" s="1"/>
  <c r="M27" i="107"/>
  <c r="Q27" i="107" s="1"/>
  <c r="N27" i="107"/>
  <c r="O27" i="107"/>
  <c r="R27" i="107"/>
  <c r="S27" i="107"/>
  <c r="L28" i="107"/>
  <c r="P28" i="107" s="1"/>
  <c r="M28" i="107"/>
  <c r="Q28" i="107" s="1"/>
  <c r="N28" i="107"/>
  <c r="O28" i="107"/>
  <c r="R28" i="107"/>
  <c r="S28" i="107"/>
  <c r="L29" i="107"/>
  <c r="P29" i="107" s="1"/>
  <c r="M29" i="107"/>
  <c r="Q29" i="107" s="1"/>
  <c r="N29" i="107"/>
  <c r="O29" i="107"/>
  <c r="R29" i="107"/>
  <c r="S29" i="107"/>
  <c r="L30" i="107"/>
  <c r="P30" i="107" s="1"/>
  <c r="M30" i="107"/>
  <c r="Q30" i="107" s="1"/>
  <c r="N30" i="107"/>
  <c r="O30" i="107"/>
  <c r="R30" i="107"/>
  <c r="S30" i="107"/>
  <c r="L31" i="107"/>
  <c r="P31" i="107" s="1"/>
  <c r="M31" i="107"/>
  <c r="Q31" i="107" s="1"/>
  <c r="N31" i="107"/>
  <c r="O31" i="107"/>
  <c r="R31" i="107"/>
  <c r="S31" i="107"/>
  <c r="L32" i="107"/>
  <c r="P32" i="107" s="1"/>
  <c r="M32" i="107"/>
  <c r="Q32" i="107" s="1"/>
  <c r="N32" i="107"/>
  <c r="O32" i="107"/>
  <c r="R32" i="107"/>
  <c r="S32" i="107"/>
  <c r="L33" i="107"/>
  <c r="P33" i="107" s="1"/>
  <c r="M33" i="107"/>
  <c r="Q33" i="107" s="1"/>
  <c r="N33" i="107"/>
  <c r="O33" i="107"/>
  <c r="R33" i="107"/>
  <c r="S33" i="107"/>
  <c r="L34" i="107"/>
  <c r="P34" i="107" s="1"/>
  <c r="M34" i="107"/>
  <c r="Q34" i="107" s="1"/>
  <c r="N34" i="107"/>
  <c r="O34" i="107"/>
  <c r="R34" i="107"/>
  <c r="S34" i="107"/>
  <c r="L35" i="107"/>
  <c r="P35" i="107" s="1"/>
  <c r="M35" i="107"/>
  <c r="Q35" i="107" s="1"/>
  <c r="N35" i="107"/>
  <c r="O35" i="107"/>
  <c r="R35" i="107"/>
  <c r="S35" i="107"/>
  <c r="L36" i="107"/>
  <c r="P36" i="107" s="1"/>
  <c r="M36" i="107"/>
  <c r="Q36" i="107" s="1"/>
  <c r="N36" i="107"/>
  <c r="O36" i="107"/>
  <c r="R36" i="107"/>
  <c r="S36" i="107"/>
  <c r="L37" i="107"/>
  <c r="P37" i="107" s="1"/>
  <c r="M37" i="107"/>
  <c r="Q37" i="107" s="1"/>
  <c r="N37" i="107"/>
  <c r="O37" i="107"/>
  <c r="R37" i="107"/>
  <c r="S37" i="107"/>
  <c r="L38" i="107"/>
  <c r="P38" i="107" s="1"/>
  <c r="M38" i="107"/>
  <c r="Q38" i="107" s="1"/>
  <c r="N38" i="107"/>
  <c r="O38" i="107"/>
  <c r="R38" i="107"/>
  <c r="S38" i="107"/>
  <c r="L39" i="107"/>
  <c r="P39" i="107" s="1"/>
  <c r="M39" i="107"/>
  <c r="Q39" i="107" s="1"/>
  <c r="N39" i="107"/>
  <c r="O39" i="107"/>
  <c r="R39" i="107"/>
  <c r="S39" i="107"/>
  <c r="L40" i="107"/>
  <c r="P40" i="107" s="1"/>
  <c r="M40" i="107"/>
  <c r="Q40" i="107" s="1"/>
  <c r="N40" i="107"/>
  <c r="O40" i="107"/>
  <c r="R40" i="107"/>
  <c r="S40" i="107"/>
  <c r="L41" i="107"/>
  <c r="P41" i="107" s="1"/>
  <c r="M41" i="107"/>
  <c r="Q41" i="107" s="1"/>
  <c r="N41" i="107"/>
  <c r="O41" i="107"/>
  <c r="R41" i="107"/>
  <c r="S41" i="107"/>
  <c r="L42" i="107"/>
  <c r="P42" i="107" s="1"/>
  <c r="M42" i="107"/>
  <c r="Q42" i="107" s="1"/>
  <c r="N42" i="107"/>
  <c r="O42" i="107"/>
  <c r="R42" i="107"/>
  <c r="S42" i="107"/>
  <c r="L43" i="107"/>
  <c r="P43" i="107" s="1"/>
  <c r="M43" i="107"/>
  <c r="Q43" i="107" s="1"/>
  <c r="N43" i="107"/>
  <c r="O43" i="107"/>
  <c r="R43" i="107"/>
  <c r="S43" i="107"/>
  <c r="L44" i="107"/>
  <c r="P44" i="107" s="1"/>
  <c r="M44" i="107"/>
  <c r="Q44" i="107" s="1"/>
  <c r="N44" i="107"/>
  <c r="O44" i="107"/>
  <c r="R44" i="107"/>
  <c r="S44" i="107"/>
  <c r="L45" i="107"/>
  <c r="P45" i="107" s="1"/>
  <c r="M45" i="107"/>
  <c r="Q45" i="107" s="1"/>
  <c r="N45" i="107"/>
  <c r="O45" i="107"/>
  <c r="R45" i="107"/>
  <c r="S45" i="107"/>
  <c r="L46" i="107"/>
  <c r="P46" i="107" s="1"/>
  <c r="M46" i="107"/>
  <c r="Q46" i="107" s="1"/>
  <c r="N46" i="107"/>
  <c r="O46" i="107"/>
  <c r="R46" i="107"/>
  <c r="S46" i="107"/>
  <c r="L47" i="107"/>
  <c r="P47" i="107" s="1"/>
  <c r="M47" i="107"/>
  <c r="Q47" i="107" s="1"/>
  <c r="N47" i="107"/>
  <c r="O47" i="107"/>
  <c r="R47" i="107"/>
  <c r="S47" i="107"/>
  <c r="M48" i="107"/>
  <c r="O48" i="107"/>
  <c r="S48" i="107" s="1"/>
  <c r="P48" i="107"/>
  <c r="Q48" i="107"/>
  <c r="S13" i="107"/>
  <c r="R13" i="107"/>
  <c r="Q13" i="107"/>
  <c r="P13" i="107"/>
  <c r="O13" i="107"/>
  <c r="N13" i="107"/>
  <c r="M13" i="107"/>
  <c r="L13" i="107"/>
  <c r="L14" i="145"/>
  <c r="P14" i="145" s="1"/>
  <c r="M14" i="145"/>
  <c r="Q14" i="145" s="1"/>
  <c r="N14" i="145"/>
  <c r="R14" i="145" s="1"/>
  <c r="O14" i="145"/>
  <c r="S14" i="145" s="1"/>
  <c r="L15" i="145"/>
  <c r="P15" i="145" s="1"/>
  <c r="M15" i="145"/>
  <c r="Q15" i="145" s="1"/>
  <c r="N15" i="145"/>
  <c r="R15" i="145" s="1"/>
  <c r="O15" i="145"/>
  <c r="S15" i="145" s="1"/>
  <c r="L16" i="145"/>
  <c r="P16" i="145" s="1"/>
  <c r="M16" i="145"/>
  <c r="Q16" i="145" s="1"/>
  <c r="N16" i="145"/>
  <c r="R16" i="145" s="1"/>
  <c r="O16" i="145"/>
  <c r="S16" i="145" s="1"/>
  <c r="L17" i="145"/>
  <c r="P17" i="145" s="1"/>
  <c r="M17" i="145"/>
  <c r="Q17" i="145" s="1"/>
  <c r="N17" i="145"/>
  <c r="R17" i="145" s="1"/>
  <c r="O17" i="145"/>
  <c r="S17" i="145" s="1"/>
  <c r="L18" i="145"/>
  <c r="P18" i="145" s="1"/>
  <c r="M18" i="145"/>
  <c r="Q18" i="145" s="1"/>
  <c r="N18" i="145"/>
  <c r="R18" i="145" s="1"/>
  <c r="O18" i="145"/>
  <c r="S18" i="145" s="1"/>
  <c r="L19" i="145"/>
  <c r="P19" i="145" s="1"/>
  <c r="M19" i="145"/>
  <c r="Q19" i="145" s="1"/>
  <c r="N19" i="145"/>
  <c r="R19" i="145" s="1"/>
  <c r="O19" i="145"/>
  <c r="S19" i="145" s="1"/>
  <c r="L20" i="145"/>
  <c r="P20" i="145" s="1"/>
  <c r="M20" i="145"/>
  <c r="Q20" i="145" s="1"/>
  <c r="N20" i="145"/>
  <c r="R20" i="145" s="1"/>
  <c r="O20" i="145"/>
  <c r="S20" i="145" s="1"/>
  <c r="L21" i="145"/>
  <c r="P21" i="145" s="1"/>
  <c r="M21" i="145"/>
  <c r="Q21" i="145" s="1"/>
  <c r="N21" i="145"/>
  <c r="R21" i="145" s="1"/>
  <c r="O21" i="145"/>
  <c r="S21" i="145" s="1"/>
  <c r="L22" i="145"/>
  <c r="P22" i="145" s="1"/>
  <c r="M22" i="145"/>
  <c r="Q22" i="145" s="1"/>
  <c r="N22" i="145"/>
  <c r="R22" i="145" s="1"/>
  <c r="O22" i="145"/>
  <c r="S22" i="145" s="1"/>
  <c r="L23" i="145"/>
  <c r="P23" i="145" s="1"/>
  <c r="M23" i="145"/>
  <c r="Q23" i="145" s="1"/>
  <c r="N23" i="145"/>
  <c r="R23" i="145" s="1"/>
  <c r="O23" i="145"/>
  <c r="S23" i="145" s="1"/>
  <c r="L24" i="145"/>
  <c r="P24" i="145" s="1"/>
  <c r="M24" i="145"/>
  <c r="Q24" i="145" s="1"/>
  <c r="N24" i="145"/>
  <c r="R24" i="145" s="1"/>
  <c r="O24" i="145"/>
  <c r="S24" i="145" s="1"/>
  <c r="L25" i="145"/>
  <c r="P25" i="145" s="1"/>
  <c r="M25" i="145"/>
  <c r="Q25" i="145" s="1"/>
  <c r="N25" i="145"/>
  <c r="R25" i="145" s="1"/>
  <c r="O25" i="145"/>
  <c r="S25" i="145" s="1"/>
  <c r="L26" i="145"/>
  <c r="P26" i="145" s="1"/>
  <c r="M26" i="145"/>
  <c r="Q26" i="145" s="1"/>
  <c r="N26" i="145"/>
  <c r="R26" i="145" s="1"/>
  <c r="O26" i="145"/>
  <c r="S26" i="145" s="1"/>
  <c r="L27" i="145"/>
  <c r="P27" i="145" s="1"/>
  <c r="M27" i="145"/>
  <c r="Q27" i="145" s="1"/>
  <c r="N27" i="145"/>
  <c r="R27" i="145" s="1"/>
  <c r="O27" i="145"/>
  <c r="S27" i="145" s="1"/>
  <c r="L28" i="145"/>
  <c r="P28" i="145" s="1"/>
  <c r="M28" i="145"/>
  <c r="Q28" i="145" s="1"/>
  <c r="N28" i="145"/>
  <c r="O28" i="145"/>
  <c r="S28" i="145" s="1"/>
  <c r="R28" i="145"/>
  <c r="L29" i="145"/>
  <c r="P29" i="145" s="1"/>
  <c r="M29" i="145"/>
  <c r="Q29" i="145" s="1"/>
  <c r="N29" i="145"/>
  <c r="O29" i="145"/>
  <c r="S29" i="145" s="1"/>
  <c r="R29" i="145"/>
  <c r="L30" i="145"/>
  <c r="P30" i="145" s="1"/>
  <c r="M30" i="145"/>
  <c r="Q30" i="145" s="1"/>
  <c r="N30" i="145"/>
  <c r="R30" i="145" s="1"/>
  <c r="O30" i="145"/>
  <c r="S30" i="145"/>
  <c r="L31" i="145"/>
  <c r="M31" i="145"/>
  <c r="Q31" i="145" s="1"/>
  <c r="N31" i="145"/>
  <c r="R31" i="145" s="1"/>
  <c r="O31" i="145"/>
  <c r="P31" i="145"/>
  <c r="S31" i="145"/>
  <c r="L32" i="145"/>
  <c r="M32" i="145"/>
  <c r="Q32" i="145" s="1"/>
  <c r="N32" i="145"/>
  <c r="O32" i="145"/>
  <c r="P32" i="145"/>
  <c r="R32" i="145"/>
  <c r="S32" i="145"/>
  <c r="L33" i="145"/>
  <c r="M33" i="145"/>
  <c r="Q33" i="145" s="1"/>
  <c r="N33" i="145"/>
  <c r="O33" i="145"/>
  <c r="P33" i="145"/>
  <c r="R33" i="145"/>
  <c r="S33" i="145"/>
  <c r="L34" i="145"/>
  <c r="P34" i="145" s="1"/>
  <c r="M34" i="145"/>
  <c r="Q34" i="145" s="1"/>
  <c r="N34" i="145"/>
  <c r="R34" i="145" s="1"/>
  <c r="O34" i="145"/>
  <c r="S34" i="145" s="1"/>
  <c r="L35" i="145"/>
  <c r="P35" i="145" s="1"/>
  <c r="M35" i="145"/>
  <c r="N35" i="145"/>
  <c r="R35" i="145" s="1"/>
  <c r="O35" i="145"/>
  <c r="S35" i="145" s="1"/>
  <c r="Q35" i="145"/>
  <c r="L36" i="145"/>
  <c r="P36" i="145" s="1"/>
  <c r="M36" i="145"/>
  <c r="Q36" i="145" s="1"/>
  <c r="N36" i="145"/>
  <c r="O36" i="145"/>
  <c r="S36" i="145" s="1"/>
  <c r="R36" i="145"/>
  <c r="L37" i="145"/>
  <c r="M37" i="145"/>
  <c r="Q37" i="145" s="1"/>
  <c r="N37" i="145"/>
  <c r="R37" i="145" s="1"/>
  <c r="O37" i="145"/>
  <c r="P37" i="145"/>
  <c r="S37" i="145"/>
  <c r="L38" i="145"/>
  <c r="M38" i="145"/>
  <c r="Q38" i="145" s="1"/>
  <c r="N38" i="145"/>
  <c r="R38" i="145" s="1"/>
  <c r="O38" i="145"/>
  <c r="P38" i="145"/>
  <c r="S38" i="145"/>
  <c r="L39" i="145"/>
  <c r="P39" i="145" s="1"/>
  <c r="M39" i="145"/>
  <c r="Q39" i="145" s="1"/>
  <c r="N39" i="145"/>
  <c r="R39" i="145" s="1"/>
  <c r="O39" i="145"/>
  <c r="S39" i="145"/>
  <c r="L40" i="145"/>
  <c r="P40" i="145" s="1"/>
  <c r="M40" i="145"/>
  <c r="N40" i="145"/>
  <c r="R40" i="145" s="1"/>
  <c r="O40" i="145"/>
  <c r="S40" i="145" s="1"/>
  <c r="Q40" i="145"/>
  <c r="L41" i="145"/>
  <c r="P41" i="145" s="1"/>
  <c r="M41" i="145"/>
  <c r="N41" i="145"/>
  <c r="R41" i="145" s="1"/>
  <c r="O41" i="145"/>
  <c r="S41" i="145" s="1"/>
  <c r="Q41" i="145"/>
  <c r="L42" i="145"/>
  <c r="P42" i="145" s="1"/>
  <c r="M42" i="145"/>
  <c r="Q42" i="145" s="1"/>
  <c r="N42" i="145"/>
  <c r="R42" i="145" s="1"/>
  <c r="O42" i="145"/>
  <c r="S42" i="145" s="1"/>
  <c r="L43" i="145"/>
  <c r="M43" i="145"/>
  <c r="Q43" i="145" s="1"/>
  <c r="N43" i="145"/>
  <c r="O43" i="145"/>
  <c r="S43" i="145" s="1"/>
  <c r="P43" i="145"/>
  <c r="R43" i="145"/>
  <c r="L44" i="145"/>
  <c r="M44" i="145"/>
  <c r="Q44" i="145" s="1"/>
  <c r="N44" i="145"/>
  <c r="O44" i="145"/>
  <c r="S44" i="145" s="1"/>
  <c r="P44" i="145"/>
  <c r="R44" i="145"/>
  <c r="O13" i="145"/>
  <c r="S13" i="145" s="1"/>
  <c r="N13" i="145"/>
  <c r="R13" i="145" s="1"/>
  <c r="M13" i="145"/>
  <c r="Q13" i="145" s="1"/>
  <c r="L13" i="145"/>
  <c r="P13" i="145" s="1"/>
  <c r="M23" i="19"/>
  <c r="Q23" i="19" s="1"/>
  <c r="L23" i="19"/>
  <c r="L14" i="19"/>
  <c r="P14" i="19" s="1"/>
  <c r="M14" i="19"/>
  <c r="N14" i="19"/>
  <c r="O14" i="19"/>
  <c r="S14" i="19" s="1"/>
  <c r="Q14" i="19"/>
  <c r="R14" i="19"/>
  <c r="L15" i="19"/>
  <c r="P15" i="19" s="1"/>
  <c r="M15" i="19"/>
  <c r="N15" i="19"/>
  <c r="O15" i="19"/>
  <c r="S15" i="19" s="1"/>
  <c r="Q15" i="19"/>
  <c r="R15" i="19"/>
  <c r="L16" i="19"/>
  <c r="P16" i="19" s="1"/>
  <c r="M16" i="19"/>
  <c r="N16" i="19"/>
  <c r="O16" i="19"/>
  <c r="S16" i="19" s="1"/>
  <c r="Q16" i="19"/>
  <c r="R16" i="19"/>
  <c r="L17" i="19"/>
  <c r="P17" i="19" s="1"/>
  <c r="M17" i="19"/>
  <c r="N17" i="19"/>
  <c r="O17" i="19"/>
  <c r="S17" i="19" s="1"/>
  <c r="Q17" i="19"/>
  <c r="R17" i="19"/>
  <c r="L18" i="19"/>
  <c r="P18" i="19" s="1"/>
  <c r="M18" i="19"/>
  <c r="N18" i="19"/>
  <c r="O18" i="19"/>
  <c r="S18" i="19" s="1"/>
  <c r="Q18" i="19"/>
  <c r="R18" i="19"/>
  <c r="L19" i="19"/>
  <c r="P19" i="19" s="1"/>
  <c r="M19" i="19"/>
  <c r="Q19" i="19" s="1"/>
  <c r="N19" i="19"/>
  <c r="R19" i="19" s="1"/>
  <c r="O19" i="19"/>
  <c r="S19" i="19"/>
  <c r="L20" i="19"/>
  <c r="M20" i="19"/>
  <c r="Q20" i="19" s="1"/>
  <c r="N20" i="19"/>
  <c r="O20" i="19"/>
  <c r="P20" i="19"/>
  <c r="R20" i="19"/>
  <c r="S20" i="19"/>
  <c r="L21" i="19"/>
  <c r="M21" i="19"/>
  <c r="Q21" i="19" s="1"/>
  <c r="N21" i="19"/>
  <c r="O21" i="19"/>
  <c r="P21" i="19"/>
  <c r="R21" i="19"/>
  <c r="S21" i="19"/>
  <c r="N23" i="19"/>
  <c r="O23" i="19"/>
  <c r="S23" i="19" s="1"/>
  <c r="P23" i="19"/>
  <c r="R23" i="19"/>
  <c r="L24" i="19"/>
  <c r="P24" i="19" s="1"/>
  <c r="M24" i="19"/>
  <c r="Q24" i="19" s="1"/>
  <c r="N24" i="19"/>
  <c r="O24" i="19"/>
  <c r="S24" i="19" s="1"/>
  <c r="R24" i="19"/>
  <c r="L25" i="19"/>
  <c r="P25" i="19" s="1"/>
  <c r="M25" i="19"/>
  <c r="Q25" i="19" s="1"/>
  <c r="N25" i="19"/>
  <c r="O25" i="19"/>
  <c r="R25" i="19"/>
  <c r="S25" i="19"/>
  <c r="L26" i="19"/>
  <c r="P26" i="19" s="1"/>
  <c r="M26" i="19"/>
  <c r="Q26" i="19" s="1"/>
  <c r="N26" i="19"/>
  <c r="R26" i="19" s="1"/>
  <c r="O26" i="19"/>
  <c r="S26" i="19" s="1"/>
  <c r="L27" i="19"/>
  <c r="P27" i="19" s="1"/>
  <c r="M27" i="19"/>
  <c r="Q27" i="19" s="1"/>
  <c r="N27" i="19"/>
  <c r="O27" i="19"/>
  <c r="S27" i="19" s="1"/>
  <c r="R27" i="19"/>
  <c r="L28" i="19"/>
  <c r="M28" i="19"/>
  <c r="Q28" i="19" s="1"/>
  <c r="N28" i="19"/>
  <c r="R28" i="19" s="1"/>
  <c r="O28" i="19"/>
  <c r="P28" i="19"/>
  <c r="S28" i="19"/>
  <c r="L29" i="19"/>
  <c r="M29" i="19"/>
  <c r="N29" i="19"/>
  <c r="O29" i="19"/>
  <c r="P29" i="19"/>
  <c r="Q29" i="19"/>
  <c r="R29" i="19"/>
  <c r="S29" i="19"/>
  <c r="L30" i="19"/>
  <c r="P30" i="19" s="1"/>
  <c r="M30" i="19"/>
  <c r="Q30" i="19" s="1"/>
  <c r="N30" i="19"/>
  <c r="O30" i="19"/>
  <c r="S30" i="19" s="1"/>
  <c r="R30" i="19"/>
  <c r="L31" i="19"/>
  <c r="P31" i="19" s="1"/>
  <c r="M31" i="19"/>
  <c r="Q31" i="19" s="1"/>
  <c r="N31" i="19"/>
  <c r="O31" i="19"/>
  <c r="R31" i="19"/>
  <c r="S31" i="19"/>
  <c r="S13" i="19"/>
  <c r="R13" i="19"/>
  <c r="Q13" i="19"/>
  <c r="O13" i="19"/>
  <c r="N13" i="19"/>
  <c r="M13" i="19"/>
  <c r="L13" i="19"/>
  <c r="P13" i="19" s="1"/>
  <c r="B115" i="83" l="1"/>
  <c r="D120" i="81"/>
  <c r="D121" i="81"/>
  <c r="D122" i="81"/>
  <c r="D123" i="81"/>
  <c r="D124" i="81"/>
  <c r="D125" i="81"/>
  <c r="D115" i="81"/>
  <c r="D116" i="81"/>
  <c r="D117" i="81"/>
  <c r="D118" i="81"/>
  <c r="D119" i="81"/>
  <c r="D51" i="64"/>
  <c r="D52" i="64"/>
  <c r="D53" i="64"/>
  <c r="D54" i="64"/>
  <c r="D55" i="64"/>
  <c r="D56" i="64"/>
  <c r="D57" i="64"/>
  <c r="D58" i="64"/>
  <c r="D59" i="64"/>
  <c r="D60" i="64"/>
  <c r="D61" i="64"/>
  <c r="D62" i="64"/>
  <c r="D63" i="64"/>
  <c r="D64" i="64"/>
  <c r="D65" i="64"/>
  <c r="D66" i="64"/>
  <c r="D67" i="64"/>
  <c r="D68" i="64"/>
  <c r="D69" i="64"/>
  <c r="D70" i="64"/>
  <c r="D71" i="64"/>
  <c r="D72" i="64"/>
  <c r="D73" i="64"/>
  <c r="D74" i="64"/>
  <c r="D75" i="64"/>
  <c r="D76" i="64"/>
  <c r="D77" i="64"/>
  <c r="D78" i="64"/>
  <c r="D79" i="64"/>
  <c r="D80" i="64"/>
  <c r="D81" i="64"/>
  <c r="D82" i="64"/>
  <c r="D83" i="64"/>
  <c r="D84" i="64"/>
  <c r="D85" i="64"/>
  <c r="D86" i="64"/>
  <c r="D87" i="64"/>
  <c r="D88" i="64"/>
  <c r="D89" i="64"/>
  <c r="D90" i="64"/>
  <c r="D91" i="64"/>
  <c r="D92" i="64"/>
  <c r="D93" i="64"/>
  <c r="D94" i="64"/>
  <c r="D95" i="64"/>
  <c r="D96" i="64"/>
  <c r="D97" i="64"/>
  <c r="D98" i="64"/>
  <c r="D99" i="64"/>
  <c r="D100" i="64"/>
  <c r="D101" i="64"/>
  <c r="D102" i="64"/>
  <c r="D103" i="64"/>
  <c r="D104" i="64"/>
  <c r="D105" i="64"/>
  <c r="D106" i="64"/>
  <c r="D107" i="64"/>
  <c r="D108" i="64"/>
  <c r="D109" i="64"/>
  <c r="D110" i="64"/>
  <c r="D111" i="64"/>
  <c r="D112" i="64"/>
  <c r="D113" i="64"/>
  <c r="D114" i="64"/>
  <c r="D115" i="64"/>
  <c r="D116" i="64"/>
  <c r="D117" i="64"/>
  <c r="D118" i="64"/>
  <c r="D119" i="64"/>
  <c r="D120" i="64"/>
  <c r="D121" i="64"/>
  <c r="D122" i="64"/>
  <c r="D123" i="64"/>
  <c r="D124" i="64"/>
  <c r="D125" i="64"/>
  <c r="D126" i="64"/>
  <c r="D127" i="64"/>
  <c r="D128" i="64"/>
  <c r="D129" i="64"/>
  <c r="D130" i="64"/>
  <c r="D131" i="64"/>
  <c r="D132" i="64"/>
  <c r="D133" i="64"/>
  <c r="D134" i="64"/>
  <c r="D135" i="64"/>
  <c r="D136" i="64"/>
  <c r="D137" i="64"/>
  <c r="D138" i="64"/>
  <c r="D139" i="64"/>
  <c r="D140" i="64"/>
  <c r="D141" i="64"/>
  <c r="D142" i="64"/>
  <c r="D143" i="64"/>
  <c r="D144" i="64"/>
  <c r="D145" i="64"/>
  <c r="C51" i="64"/>
  <c r="C52" i="64"/>
  <c r="C53" i="64"/>
  <c r="C54" i="64"/>
  <c r="C55" i="64"/>
  <c r="C56" i="64"/>
  <c r="C57" i="64"/>
  <c r="C58" i="64"/>
  <c r="C59" i="64"/>
  <c r="C60" i="64"/>
  <c r="C61" i="64"/>
  <c r="C62" i="64"/>
  <c r="C63" i="64"/>
  <c r="C64" i="64"/>
  <c r="C65" i="64"/>
  <c r="C66" i="64"/>
  <c r="C67" i="64"/>
  <c r="C68" i="64"/>
  <c r="C69" i="64"/>
  <c r="C70" i="64"/>
  <c r="C71" i="64"/>
  <c r="C72" i="64"/>
  <c r="C73" i="64"/>
  <c r="C74" i="64"/>
  <c r="C75" i="64"/>
  <c r="C76" i="64"/>
  <c r="C77" i="64"/>
  <c r="C78" i="64"/>
  <c r="C79" i="64"/>
  <c r="C80" i="64"/>
  <c r="C81" i="64"/>
  <c r="C82" i="64"/>
  <c r="C83" i="64"/>
  <c r="C84" i="64"/>
  <c r="C85" i="64"/>
  <c r="C86" i="64"/>
  <c r="C87" i="64"/>
  <c r="C88" i="64"/>
  <c r="C89" i="64"/>
  <c r="C90" i="64"/>
  <c r="C91" i="64"/>
  <c r="C92" i="64"/>
  <c r="C93" i="64"/>
  <c r="C94" i="64"/>
  <c r="C95" i="64"/>
  <c r="C96" i="64"/>
  <c r="C97" i="64"/>
  <c r="C98" i="64"/>
  <c r="C99" i="64"/>
  <c r="C100" i="64"/>
  <c r="C101" i="64"/>
  <c r="C102" i="64"/>
  <c r="C103" i="64"/>
  <c r="C104" i="64"/>
  <c r="C105" i="64"/>
  <c r="C106" i="64"/>
  <c r="C107" i="64"/>
  <c r="C108" i="64"/>
  <c r="C109" i="64"/>
  <c r="C110" i="64"/>
  <c r="C111" i="64"/>
  <c r="C112" i="64"/>
  <c r="C113" i="64"/>
  <c r="C114" i="64"/>
  <c r="C115" i="64"/>
  <c r="C116" i="64"/>
  <c r="C117" i="64"/>
  <c r="C118" i="64"/>
  <c r="C119" i="64"/>
  <c r="C120" i="64"/>
  <c r="C121" i="64"/>
  <c r="C122" i="64"/>
  <c r="C123" i="64"/>
  <c r="C124" i="64"/>
  <c r="C125" i="64"/>
  <c r="C126" i="64"/>
  <c r="C127" i="64"/>
  <c r="C128" i="64"/>
  <c r="C129" i="64"/>
  <c r="C130" i="64"/>
  <c r="C131" i="64"/>
  <c r="C132" i="64"/>
  <c r="C133" i="64"/>
  <c r="C134" i="64"/>
  <c r="C135" i="64"/>
  <c r="C136" i="64"/>
  <c r="C137" i="64"/>
  <c r="C138" i="64"/>
  <c r="C139" i="64"/>
  <c r="C140" i="64"/>
  <c r="C141" i="64"/>
  <c r="C142" i="64"/>
  <c r="C143" i="64"/>
  <c r="C144" i="64"/>
  <c r="C145" i="64"/>
  <c r="D50" i="64"/>
  <c r="C50" i="64"/>
  <c r="H15" i="150"/>
  <c r="H16" i="150"/>
  <c r="H17" i="150"/>
  <c r="H18" i="150"/>
  <c r="I18" i="150" s="1"/>
  <c r="H19" i="150"/>
  <c r="H20" i="150"/>
  <c r="H21" i="150"/>
  <c r="H22" i="150"/>
  <c r="H23" i="150"/>
  <c r="H24" i="150"/>
  <c r="H25" i="150"/>
  <c r="H26" i="150"/>
  <c r="I26" i="150" s="1"/>
  <c r="H27" i="150"/>
  <c r="H28" i="150"/>
  <c r="H29" i="150"/>
  <c r="H30" i="150"/>
  <c r="H31" i="150"/>
  <c r="H32" i="150"/>
  <c r="H33" i="150"/>
  <c r="H34" i="150"/>
  <c r="I34" i="150" s="1"/>
  <c r="H35" i="150"/>
  <c r="H36" i="150"/>
  <c r="H37" i="150"/>
  <c r="H38" i="150"/>
  <c r="H39" i="150"/>
  <c r="H40" i="150"/>
  <c r="H41" i="150"/>
  <c r="H42" i="150"/>
  <c r="H14" i="150"/>
  <c r="G15" i="150"/>
  <c r="G16" i="150"/>
  <c r="G17" i="150"/>
  <c r="G18" i="150"/>
  <c r="G19" i="150"/>
  <c r="G20" i="150"/>
  <c r="G21" i="150"/>
  <c r="G22" i="150"/>
  <c r="G23" i="150"/>
  <c r="G24" i="150"/>
  <c r="G25" i="150"/>
  <c r="G26" i="150"/>
  <c r="G27" i="150"/>
  <c r="G28" i="150"/>
  <c r="G29" i="150"/>
  <c r="G30" i="150"/>
  <c r="G31" i="150"/>
  <c r="G32" i="150"/>
  <c r="G33" i="150"/>
  <c r="G34" i="150"/>
  <c r="G35" i="150"/>
  <c r="G36" i="150"/>
  <c r="G37" i="150"/>
  <c r="G38" i="150"/>
  <c r="G39" i="150"/>
  <c r="G40" i="150"/>
  <c r="G41" i="150"/>
  <c r="G42" i="150"/>
  <c r="G14" i="150"/>
  <c r="D15" i="150"/>
  <c r="D16" i="150"/>
  <c r="D17" i="150"/>
  <c r="D18" i="150"/>
  <c r="D19" i="150"/>
  <c r="D20" i="150"/>
  <c r="D21" i="150"/>
  <c r="D22" i="150"/>
  <c r="D23" i="150"/>
  <c r="D24" i="150"/>
  <c r="D25" i="150"/>
  <c r="D26" i="150"/>
  <c r="D27" i="150"/>
  <c r="D28" i="150"/>
  <c r="D29" i="150"/>
  <c r="D30" i="150"/>
  <c r="D31" i="150"/>
  <c r="D32" i="150"/>
  <c r="D33" i="150"/>
  <c r="D34" i="150"/>
  <c r="D35" i="150"/>
  <c r="D36" i="150"/>
  <c r="D37" i="150"/>
  <c r="D38" i="150"/>
  <c r="D39" i="150"/>
  <c r="D40" i="150"/>
  <c r="D41" i="150"/>
  <c r="D42" i="150"/>
  <c r="D14" i="150"/>
  <c r="C15" i="150"/>
  <c r="C16" i="150"/>
  <c r="C17" i="150"/>
  <c r="C18" i="150"/>
  <c r="C19" i="150"/>
  <c r="C20" i="150"/>
  <c r="C21" i="150"/>
  <c r="C22" i="150"/>
  <c r="C23" i="150"/>
  <c r="C24" i="150"/>
  <c r="C25" i="150"/>
  <c r="C26" i="150"/>
  <c r="C27" i="150"/>
  <c r="C28" i="150"/>
  <c r="C29" i="150"/>
  <c r="C30" i="150"/>
  <c r="C31" i="150"/>
  <c r="C32" i="150"/>
  <c r="C33" i="150"/>
  <c r="C34" i="150"/>
  <c r="C35" i="150"/>
  <c r="C36" i="150"/>
  <c r="C37" i="150"/>
  <c r="C38" i="150"/>
  <c r="C39" i="150"/>
  <c r="C40" i="150"/>
  <c r="C41" i="150"/>
  <c r="C42" i="150"/>
  <c r="C14" i="150"/>
  <c r="B15" i="150"/>
  <c r="B16" i="150"/>
  <c r="B17" i="150"/>
  <c r="B18" i="150"/>
  <c r="B19" i="150"/>
  <c r="B20" i="150"/>
  <c r="B21" i="150"/>
  <c r="B22" i="150"/>
  <c r="B23" i="150"/>
  <c r="B24" i="150"/>
  <c r="B25" i="150"/>
  <c r="B26" i="150"/>
  <c r="B27" i="150"/>
  <c r="B28" i="150"/>
  <c r="B29" i="150"/>
  <c r="B30" i="150"/>
  <c r="B31" i="150"/>
  <c r="B32" i="150"/>
  <c r="B33" i="150"/>
  <c r="B34" i="150"/>
  <c r="B35" i="150"/>
  <c r="B36" i="150"/>
  <c r="B37" i="150"/>
  <c r="B38" i="150"/>
  <c r="B39" i="150"/>
  <c r="B40" i="150"/>
  <c r="B41" i="150"/>
  <c r="B42" i="150"/>
  <c r="F142" i="64" l="1"/>
  <c r="F134" i="64"/>
  <c r="F127" i="64"/>
  <c r="I25" i="150"/>
  <c r="F144" i="64"/>
  <c r="F136" i="64"/>
  <c r="F128" i="64"/>
  <c r="F138" i="64"/>
  <c r="F130" i="64"/>
  <c r="F54" i="64"/>
  <c r="F140" i="64"/>
  <c r="F132" i="64"/>
  <c r="F139" i="64"/>
  <c r="F131" i="64"/>
  <c r="I27" i="150"/>
  <c r="I37" i="150"/>
  <c r="I29" i="150"/>
  <c r="I21" i="150"/>
  <c r="I28" i="150"/>
  <c r="F145" i="64"/>
  <c r="F137" i="64"/>
  <c r="F129" i="64"/>
  <c r="I35" i="150"/>
  <c r="I19" i="150"/>
  <c r="F143" i="64"/>
  <c r="F135" i="64"/>
  <c r="I24" i="150"/>
  <c r="F141" i="64"/>
  <c r="F133" i="64"/>
  <c r="I39" i="150"/>
  <c r="I23" i="150"/>
  <c r="I30" i="150"/>
  <c r="I36" i="150"/>
  <c r="I20" i="150"/>
  <c r="I33" i="150"/>
  <c r="I32" i="150"/>
  <c r="I38" i="150"/>
  <c r="I22" i="150"/>
  <c r="I31" i="150"/>
  <c r="B14" i="150" l="1"/>
  <c r="D46" i="80" l="1"/>
  <c r="D45" i="80"/>
  <c r="D44" i="80"/>
  <c r="D43" i="80"/>
  <c r="D48" i="19" l="1"/>
  <c r="D47" i="19"/>
  <c r="D46" i="19"/>
  <c r="H46" i="19"/>
  <c r="D125" i="83" l="1"/>
  <c r="D120" i="137" l="1"/>
  <c r="D120" i="136"/>
  <c r="D120" i="135"/>
  <c r="D120" i="102"/>
  <c r="D120" i="82"/>
  <c r="D120" i="84" l="1"/>
  <c r="D120" i="103"/>
  <c r="D120" i="87"/>
  <c r="D120" i="86"/>
  <c r="D120" i="83"/>
  <c r="H47" i="19" l="1"/>
  <c r="D118" i="136" l="1"/>
  <c r="D118" i="135"/>
  <c r="D118" i="134"/>
  <c r="D118" i="104" l="1"/>
  <c r="D118" i="105"/>
  <c r="D118" i="82"/>
  <c r="D118" i="137"/>
  <c r="D118" i="133"/>
  <c r="C11" i="137" l="1"/>
  <c r="D11" i="137"/>
  <c r="E11" i="137"/>
  <c r="F11" i="137"/>
  <c r="G11" i="137"/>
  <c r="H11" i="137"/>
  <c r="C11" i="136"/>
  <c r="D11" i="136"/>
  <c r="E11" i="136"/>
  <c r="F11" i="136"/>
  <c r="G11" i="136"/>
  <c r="H11" i="136"/>
  <c r="C11" i="135"/>
  <c r="D11" i="135"/>
  <c r="E11" i="135"/>
  <c r="F11" i="135"/>
  <c r="G11" i="135"/>
  <c r="H11" i="135"/>
  <c r="C11" i="134"/>
  <c r="D11" i="134"/>
  <c r="E11" i="134"/>
  <c r="F11" i="134"/>
  <c r="G11" i="134"/>
  <c r="H11" i="134"/>
  <c r="C11" i="133"/>
  <c r="D11" i="133"/>
  <c r="E11" i="133"/>
  <c r="F11" i="133"/>
  <c r="G11" i="133"/>
  <c r="H11" i="133"/>
  <c r="C11" i="104"/>
  <c r="D11" i="104"/>
  <c r="E11" i="104"/>
  <c r="F11" i="104"/>
  <c r="G11" i="104"/>
  <c r="H11" i="104"/>
  <c r="C11" i="106"/>
  <c r="D11" i="106"/>
  <c r="E11" i="106"/>
  <c r="F11" i="106"/>
  <c r="G11" i="106"/>
  <c r="H11" i="106"/>
  <c r="C11" i="105"/>
  <c r="D11" i="105"/>
  <c r="E11" i="105"/>
  <c r="F11" i="105"/>
  <c r="G11" i="105"/>
  <c r="H11" i="105"/>
  <c r="C11" i="103"/>
  <c r="D11" i="103"/>
  <c r="E11" i="103"/>
  <c r="F11" i="103"/>
  <c r="G11" i="103"/>
  <c r="H11" i="103"/>
  <c r="C11" i="102"/>
  <c r="D11" i="102"/>
  <c r="E11" i="102"/>
  <c r="F11" i="102"/>
  <c r="G11" i="102"/>
  <c r="H11" i="102"/>
  <c r="C11" i="87"/>
  <c r="D11" i="87"/>
  <c r="E11" i="87"/>
  <c r="F11" i="87"/>
  <c r="G11" i="87"/>
  <c r="H11" i="87"/>
  <c r="C11" i="86"/>
  <c r="D11" i="86"/>
  <c r="E11" i="86"/>
  <c r="F11" i="86"/>
  <c r="G11" i="86"/>
  <c r="H11" i="86"/>
  <c r="C11" i="85"/>
  <c r="D11" i="85"/>
  <c r="E11" i="85"/>
  <c r="F11" i="85"/>
  <c r="G11" i="85"/>
  <c r="H11" i="85"/>
  <c r="C11" i="84"/>
  <c r="D11" i="84"/>
  <c r="E11" i="84"/>
  <c r="F11" i="84"/>
  <c r="G11" i="84"/>
  <c r="H11" i="84"/>
  <c r="C11" i="131"/>
  <c r="D11" i="131"/>
  <c r="E11" i="131"/>
  <c r="F11" i="131"/>
  <c r="G11" i="131"/>
  <c r="H11" i="131"/>
  <c r="C11" i="83"/>
  <c r="D11" i="83"/>
  <c r="E11" i="83"/>
  <c r="F11" i="83"/>
  <c r="G11" i="83"/>
  <c r="H11" i="83"/>
  <c r="C11" i="82"/>
  <c r="D11" i="82"/>
  <c r="E11" i="82"/>
  <c r="F11" i="82"/>
  <c r="G11" i="82"/>
  <c r="H11" i="82"/>
  <c r="C11" i="81"/>
  <c r="D11" i="81"/>
  <c r="E11" i="81"/>
  <c r="F11" i="81"/>
  <c r="G11" i="81"/>
  <c r="H11" i="81"/>
  <c r="D66" i="81"/>
  <c r="I10" i="137" l="1"/>
  <c r="J10" i="137"/>
  <c r="K10" i="137"/>
  <c r="I10" i="136"/>
  <c r="J10" i="136"/>
  <c r="K10" i="136"/>
  <c r="I10" i="135"/>
  <c r="J10" i="135"/>
  <c r="K10" i="135"/>
  <c r="I10" i="134"/>
  <c r="J10" i="134"/>
  <c r="K10" i="134"/>
  <c r="I10" i="133"/>
  <c r="J10" i="133"/>
  <c r="K10" i="133"/>
  <c r="I10" i="104"/>
  <c r="J10" i="104"/>
  <c r="K10" i="104"/>
  <c r="I10" i="106"/>
  <c r="J10" i="106"/>
  <c r="K10" i="106"/>
  <c r="I10" i="105"/>
  <c r="J10" i="105"/>
  <c r="K10" i="105"/>
  <c r="I10" i="103"/>
  <c r="J10" i="103"/>
  <c r="K10" i="103"/>
  <c r="I10" i="102"/>
  <c r="J10" i="102"/>
  <c r="K10" i="102"/>
  <c r="I10" i="87"/>
  <c r="J10" i="87"/>
  <c r="K10" i="87"/>
  <c r="I10" i="86"/>
  <c r="J10" i="86"/>
  <c r="K10" i="86"/>
  <c r="I10" i="85"/>
  <c r="J10" i="85"/>
  <c r="K10" i="85"/>
  <c r="I10" i="84"/>
  <c r="J10" i="84"/>
  <c r="K10" i="84"/>
  <c r="I10" i="131"/>
  <c r="J10" i="131"/>
  <c r="K10" i="131"/>
  <c r="I10" i="83"/>
  <c r="J10" i="83"/>
  <c r="K10" i="83"/>
  <c r="I10" i="82"/>
  <c r="J10" i="82"/>
  <c r="K10" i="82"/>
  <c r="I10" i="81"/>
  <c r="J10" i="81"/>
  <c r="K10" i="81"/>
  <c r="G11" i="19"/>
  <c r="D125" i="82" l="1"/>
  <c r="B129" i="64" l="1"/>
  <c r="B128" i="64"/>
  <c r="B127" i="64"/>
  <c r="B126" i="64"/>
  <c r="B125" i="64"/>
  <c r="B124" i="64"/>
  <c r="B123" i="64"/>
  <c r="B122" i="64"/>
  <c r="B121" i="64"/>
  <c r="B120" i="64"/>
  <c r="B119" i="64"/>
  <c r="B118" i="64"/>
  <c r="B117" i="64"/>
  <c r="B116" i="64"/>
  <c r="B115" i="64"/>
  <c r="B114" i="64"/>
  <c r="B113" i="64"/>
  <c r="B112" i="64"/>
  <c r="B111" i="64"/>
  <c r="B110" i="64"/>
  <c r="B109" i="64"/>
  <c r="B108" i="64"/>
  <c r="B107" i="64"/>
  <c r="B106" i="64"/>
  <c r="B105" i="64"/>
  <c r="B104" i="64"/>
  <c r="B103" i="64"/>
  <c r="B102" i="64"/>
  <c r="B101" i="64"/>
  <c r="B100" i="64"/>
  <c r="B99" i="64"/>
  <c r="B98" i="64"/>
  <c r="B97" i="64"/>
  <c r="B96" i="64"/>
  <c r="B95" i="64"/>
  <c r="B94" i="64"/>
  <c r="B93" i="64"/>
  <c r="B92" i="64"/>
  <c r="B91" i="64"/>
  <c r="B90" i="64"/>
  <c r="B89" i="64"/>
  <c r="B88" i="64"/>
  <c r="B87" i="64"/>
  <c r="B86" i="64"/>
  <c r="B85" i="64"/>
  <c r="B84" i="64"/>
  <c r="B83" i="64"/>
  <c r="B82" i="64"/>
  <c r="B81" i="64"/>
  <c r="B80" i="64"/>
  <c r="B79" i="64"/>
  <c r="B78" i="64"/>
  <c r="B77" i="64"/>
  <c r="B76" i="64"/>
  <c r="B75" i="64"/>
  <c r="B74" i="64"/>
  <c r="B73" i="64"/>
  <c r="B72" i="64"/>
  <c r="B71" i="64"/>
  <c r="B70" i="64"/>
  <c r="B69" i="64"/>
  <c r="B68" i="64"/>
  <c r="B67" i="64"/>
  <c r="B66" i="64"/>
  <c r="B65" i="64"/>
  <c r="B64" i="64"/>
  <c r="B63" i="64"/>
  <c r="B62" i="64"/>
  <c r="B61" i="64"/>
  <c r="B60" i="64"/>
  <c r="B59" i="64"/>
  <c r="B58" i="64"/>
  <c r="B57" i="64"/>
  <c r="B56" i="64"/>
  <c r="B55" i="64"/>
  <c r="B54" i="64"/>
  <c r="B53" i="64"/>
  <c r="B52" i="64"/>
  <c r="B51" i="64"/>
  <c r="B50" i="64"/>
  <c r="C45" i="80"/>
  <c r="C44" i="80"/>
  <c r="C43" i="80"/>
  <c r="D122" i="82" l="1"/>
  <c r="C46" i="80" l="1"/>
  <c r="E31" i="150" l="1"/>
  <c r="E34" i="150"/>
  <c r="I40" i="150" l="1"/>
  <c r="E35" i="150"/>
  <c r="I42" i="150"/>
  <c r="E33" i="150"/>
  <c r="E38" i="150"/>
  <c r="E41" i="150"/>
  <c r="E40" i="150"/>
  <c r="E39" i="150"/>
  <c r="E37" i="150"/>
  <c r="E36" i="150"/>
  <c r="I41" i="150"/>
  <c r="E32" i="150"/>
  <c r="E42" i="150"/>
  <c r="D67" i="81" l="1"/>
  <c r="D79" i="81"/>
  <c r="D91" i="81"/>
  <c r="D68" i="81"/>
  <c r="D80" i="81"/>
  <c r="D92" i="81"/>
  <c r="D69" i="81"/>
  <c r="D81" i="81"/>
  <c r="D93" i="81"/>
  <c r="D70" i="81"/>
  <c r="D82" i="81"/>
  <c r="D94" i="81"/>
  <c r="D71" i="81"/>
  <c r="D83" i="81"/>
  <c r="D95" i="81"/>
  <c r="D72" i="81"/>
  <c r="D84" i="81"/>
  <c r="D96" i="81"/>
  <c r="D73" i="81"/>
  <c r="D85" i="81"/>
  <c r="D97" i="81"/>
  <c r="D74" i="81"/>
  <c r="D86" i="81"/>
  <c r="D98" i="81"/>
  <c r="D110" i="81"/>
  <c r="D75" i="81"/>
  <c r="D87" i="81"/>
  <c r="D99" i="81"/>
  <c r="D111" i="81"/>
  <c r="F122" i="81" s="1"/>
  <c r="D76" i="81"/>
  <c r="D88" i="81"/>
  <c r="D100" i="81"/>
  <c r="D112" i="81"/>
  <c r="D77" i="81"/>
  <c r="D101" i="81"/>
  <c r="D113" i="81"/>
  <c r="D114" i="81"/>
  <c r="F125" i="81" s="1"/>
  <c r="D90" i="81"/>
  <c r="D78" i="81"/>
  <c r="F124" i="81" l="1"/>
  <c r="F121" i="81"/>
  <c r="F123" i="81"/>
  <c r="D109" i="81"/>
  <c r="F120" i="81" s="1"/>
  <c r="D108" i="81"/>
  <c r="F119" i="81" s="1"/>
  <c r="D107" i="81"/>
  <c r="F118" i="81" s="1"/>
  <c r="D106" i="81"/>
  <c r="D105" i="81"/>
  <c r="F116" i="81" s="1"/>
  <c r="D104" i="81"/>
  <c r="D102" i="81"/>
  <c r="D103" i="81"/>
  <c r="F115" i="81" l="1"/>
  <c r="F117" i="81"/>
  <c r="F114" i="81"/>
  <c r="F113" i="81"/>
  <c r="D125" i="136" l="1"/>
  <c r="D125" i="135"/>
  <c r="D125" i="133"/>
  <c r="D125" i="103"/>
  <c r="D125" i="102"/>
  <c r="D125" i="87"/>
  <c r="D125" i="84"/>
  <c r="D125" i="105" l="1"/>
  <c r="D125" i="106"/>
  <c r="D125" i="104"/>
  <c r="D125" i="85"/>
  <c r="D125" i="86"/>
  <c r="D125" i="134"/>
  <c r="D125" i="137"/>
  <c r="D124" i="137"/>
  <c r="D124" i="134"/>
  <c r="D124" i="133"/>
  <c r="D124" i="104"/>
  <c r="D124" i="106"/>
  <c r="D124" i="105"/>
  <c r="D124" i="103"/>
  <c r="D124" i="102"/>
  <c r="D124" i="87"/>
  <c r="D124" i="83"/>
  <c r="D125" i="131" l="1"/>
  <c r="D124" i="135"/>
  <c r="D124" i="136"/>
  <c r="D124" i="84"/>
  <c r="D124" i="85"/>
  <c r="D124" i="86"/>
  <c r="D124" i="82"/>
  <c r="D124" i="131" l="1"/>
  <c r="D123" i="137"/>
  <c r="D123" i="136"/>
  <c r="D123" i="135"/>
  <c r="D123" i="134"/>
  <c r="D123" i="133"/>
  <c r="D123" i="104"/>
  <c r="D123" i="106"/>
  <c r="D123" i="105"/>
  <c r="D123" i="103"/>
  <c r="D123" i="102"/>
  <c r="D123" i="87"/>
  <c r="D123" i="86"/>
  <c r="D123" i="85"/>
  <c r="D123" i="84"/>
  <c r="D123" i="83"/>
  <c r="D123" i="82"/>
  <c r="D123" i="131" l="1"/>
  <c r="D122" i="136"/>
  <c r="D122" i="135"/>
  <c r="D122" i="133"/>
  <c r="D122" i="104"/>
  <c r="D122" i="102"/>
  <c r="D122" i="85"/>
  <c r="D122" i="134" l="1"/>
  <c r="D122" i="137"/>
  <c r="D122" i="106"/>
  <c r="D122" i="105"/>
  <c r="D122" i="84"/>
  <c r="D122" i="87"/>
  <c r="D122" i="83"/>
  <c r="D122" i="86"/>
  <c r="D122" i="103"/>
  <c r="D122" i="131" l="1"/>
  <c r="D121" i="135"/>
  <c r="D121" i="133"/>
  <c r="D121" i="104"/>
  <c r="D121" i="136" l="1"/>
  <c r="D121" i="137"/>
  <c r="D121" i="134"/>
  <c r="D121" i="106"/>
  <c r="D121" i="105"/>
  <c r="D121" i="103"/>
  <c r="D121" i="102"/>
  <c r="D121" i="85"/>
  <c r="D121" i="83"/>
  <c r="D121" i="87" l="1"/>
  <c r="D121" i="84"/>
  <c r="D121" i="86"/>
  <c r="D121" i="82"/>
  <c r="D121" i="131" l="1"/>
  <c r="D120" i="133" l="1"/>
  <c r="D120" i="105"/>
  <c r="D120" i="85"/>
  <c r="D120" i="104" l="1"/>
  <c r="D120" i="106"/>
  <c r="D120" i="134"/>
  <c r="D120" i="131" l="1"/>
  <c r="D119" i="137" l="1"/>
  <c r="D119" i="136"/>
  <c r="D119" i="134"/>
  <c r="D119" i="135"/>
  <c r="D119" i="133"/>
  <c r="D119" i="104"/>
  <c r="D119" i="106"/>
  <c r="D119" i="105"/>
  <c r="D119" i="103"/>
  <c r="D119" i="102"/>
  <c r="D119" i="87"/>
  <c r="D119" i="85"/>
  <c r="D119" i="84"/>
  <c r="D119" i="83"/>
  <c r="D119" i="82"/>
  <c r="F126" i="64"/>
  <c r="S7" i="80"/>
  <c r="F125" i="64" l="1"/>
  <c r="F124" i="64"/>
  <c r="F123" i="64"/>
  <c r="F122" i="64"/>
  <c r="F121" i="64"/>
  <c r="F120" i="64"/>
  <c r="F119" i="64"/>
  <c r="F118" i="64"/>
  <c r="F117" i="64"/>
  <c r="F116" i="64"/>
  <c r="D119" i="86"/>
  <c r="D119" i="131" s="1"/>
  <c r="F115" i="64"/>
  <c r="D117" i="137" l="1"/>
  <c r="D116" i="137"/>
  <c r="D115" i="137"/>
  <c r="B115" i="137"/>
  <c r="B116" i="137" s="1"/>
  <c r="B117" i="137" s="1"/>
  <c r="B118" i="137" s="1"/>
  <c r="B119" i="137" s="1"/>
  <c r="B120" i="137" s="1"/>
  <c r="B122" i="137" s="1"/>
  <c r="B123" i="137" s="1"/>
  <c r="B124" i="137" s="1"/>
  <c r="B125" i="137" s="1"/>
  <c r="D114" i="137"/>
  <c r="D113" i="137"/>
  <c r="D112" i="137"/>
  <c r="D111" i="137"/>
  <c r="D110" i="137"/>
  <c r="D109" i="137"/>
  <c r="D108" i="137"/>
  <c r="D107" i="137"/>
  <c r="D106" i="137"/>
  <c r="D105" i="137"/>
  <c r="D104" i="137"/>
  <c r="D103" i="137"/>
  <c r="D102" i="137"/>
  <c r="B102" i="137"/>
  <c r="B103" i="137" s="1"/>
  <c r="B104" i="137" s="1"/>
  <c r="B105" i="137" s="1"/>
  <c r="B106" i="137" s="1"/>
  <c r="B107" i="137" s="1"/>
  <c r="B108" i="137" s="1"/>
  <c r="B109" i="137" s="1"/>
  <c r="B110" i="137" s="1"/>
  <c r="B111" i="137" s="1"/>
  <c r="B112" i="137" s="1"/>
  <c r="B113" i="137" s="1"/>
  <c r="D101" i="137"/>
  <c r="D100" i="137"/>
  <c r="D99" i="137"/>
  <c r="D98" i="137"/>
  <c r="D97" i="137"/>
  <c r="D96" i="137"/>
  <c r="D95" i="137"/>
  <c r="D94" i="137"/>
  <c r="D93" i="137"/>
  <c r="D92" i="137"/>
  <c r="D91" i="137"/>
  <c r="D90" i="137"/>
  <c r="B90" i="137"/>
  <c r="B91" i="137" s="1"/>
  <c r="B92" i="137" s="1"/>
  <c r="B93" i="137" s="1"/>
  <c r="B94" i="137" s="1"/>
  <c r="B95" i="137" s="1"/>
  <c r="B96" i="137" s="1"/>
  <c r="B97" i="137" s="1"/>
  <c r="B98" i="137" s="1"/>
  <c r="B99" i="137" s="1"/>
  <c r="B100" i="137" s="1"/>
  <c r="B101" i="137" s="1"/>
  <c r="D89" i="137"/>
  <c r="D88" i="137"/>
  <c r="D87" i="137"/>
  <c r="D86" i="137"/>
  <c r="D85" i="137"/>
  <c r="D84" i="137"/>
  <c r="D83" i="137"/>
  <c r="D82" i="137"/>
  <c r="D81" i="137"/>
  <c r="D80" i="137"/>
  <c r="D79" i="137"/>
  <c r="D78" i="137"/>
  <c r="B78" i="137"/>
  <c r="B79" i="137" s="1"/>
  <c r="B80" i="137" s="1"/>
  <c r="B81" i="137" s="1"/>
  <c r="B82" i="137" s="1"/>
  <c r="B83" i="137" s="1"/>
  <c r="B84" i="137" s="1"/>
  <c r="B85" i="137" s="1"/>
  <c r="B86" i="137" s="1"/>
  <c r="B87" i="137" s="1"/>
  <c r="B88" i="137" s="1"/>
  <c r="B89" i="137" s="1"/>
  <c r="D77" i="137"/>
  <c r="D76" i="137"/>
  <c r="D75" i="137"/>
  <c r="D74" i="137"/>
  <c r="D73" i="137"/>
  <c r="D72" i="137"/>
  <c r="D71" i="137"/>
  <c r="D70" i="137"/>
  <c r="D69" i="137"/>
  <c r="D68" i="137"/>
  <c r="D67" i="137"/>
  <c r="D66" i="137"/>
  <c r="B66" i="137"/>
  <c r="B67" i="137" s="1"/>
  <c r="B68" i="137" s="1"/>
  <c r="B69" i="137" s="1"/>
  <c r="B70" i="137" s="1"/>
  <c r="B71" i="137" s="1"/>
  <c r="B72" i="137" s="1"/>
  <c r="B73" i="137" s="1"/>
  <c r="B74" i="137" s="1"/>
  <c r="B75" i="137" s="1"/>
  <c r="B76" i="137" s="1"/>
  <c r="B77" i="137" s="1"/>
  <c r="D65" i="137"/>
  <c r="D64" i="137"/>
  <c r="D63" i="137"/>
  <c r="D62" i="137"/>
  <c r="D61" i="137"/>
  <c r="D60" i="137"/>
  <c r="D59" i="137"/>
  <c r="D58" i="137"/>
  <c r="D57" i="137"/>
  <c r="D56" i="137"/>
  <c r="D55" i="137"/>
  <c r="D54" i="137"/>
  <c r="B54" i="137"/>
  <c r="B55" i="137" s="1"/>
  <c r="B56" i="137" s="1"/>
  <c r="B57" i="137" s="1"/>
  <c r="B58" i="137" s="1"/>
  <c r="B59" i="137" s="1"/>
  <c r="B60" i="137" s="1"/>
  <c r="B61" i="137" s="1"/>
  <c r="B62" i="137" s="1"/>
  <c r="B63" i="137" s="1"/>
  <c r="B64" i="137" s="1"/>
  <c r="B65" i="137" s="1"/>
  <c r="D103" i="136"/>
  <c r="D80" i="136"/>
  <c r="D92" i="136"/>
  <c r="D104" i="136"/>
  <c r="D69" i="136"/>
  <c r="D105" i="136"/>
  <c r="D95" i="136"/>
  <c r="D107" i="136"/>
  <c r="D72" i="136"/>
  <c r="D108" i="136"/>
  <c r="D73" i="136"/>
  <c r="D85" i="136"/>
  <c r="D109" i="136"/>
  <c r="D76" i="136"/>
  <c r="D88" i="136"/>
  <c r="D100" i="136"/>
  <c r="D77" i="136"/>
  <c r="D89" i="136"/>
  <c r="D56" i="136"/>
  <c r="D57" i="136"/>
  <c r="D59" i="136"/>
  <c r="D62" i="136"/>
  <c r="D65" i="136"/>
  <c r="D60" i="136"/>
  <c r="D63" i="136"/>
  <c r="D64" i="136"/>
  <c r="D55" i="136"/>
  <c r="D117" i="136"/>
  <c r="D116" i="136"/>
  <c r="D115" i="136"/>
  <c r="B115" i="136"/>
  <c r="B116" i="136" s="1"/>
  <c r="B117" i="136" s="1"/>
  <c r="B118" i="136" s="1"/>
  <c r="B119" i="136" s="1"/>
  <c r="B120" i="136" s="1"/>
  <c r="B121" i="136" s="1"/>
  <c r="B122" i="136" s="1"/>
  <c r="B123" i="136" s="1"/>
  <c r="B124" i="136" s="1"/>
  <c r="D114" i="136"/>
  <c r="D113" i="136"/>
  <c r="D112" i="136"/>
  <c r="D111" i="136"/>
  <c r="D110" i="136"/>
  <c r="D106" i="136"/>
  <c r="D102" i="136"/>
  <c r="B102" i="136"/>
  <c r="B103" i="136" s="1"/>
  <c r="B104" i="136" s="1"/>
  <c r="B105" i="136" s="1"/>
  <c r="B106" i="136" s="1"/>
  <c r="B107" i="136" s="1"/>
  <c r="B108" i="136" s="1"/>
  <c r="B109" i="136" s="1"/>
  <c r="B110" i="136" s="1"/>
  <c r="B111" i="136" s="1"/>
  <c r="B112" i="136" s="1"/>
  <c r="B113" i="136" s="1"/>
  <c r="D101" i="136"/>
  <c r="D99" i="136"/>
  <c r="D98" i="136"/>
  <c r="D97" i="136"/>
  <c r="D96" i="136"/>
  <c r="D94" i="136"/>
  <c r="D93" i="136"/>
  <c r="D91" i="136"/>
  <c r="D90" i="136"/>
  <c r="B90" i="136"/>
  <c r="B91" i="136" s="1"/>
  <c r="B92" i="136" s="1"/>
  <c r="B93" i="136" s="1"/>
  <c r="B94" i="136" s="1"/>
  <c r="B95" i="136" s="1"/>
  <c r="B96" i="136" s="1"/>
  <c r="B97" i="136" s="1"/>
  <c r="B98" i="136" s="1"/>
  <c r="B99" i="136" s="1"/>
  <c r="B100" i="136" s="1"/>
  <c r="B101" i="136" s="1"/>
  <c r="D87" i="136"/>
  <c r="D86" i="136"/>
  <c r="D84" i="136"/>
  <c r="D83" i="136"/>
  <c r="D82" i="136"/>
  <c r="D81" i="136"/>
  <c r="D79" i="136"/>
  <c r="D78" i="136"/>
  <c r="B78" i="136"/>
  <c r="B79" i="136" s="1"/>
  <c r="B80" i="136" s="1"/>
  <c r="B81" i="136" s="1"/>
  <c r="B82" i="136" s="1"/>
  <c r="B83" i="136" s="1"/>
  <c r="B84" i="136" s="1"/>
  <c r="B85" i="136" s="1"/>
  <c r="B86" i="136" s="1"/>
  <c r="B87" i="136" s="1"/>
  <c r="B88" i="136" s="1"/>
  <c r="B89" i="136" s="1"/>
  <c r="D75" i="136"/>
  <c r="D74" i="136"/>
  <c r="D71" i="136"/>
  <c r="D70" i="136"/>
  <c r="D68" i="136"/>
  <c r="D67" i="136"/>
  <c r="D66" i="136"/>
  <c r="B66" i="136"/>
  <c r="B67" i="136" s="1"/>
  <c r="B68" i="136" s="1"/>
  <c r="B69" i="136" s="1"/>
  <c r="B70" i="136" s="1"/>
  <c r="B71" i="136" s="1"/>
  <c r="B72" i="136" s="1"/>
  <c r="B73" i="136" s="1"/>
  <c r="B74" i="136" s="1"/>
  <c r="B75" i="136" s="1"/>
  <c r="B76" i="136" s="1"/>
  <c r="B77" i="136" s="1"/>
  <c r="D61" i="136"/>
  <c r="D58" i="136"/>
  <c r="D54" i="136"/>
  <c r="B54" i="136"/>
  <c r="B55" i="136" s="1"/>
  <c r="B56" i="136" s="1"/>
  <c r="B57" i="136" s="1"/>
  <c r="B58" i="136" s="1"/>
  <c r="B59" i="136" s="1"/>
  <c r="B60" i="136" s="1"/>
  <c r="B61" i="136" s="1"/>
  <c r="B62" i="136" s="1"/>
  <c r="B63" i="136" s="1"/>
  <c r="B64" i="136" s="1"/>
  <c r="B65" i="136" s="1"/>
  <c r="D117" i="134"/>
  <c r="D116" i="134"/>
  <c r="D115" i="134"/>
  <c r="B115" i="134"/>
  <c r="B116" i="134" s="1"/>
  <c r="B117" i="134" s="1"/>
  <c r="B118" i="134" s="1"/>
  <c r="B119" i="134" s="1"/>
  <c r="B120" i="134" s="1"/>
  <c r="D114" i="134"/>
  <c r="D113" i="134"/>
  <c r="D112" i="134"/>
  <c r="D111" i="134"/>
  <c r="D110" i="134"/>
  <c r="D109" i="134"/>
  <c r="D108" i="134"/>
  <c r="D107" i="134"/>
  <c r="D106" i="134"/>
  <c r="D105" i="134"/>
  <c r="D104" i="134"/>
  <c r="D103" i="134"/>
  <c r="D102" i="134"/>
  <c r="B102" i="134"/>
  <c r="B103" i="134" s="1"/>
  <c r="B104" i="134" s="1"/>
  <c r="B105" i="134" s="1"/>
  <c r="B106" i="134" s="1"/>
  <c r="B107" i="134" s="1"/>
  <c r="B108" i="134" s="1"/>
  <c r="B109" i="134" s="1"/>
  <c r="B110" i="134" s="1"/>
  <c r="B111" i="134" s="1"/>
  <c r="B112" i="134" s="1"/>
  <c r="B113" i="134" s="1"/>
  <c r="D101" i="134"/>
  <c r="D100" i="134"/>
  <c r="D99" i="134"/>
  <c r="D98" i="134"/>
  <c r="D97" i="134"/>
  <c r="D96" i="134"/>
  <c r="D95" i="134"/>
  <c r="D94" i="134"/>
  <c r="D93" i="134"/>
  <c r="D92" i="134"/>
  <c r="D91" i="134"/>
  <c r="D90" i="134"/>
  <c r="B90" i="134"/>
  <c r="B91" i="134" s="1"/>
  <c r="B92" i="134" s="1"/>
  <c r="B93" i="134" s="1"/>
  <c r="B94" i="134" s="1"/>
  <c r="B95" i="134" s="1"/>
  <c r="B96" i="134" s="1"/>
  <c r="B97" i="134" s="1"/>
  <c r="B98" i="134" s="1"/>
  <c r="B99" i="134" s="1"/>
  <c r="B100" i="134" s="1"/>
  <c r="B101" i="134" s="1"/>
  <c r="D89" i="134"/>
  <c r="D88" i="134"/>
  <c r="D87" i="134"/>
  <c r="D86" i="134"/>
  <c r="D85" i="134"/>
  <c r="D84" i="134"/>
  <c r="D83" i="134"/>
  <c r="D82" i="134"/>
  <c r="D81" i="134"/>
  <c r="D80" i="134"/>
  <c r="D79" i="134"/>
  <c r="D78" i="134"/>
  <c r="B78" i="134"/>
  <c r="B79" i="134" s="1"/>
  <c r="B80" i="134" s="1"/>
  <c r="B81" i="134" s="1"/>
  <c r="B82" i="134" s="1"/>
  <c r="B83" i="134" s="1"/>
  <c r="B84" i="134" s="1"/>
  <c r="B85" i="134" s="1"/>
  <c r="B86" i="134" s="1"/>
  <c r="B87" i="134" s="1"/>
  <c r="B88" i="134" s="1"/>
  <c r="B89" i="134" s="1"/>
  <c r="D77" i="134"/>
  <c r="D76" i="134"/>
  <c r="D75" i="134"/>
  <c r="D74" i="134"/>
  <c r="D73" i="134"/>
  <c r="D72" i="134"/>
  <c r="D71" i="134"/>
  <c r="D70" i="134"/>
  <c r="D69" i="134"/>
  <c r="D68" i="134"/>
  <c r="D67" i="134"/>
  <c r="D66" i="134"/>
  <c r="B66" i="134"/>
  <c r="B67" i="134" s="1"/>
  <c r="B68" i="134" s="1"/>
  <c r="B69" i="134" s="1"/>
  <c r="B70" i="134" s="1"/>
  <c r="B71" i="134" s="1"/>
  <c r="B72" i="134" s="1"/>
  <c r="B73" i="134" s="1"/>
  <c r="B74" i="134" s="1"/>
  <c r="B75" i="134" s="1"/>
  <c r="B76" i="134" s="1"/>
  <c r="B77" i="134" s="1"/>
  <c r="D65" i="134"/>
  <c r="D64" i="134"/>
  <c r="D63" i="134"/>
  <c r="D62" i="134"/>
  <c r="D61" i="134"/>
  <c r="D60" i="134"/>
  <c r="D59" i="134"/>
  <c r="D58" i="134"/>
  <c r="D57" i="134"/>
  <c r="D56" i="134"/>
  <c r="D55" i="134"/>
  <c r="D54" i="134"/>
  <c r="B54" i="134"/>
  <c r="B55" i="134" s="1"/>
  <c r="B56" i="134" s="1"/>
  <c r="B57" i="134" s="1"/>
  <c r="B58" i="134" s="1"/>
  <c r="B59" i="134" s="1"/>
  <c r="B60" i="134" s="1"/>
  <c r="B61" i="134" s="1"/>
  <c r="B62" i="134" s="1"/>
  <c r="B63" i="134" s="1"/>
  <c r="B64" i="134" s="1"/>
  <c r="B65" i="134" s="1"/>
  <c r="D117" i="135"/>
  <c r="D116" i="135"/>
  <c r="D115" i="135"/>
  <c r="B115" i="135"/>
  <c r="B116" i="135" s="1"/>
  <c r="B117" i="135" s="1"/>
  <c r="B118" i="135" s="1"/>
  <c r="B119" i="135" s="1"/>
  <c r="B120" i="135" s="1"/>
  <c r="D114" i="135"/>
  <c r="D113" i="135"/>
  <c r="D112" i="135"/>
  <c r="D111" i="135"/>
  <c r="D110" i="135"/>
  <c r="D109" i="135"/>
  <c r="D108" i="135"/>
  <c r="D107" i="135"/>
  <c r="D106" i="135"/>
  <c r="D105" i="135"/>
  <c r="D104" i="135"/>
  <c r="D103" i="135"/>
  <c r="D102" i="135"/>
  <c r="B102" i="135"/>
  <c r="B103" i="135" s="1"/>
  <c r="B104" i="135" s="1"/>
  <c r="B105" i="135" s="1"/>
  <c r="B106" i="135" s="1"/>
  <c r="B107" i="135" s="1"/>
  <c r="B108" i="135" s="1"/>
  <c r="B109" i="135" s="1"/>
  <c r="B110" i="135" s="1"/>
  <c r="B111" i="135" s="1"/>
  <c r="B112" i="135" s="1"/>
  <c r="B113" i="135" s="1"/>
  <c r="D101" i="135"/>
  <c r="D100" i="135"/>
  <c r="D99" i="135"/>
  <c r="D98" i="135"/>
  <c r="D97" i="135"/>
  <c r="D96" i="135"/>
  <c r="D95" i="135"/>
  <c r="D94" i="135"/>
  <c r="D93" i="135"/>
  <c r="D92" i="135"/>
  <c r="D91" i="135"/>
  <c r="D90" i="135"/>
  <c r="B90" i="135"/>
  <c r="B91" i="135" s="1"/>
  <c r="B92" i="135" s="1"/>
  <c r="B93" i="135" s="1"/>
  <c r="B94" i="135" s="1"/>
  <c r="B95" i="135" s="1"/>
  <c r="B96" i="135" s="1"/>
  <c r="B97" i="135" s="1"/>
  <c r="B98" i="135" s="1"/>
  <c r="B99" i="135" s="1"/>
  <c r="B100" i="135" s="1"/>
  <c r="B101" i="135" s="1"/>
  <c r="D89" i="135"/>
  <c r="D88" i="135"/>
  <c r="D87" i="135"/>
  <c r="D86" i="135"/>
  <c r="D85" i="135"/>
  <c r="D84" i="135"/>
  <c r="D83" i="135"/>
  <c r="D82" i="135"/>
  <c r="D81" i="135"/>
  <c r="D80" i="135"/>
  <c r="D79" i="135"/>
  <c r="D78" i="135"/>
  <c r="B78" i="135"/>
  <c r="B79" i="135" s="1"/>
  <c r="B80" i="135" s="1"/>
  <c r="B81" i="135" s="1"/>
  <c r="B82" i="135" s="1"/>
  <c r="B83" i="135" s="1"/>
  <c r="B84" i="135" s="1"/>
  <c r="B85" i="135" s="1"/>
  <c r="B86" i="135" s="1"/>
  <c r="B87" i="135" s="1"/>
  <c r="B88" i="135" s="1"/>
  <c r="B89" i="135" s="1"/>
  <c r="D77" i="135"/>
  <c r="D76" i="135"/>
  <c r="D75" i="135"/>
  <c r="D74" i="135"/>
  <c r="D73" i="135"/>
  <c r="D72" i="135"/>
  <c r="D71" i="135"/>
  <c r="D70" i="135"/>
  <c r="D69" i="135"/>
  <c r="D68" i="135"/>
  <c r="D67" i="135"/>
  <c r="D66" i="135"/>
  <c r="B66" i="135"/>
  <c r="B67" i="135" s="1"/>
  <c r="B68" i="135" s="1"/>
  <c r="B69" i="135" s="1"/>
  <c r="B70" i="135" s="1"/>
  <c r="B71" i="135" s="1"/>
  <c r="B72" i="135" s="1"/>
  <c r="B73" i="135" s="1"/>
  <c r="B74" i="135" s="1"/>
  <c r="B75" i="135" s="1"/>
  <c r="B76" i="135" s="1"/>
  <c r="B77" i="135" s="1"/>
  <c r="D65" i="135"/>
  <c r="D64" i="135"/>
  <c r="D63" i="135"/>
  <c r="D62" i="135"/>
  <c r="D61" i="135"/>
  <c r="D60" i="135"/>
  <c r="D59" i="135"/>
  <c r="D58" i="135"/>
  <c r="D57" i="135"/>
  <c r="D56" i="135"/>
  <c r="D55" i="135"/>
  <c r="D54" i="135"/>
  <c r="B54" i="135"/>
  <c r="B55" i="135" s="1"/>
  <c r="B56" i="135" s="1"/>
  <c r="B57" i="135" s="1"/>
  <c r="B58" i="135" s="1"/>
  <c r="B59" i="135" s="1"/>
  <c r="B60" i="135" s="1"/>
  <c r="B61" i="135" s="1"/>
  <c r="B62" i="135" s="1"/>
  <c r="B63" i="135" s="1"/>
  <c r="B64" i="135" s="1"/>
  <c r="B65" i="135" s="1"/>
  <c r="B115" i="133"/>
  <c r="B116" i="133" s="1"/>
  <c r="B117" i="133" s="1"/>
  <c r="B118" i="133" s="1"/>
  <c r="B119" i="133" s="1"/>
  <c r="B120" i="133" s="1"/>
  <c r="B121" i="133" s="1"/>
  <c r="B122" i="133" s="1"/>
  <c r="B123" i="133" s="1"/>
  <c r="B124" i="133" s="1"/>
  <c r="B125" i="133" s="1"/>
  <c r="D112" i="133"/>
  <c r="D111" i="133"/>
  <c r="D110" i="133"/>
  <c r="B102" i="133"/>
  <c r="B103" i="133" s="1"/>
  <c r="B104" i="133" s="1"/>
  <c r="B105" i="133" s="1"/>
  <c r="B106" i="133" s="1"/>
  <c r="B107" i="133" s="1"/>
  <c r="B108" i="133" s="1"/>
  <c r="B109" i="133" s="1"/>
  <c r="B110" i="133" s="1"/>
  <c r="B111" i="133" s="1"/>
  <c r="B112" i="133" s="1"/>
  <c r="B113" i="133" s="1"/>
  <c r="D100" i="133"/>
  <c r="D99" i="133"/>
  <c r="D98" i="133"/>
  <c r="D97" i="133"/>
  <c r="D96" i="133"/>
  <c r="D95" i="133"/>
  <c r="B90" i="133"/>
  <c r="B91" i="133" s="1"/>
  <c r="B92" i="133" s="1"/>
  <c r="B93" i="133" s="1"/>
  <c r="B94" i="133" s="1"/>
  <c r="B95" i="133" s="1"/>
  <c r="B96" i="133" s="1"/>
  <c r="B97" i="133" s="1"/>
  <c r="B98" i="133" s="1"/>
  <c r="B99" i="133" s="1"/>
  <c r="B100" i="133" s="1"/>
  <c r="B101" i="133" s="1"/>
  <c r="D86" i="133"/>
  <c r="D84" i="133"/>
  <c r="D83" i="133"/>
  <c r="D82" i="133"/>
  <c r="D81" i="133"/>
  <c r="D80" i="133"/>
  <c r="B78" i="133"/>
  <c r="B79" i="133" s="1"/>
  <c r="B80" i="133" s="1"/>
  <c r="B81" i="133" s="1"/>
  <c r="B82" i="133" s="1"/>
  <c r="B83" i="133" s="1"/>
  <c r="B84" i="133" s="1"/>
  <c r="B85" i="133" s="1"/>
  <c r="B86" i="133" s="1"/>
  <c r="B87" i="133" s="1"/>
  <c r="B88" i="133" s="1"/>
  <c r="B89" i="133" s="1"/>
  <c r="D72" i="133"/>
  <c r="D71" i="133"/>
  <c r="D70" i="133"/>
  <c r="D68" i="133"/>
  <c r="D67" i="133"/>
  <c r="B66" i="133"/>
  <c r="B67" i="133" s="1"/>
  <c r="B68" i="133" s="1"/>
  <c r="B69" i="133" s="1"/>
  <c r="B70" i="133" s="1"/>
  <c r="B71" i="133" s="1"/>
  <c r="B72" i="133" s="1"/>
  <c r="B73" i="133" s="1"/>
  <c r="B74" i="133" s="1"/>
  <c r="B75" i="133" s="1"/>
  <c r="B76" i="133" s="1"/>
  <c r="B77" i="133" s="1"/>
  <c r="D58" i="133"/>
  <c r="D57" i="133"/>
  <c r="D56" i="133"/>
  <c r="D55" i="133"/>
  <c r="B54" i="133"/>
  <c r="B55" i="133" s="1"/>
  <c r="B56" i="133" s="1"/>
  <c r="B57" i="133" s="1"/>
  <c r="B58" i="133" s="1"/>
  <c r="B59" i="133" s="1"/>
  <c r="B60" i="133" s="1"/>
  <c r="B61" i="133" s="1"/>
  <c r="B62" i="133" s="1"/>
  <c r="B63" i="133" s="1"/>
  <c r="B64" i="133" s="1"/>
  <c r="B65" i="133" s="1"/>
  <c r="B115" i="104"/>
  <c r="B116" i="104" s="1"/>
  <c r="B117" i="104" s="1"/>
  <c r="B118" i="104" s="1"/>
  <c r="B119" i="104" s="1"/>
  <c r="B120" i="104" s="1"/>
  <c r="B121" i="104" s="1"/>
  <c r="B122" i="104" s="1"/>
  <c r="B123" i="104" s="1"/>
  <c r="B124" i="104" s="1"/>
  <c r="B125" i="104" s="1"/>
  <c r="D112" i="104"/>
  <c r="D111" i="104"/>
  <c r="D110" i="104"/>
  <c r="D109" i="104"/>
  <c r="D108" i="104"/>
  <c r="D107" i="104"/>
  <c r="D106" i="104"/>
  <c r="B102" i="104"/>
  <c r="B103" i="104" s="1"/>
  <c r="B104" i="104" s="1"/>
  <c r="B105" i="104" s="1"/>
  <c r="B106" i="104" s="1"/>
  <c r="B107" i="104" s="1"/>
  <c r="B108" i="104" s="1"/>
  <c r="B109" i="104" s="1"/>
  <c r="B110" i="104" s="1"/>
  <c r="B111" i="104" s="1"/>
  <c r="B112" i="104" s="1"/>
  <c r="B113" i="104" s="1"/>
  <c r="D97" i="104"/>
  <c r="D96" i="104"/>
  <c r="D95" i="104"/>
  <c r="D94" i="104"/>
  <c r="D93" i="104"/>
  <c r="D92" i="104"/>
  <c r="D91" i="104"/>
  <c r="B90" i="104"/>
  <c r="B91" i="104" s="1"/>
  <c r="B92" i="104" s="1"/>
  <c r="B93" i="104" s="1"/>
  <c r="B94" i="104" s="1"/>
  <c r="B95" i="104" s="1"/>
  <c r="B96" i="104" s="1"/>
  <c r="B97" i="104" s="1"/>
  <c r="B98" i="104" s="1"/>
  <c r="B99" i="104" s="1"/>
  <c r="B100" i="104" s="1"/>
  <c r="B101" i="104" s="1"/>
  <c r="D81" i="104"/>
  <c r="D80" i="104"/>
  <c r="D79" i="104"/>
  <c r="B78" i="104"/>
  <c r="B79" i="104" s="1"/>
  <c r="B80" i="104" s="1"/>
  <c r="B81" i="104" s="1"/>
  <c r="B82" i="104" s="1"/>
  <c r="B83" i="104" s="1"/>
  <c r="B84" i="104" s="1"/>
  <c r="B85" i="104" s="1"/>
  <c r="B86" i="104" s="1"/>
  <c r="B87" i="104" s="1"/>
  <c r="B88" i="104" s="1"/>
  <c r="B89" i="104" s="1"/>
  <c r="B66" i="104"/>
  <c r="B67" i="104" s="1"/>
  <c r="B68" i="104" s="1"/>
  <c r="B69" i="104" s="1"/>
  <c r="B70" i="104" s="1"/>
  <c r="B71" i="104" s="1"/>
  <c r="B72" i="104" s="1"/>
  <c r="B73" i="104" s="1"/>
  <c r="B74" i="104" s="1"/>
  <c r="B75" i="104" s="1"/>
  <c r="B76" i="104" s="1"/>
  <c r="B77" i="104" s="1"/>
  <c r="D56" i="104"/>
  <c r="B54" i="104"/>
  <c r="B55" i="104" s="1"/>
  <c r="B56" i="104" s="1"/>
  <c r="B57" i="104" s="1"/>
  <c r="B58" i="104" s="1"/>
  <c r="B59" i="104" s="1"/>
  <c r="B60" i="104" s="1"/>
  <c r="B61" i="104" s="1"/>
  <c r="B62" i="104" s="1"/>
  <c r="B63" i="104" s="1"/>
  <c r="B64" i="104" s="1"/>
  <c r="B65" i="104" s="1"/>
  <c r="B115" i="106"/>
  <c r="B116" i="106" s="1"/>
  <c r="B117" i="106" s="1"/>
  <c r="B118" i="106" s="1"/>
  <c r="B119" i="106" s="1"/>
  <c r="B120" i="106" s="1"/>
  <c r="D113" i="106"/>
  <c r="D111" i="106"/>
  <c r="D110" i="106"/>
  <c r="D109" i="106"/>
  <c r="B102" i="106"/>
  <c r="B103" i="106" s="1"/>
  <c r="B104" i="106" s="1"/>
  <c r="B105" i="106" s="1"/>
  <c r="B106" i="106" s="1"/>
  <c r="B107" i="106" s="1"/>
  <c r="B108" i="106" s="1"/>
  <c r="B109" i="106" s="1"/>
  <c r="B110" i="106" s="1"/>
  <c r="B111" i="106" s="1"/>
  <c r="B112" i="106" s="1"/>
  <c r="B113" i="106" s="1"/>
  <c r="D101" i="106"/>
  <c r="D99" i="106"/>
  <c r="D98" i="106"/>
  <c r="D97" i="106"/>
  <c r="D96" i="106"/>
  <c r="D94" i="106"/>
  <c r="B90" i="106"/>
  <c r="B91" i="106" s="1"/>
  <c r="B92" i="106" s="1"/>
  <c r="B93" i="106" s="1"/>
  <c r="B94" i="106" s="1"/>
  <c r="B95" i="106" s="1"/>
  <c r="B96" i="106" s="1"/>
  <c r="B97" i="106" s="1"/>
  <c r="B98" i="106" s="1"/>
  <c r="B99" i="106" s="1"/>
  <c r="B100" i="106" s="1"/>
  <c r="B101" i="106" s="1"/>
  <c r="D87" i="106"/>
  <c r="D86" i="106"/>
  <c r="D84" i="106"/>
  <c r="D83" i="106"/>
  <c r="D82" i="106"/>
  <c r="B78" i="106"/>
  <c r="B79" i="106" s="1"/>
  <c r="B80" i="106" s="1"/>
  <c r="B81" i="106" s="1"/>
  <c r="B82" i="106" s="1"/>
  <c r="B83" i="106" s="1"/>
  <c r="B84" i="106" s="1"/>
  <c r="B85" i="106" s="1"/>
  <c r="B86" i="106" s="1"/>
  <c r="B87" i="106" s="1"/>
  <c r="B88" i="106" s="1"/>
  <c r="B89" i="106" s="1"/>
  <c r="D74" i="106"/>
  <c r="D72" i="106"/>
  <c r="D71" i="106"/>
  <c r="D70" i="106"/>
  <c r="D68" i="106"/>
  <c r="D66" i="106"/>
  <c r="B66" i="106"/>
  <c r="B67" i="106" s="1"/>
  <c r="B68" i="106" s="1"/>
  <c r="B69" i="106" s="1"/>
  <c r="B70" i="106" s="1"/>
  <c r="B71" i="106" s="1"/>
  <c r="B72" i="106" s="1"/>
  <c r="B73" i="106" s="1"/>
  <c r="B74" i="106" s="1"/>
  <c r="B75" i="106" s="1"/>
  <c r="B76" i="106" s="1"/>
  <c r="B77" i="106" s="1"/>
  <c r="D60" i="106"/>
  <c r="D59" i="106"/>
  <c r="D58" i="106"/>
  <c r="D57" i="106"/>
  <c r="D56" i="106"/>
  <c r="B54" i="106"/>
  <c r="B55" i="106" s="1"/>
  <c r="B56" i="106" s="1"/>
  <c r="B57" i="106" s="1"/>
  <c r="B58" i="106" s="1"/>
  <c r="B59" i="106" s="1"/>
  <c r="B60" i="106" s="1"/>
  <c r="B61" i="106" s="1"/>
  <c r="B62" i="106" s="1"/>
  <c r="B63" i="106" s="1"/>
  <c r="B64" i="106" s="1"/>
  <c r="B65" i="106" s="1"/>
  <c r="B115" i="105"/>
  <c r="B116" i="105" s="1"/>
  <c r="B117" i="105" s="1"/>
  <c r="B118" i="105" s="1"/>
  <c r="B119" i="105" s="1"/>
  <c r="B120" i="105" s="1"/>
  <c r="B121" i="105" s="1"/>
  <c r="B122" i="105" s="1"/>
  <c r="B123" i="105" s="1"/>
  <c r="B124" i="105" s="1"/>
  <c r="B125" i="105" s="1"/>
  <c r="D114" i="105"/>
  <c r="D112" i="105"/>
  <c r="D111" i="105"/>
  <c r="D110" i="105"/>
  <c r="D109" i="105"/>
  <c r="B102" i="105"/>
  <c r="B103" i="105" s="1"/>
  <c r="B104" i="105" s="1"/>
  <c r="B105" i="105" s="1"/>
  <c r="B106" i="105" s="1"/>
  <c r="B107" i="105" s="1"/>
  <c r="B108" i="105" s="1"/>
  <c r="B109" i="105" s="1"/>
  <c r="B110" i="105" s="1"/>
  <c r="B111" i="105" s="1"/>
  <c r="B112" i="105" s="1"/>
  <c r="B113" i="105" s="1"/>
  <c r="D100" i="105"/>
  <c r="D99" i="105"/>
  <c r="D97" i="105"/>
  <c r="D96" i="105"/>
  <c r="D95" i="105"/>
  <c r="B90" i="105"/>
  <c r="B91" i="105" s="1"/>
  <c r="B92" i="105" s="1"/>
  <c r="B93" i="105" s="1"/>
  <c r="B94" i="105" s="1"/>
  <c r="B95" i="105" s="1"/>
  <c r="B96" i="105" s="1"/>
  <c r="B97" i="105" s="1"/>
  <c r="B98" i="105" s="1"/>
  <c r="B99" i="105" s="1"/>
  <c r="B100" i="105" s="1"/>
  <c r="B101" i="105" s="1"/>
  <c r="D87" i="105"/>
  <c r="D85" i="105"/>
  <c r="D84" i="105"/>
  <c r="D83" i="105"/>
  <c r="D81" i="105"/>
  <c r="B78" i="105"/>
  <c r="B79" i="105" s="1"/>
  <c r="B80" i="105" s="1"/>
  <c r="B81" i="105" s="1"/>
  <c r="B82" i="105" s="1"/>
  <c r="B83" i="105" s="1"/>
  <c r="B84" i="105" s="1"/>
  <c r="B85" i="105" s="1"/>
  <c r="B86" i="105" s="1"/>
  <c r="B87" i="105" s="1"/>
  <c r="B88" i="105" s="1"/>
  <c r="B89" i="105" s="1"/>
  <c r="D73" i="105"/>
  <c r="D72" i="105"/>
  <c r="D71" i="105"/>
  <c r="D69" i="105"/>
  <c r="D68" i="105"/>
  <c r="D67" i="105"/>
  <c r="B66" i="105"/>
  <c r="B67" i="105" s="1"/>
  <c r="B68" i="105" s="1"/>
  <c r="B69" i="105" s="1"/>
  <c r="B70" i="105" s="1"/>
  <c r="B71" i="105" s="1"/>
  <c r="B72" i="105" s="1"/>
  <c r="B73" i="105" s="1"/>
  <c r="B74" i="105" s="1"/>
  <c r="B75" i="105" s="1"/>
  <c r="B76" i="105" s="1"/>
  <c r="B77" i="105" s="1"/>
  <c r="D59" i="105"/>
  <c r="D58" i="105"/>
  <c r="D55" i="105"/>
  <c r="D54" i="105"/>
  <c r="B54" i="105"/>
  <c r="B55" i="105" s="1"/>
  <c r="B56" i="105" s="1"/>
  <c r="B57" i="105" s="1"/>
  <c r="B58" i="105" s="1"/>
  <c r="B59" i="105" s="1"/>
  <c r="B60" i="105" s="1"/>
  <c r="B61" i="105" s="1"/>
  <c r="B62" i="105" s="1"/>
  <c r="B63" i="105" s="1"/>
  <c r="B64" i="105" s="1"/>
  <c r="B65" i="105" s="1"/>
  <c r="D115" i="103"/>
  <c r="B115" i="103"/>
  <c r="B116" i="103" s="1"/>
  <c r="B117" i="103" s="1"/>
  <c r="B118" i="103" s="1"/>
  <c r="B119" i="103" s="1"/>
  <c r="B120" i="103" s="1"/>
  <c r="B121" i="103" s="1"/>
  <c r="B122" i="103" s="1"/>
  <c r="B123" i="103" s="1"/>
  <c r="B124" i="103" s="1"/>
  <c r="B125" i="103" s="1"/>
  <c r="D114" i="103"/>
  <c r="D113" i="103"/>
  <c r="D112" i="103"/>
  <c r="D111" i="103"/>
  <c r="D110" i="103"/>
  <c r="B102" i="103"/>
  <c r="B103" i="103" s="1"/>
  <c r="B104" i="103" s="1"/>
  <c r="B105" i="103" s="1"/>
  <c r="B106" i="103" s="1"/>
  <c r="B107" i="103" s="1"/>
  <c r="B108" i="103" s="1"/>
  <c r="B109" i="103" s="1"/>
  <c r="B110" i="103" s="1"/>
  <c r="B111" i="103" s="1"/>
  <c r="B112" i="103" s="1"/>
  <c r="B113" i="103" s="1"/>
  <c r="D100" i="103"/>
  <c r="D99" i="103"/>
  <c r="D97" i="103"/>
  <c r="D96" i="103"/>
  <c r="D95" i="103"/>
  <c r="B90" i="103"/>
  <c r="B91" i="103" s="1"/>
  <c r="B92" i="103" s="1"/>
  <c r="B93" i="103" s="1"/>
  <c r="B94" i="103" s="1"/>
  <c r="B95" i="103" s="1"/>
  <c r="B96" i="103" s="1"/>
  <c r="B97" i="103" s="1"/>
  <c r="B98" i="103" s="1"/>
  <c r="B99" i="103" s="1"/>
  <c r="B100" i="103" s="1"/>
  <c r="B101" i="103" s="1"/>
  <c r="D85" i="103"/>
  <c r="D84" i="103"/>
  <c r="D83" i="103"/>
  <c r="D82" i="103"/>
  <c r="D81" i="103"/>
  <c r="D80" i="103"/>
  <c r="B78" i="103"/>
  <c r="B79" i="103" s="1"/>
  <c r="B80" i="103" s="1"/>
  <c r="B81" i="103" s="1"/>
  <c r="B82" i="103" s="1"/>
  <c r="B83" i="103" s="1"/>
  <c r="B84" i="103" s="1"/>
  <c r="B85" i="103" s="1"/>
  <c r="B86" i="103" s="1"/>
  <c r="B87" i="103" s="1"/>
  <c r="B88" i="103" s="1"/>
  <c r="B89" i="103" s="1"/>
  <c r="D72" i="103"/>
  <c r="D70" i="103"/>
  <c r="D69" i="103"/>
  <c r="D68" i="103"/>
  <c r="B66" i="103"/>
  <c r="B67" i="103" s="1"/>
  <c r="B68" i="103" s="1"/>
  <c r="B69" i="103" s="1"/>
  <c r="B70" i="103" s="1"/>
  <c r="B71" i="103" s="1"/>
  <c r="B72" i="103" s="1"/>
  <c r="B73" i="103" s="1"/>
  <c r="B74" i="103" s="1"/>
  <c r="B75" i="103" s="1"/>
  <c r="B76" i="103" s="1"/>
  <c r="B77" i="103" s="1"/>
  <c r="D55" i="103"/>
  <c r="D54" i="103"/>
  <c r="B54" i="103"/>
  <c r="B55" i="103" s="1"/>
  <c r="B56" i="103" s="1"/>
  <c r="B57" i="103" s="1"/>
  <c r="B58" i="103" s="1"/>
  <c r="B59" i="103" s="1"/>
  <c r="B60" i="103" s="1"/>
  <c r="B61" i="103" s="1"/>
  <c r="B62" i="103" s="1"/>
  <c r="B63" i="103" s="1"/>
  <c r="B64" i="103" s="1"/>
  <c r="B65" i="103" s="1"/>
  <c r="D118" i="102"/>
  <c r="D117" i="102"/>
  <c r="D116" i="102"/>
  <c r="D115" i="102"/>
  <c r="B115" i="102"/>
  <c r="B116" i="102" s="1"/>
  <c r="B117" i="102" s="1"/>
  <c r="B118" i="102" s="1"/>
  <c r="B119" i="102" s="1"/>
  <c r="B120" i="102" s="1"/>
  <c r="B121" i="102" s="1"/>
  <c r="B122" i="102" s="1"/>
  <c r="B123" i="102" s="1"/>
  <c r="B124" i="102" s="1"/>
  <c r="B125" i="102" s="1"/>
  <c r="D114" i="102"/>
  <c r="D113" i="102"/>
  <c r="D112" i="102"/>
  <c r="D111" i="102"/>
  <c r="D110" i="102"/>
  <c r="D109" i="102"/>
  <c r="D108" i="102"/>
  <c r="D107" i="102"/>
  <c r="D106" i="102"/>
  <c r="D105" i="102"/>
  <c r="D104" i="102"/>
  <c r="D103" i="102"/>
  <c r="D102" i="102"/>
  <c r="B102" i="102"/>
  <c r="B103" i="102" s="1"/>
  <c r="B104" i="102" s="1"/>
  <c r="B105" i="102" s="1"/>
  <c r="B106" i="102" s="1"/>
  <c r="B107" i="102" s="1"/>
  <c r="B108" i="102" s="1"/>
  <c r="B109" i="102" s="1"/>
  <c r="B110" i="102" s="1"/>
  <c r="B111" i="102" s="1"/>
  <c r="B112" i="102" s="1"/>
  <c r="B113" i="102" s="1"/>
  <c r="D101" i="102"/>
  <c r="D100" i="102"/>
  <c r="D99" i="102"/>
  <c r="D98" i="102"/>
  <c r="D97" i="102"/>
  <c r="D96" i="102"/>
  <c r="D95" i="102"/>
  <c r="D94" i="102"/>
  <c r="D93" i="102"/>
  <c r="D92" i="102"/>
  <c r="D91" i="102"/>
  <c r="D90" i="102"/>
  <c r="B90" i="102"/>
  <c r="B91" i="102" s="1"/>
  <c r="B92" i="102" s="1"/>
  <c r="B93" i="102" s="1"/>
  <c r="B94" i="102" s="1"/>
  <c r="B95" i="102" s="1"/>
  <c r="B96" i="102" s="1"/>
  <c r="B97" i="102" s="1"/>
  <c r="B98" i="102" s="1"/>
  <c r="B99" i="102" s="1"/>
  <c r="B100" i="102" s="1"/>
  <c r="B101" i="102" s="1"/>
  <c r="D89" i="102"/>
  <c r="D88" i="102"/>
  <c r="D87" i="102"/>
  <c r="D86" i="102"/>
  <c r="D85" i="102"/>
  <c r="D84" i="102"/>
  <c r="D83" i="102"/>
  <c r="D82" i="102"/>
  <c r="D81" i="102"/>
  <c r="D80" i="102"/>
  <c r="D79" i="102"/>
  <c r="D78" i="102"/>
  <c r="B78" i="102"/>
  <c r="B79" i="102" s="1"/>
  <c r="B80" i="102" s="1"/>
  <c r="B81" i="102" s="1"/>
  <c r="B82" i="102" s="1"/>
  <c r="B83" i="102" s="1"/>
  <c r="B84" i="102" s="1"/>
  <c r="B85" i="102" s="1"/>
  <c r="B86" i="102" s="1"/>
  <c r="B87" i="102" s="1"/>
  <c r="B88" i="102" s="1"/>
  <c r="B89" i="102" s="1"/>
  <c r="D77" i="102"/>
  <c r="D76" i="102"/>
  <c r="D75" i="102"/>
  <c r="D74" i="102"/>
  <c r="D73" i="102"/>
  <c r="D72" i="102"/>
  <c r="D71" i="102"/>
  <c r="D70" i="102"/>
  <c r="D69" i="102"/>
  <c r="D68" i="102"/>
  <c r="D67" i="102"/>
  <c r="D66" i="102"/>
  <c r="B66" i="102"/>
  <c r="B67" i="102" s="1"/>
  <c r="B68" i="102" s="1"/>
  <c r="B69" i="102" s="1"/>
  <c r="B70" i="102" s="1"/>
  <c r="B71" i="102" s="1"/>
  <c r="B72" i="102" s="1"/>
  <c r="B73" i="102" s="1"/>
  <c r="B74" i="102" s="1"/>
  <c r="B75" i="102" s="1"/>
  <c r="B76" i="102" s="1"/>
  <c r="B77" i="102" s="1"/>
  <c r="D65" i="102"/>
  <c r="D64" i="102"/>
  <c r="D63" i="102"/>
  <c r="D62" i="102"/>
  <c r="D61" i="102"/>
  <c r="D60" i="102"/>
  <c r="D59" i="102"/>
  <c r="D58" i="102"/>
  <c r="D57" i="102"/>
  <c r="D56" i="102"/>
  <c r="D55" i="102"/>
  <c r="D54" i="102"/>
  <c r="B54" i="102"/>
  <c r="B55" i="102" s="1"/>
  <c r="B56" i="102" s="1"/>
  <c r="B57" i="102" s="1"/>
  <c r="B58" i="102" s="1"/>
  <c r="B59" i="102" s="1"/>
  <c r="B60" i="102" s="1"/>
  <c r="B61" i="102" s="1"/>
  <c r="B62" i="102" s="1"/>
  <c r="B63" i="102" s="1"/>
  <c r="B64" i="102" s="1"/>
  <c r="B65" i="102" s="1"/>
  <c r="D118" i="87"/>
  <c r="D117" i="87"/>
  <c r="D116" i="87"/>
  <c r="D115" i="87"/>
  <c r="B115" i="87"/>
  <c r="B116" i="87" s="1"/>
  <c r="B117" i="87" s="1"/>
  <c r="B118" i="87" s="1"/>
  <c r="B119" i="87" s="1"/>
  <c r="B120" i="87" s="1"/>
  <c r="B121" i="87" s="1"/>
  <c r="B122" i="87" s="1"/>
  <c r="B123" i="87" s="1"/>
  <c r="B124" i="87" s="1"/>
  <c r="B125" i="87" s="1"/>
  <c r="D114" i="87"/>
  <c r="D113" i="87"/>
  <c r="D112" i="87"/>
  <c r="D111" i="87"/>
  <c r="D110" i="87"/>
  <c r="D109" i="87"/>
  <c r="D108" i="87"/>
  <c r="D107" i="87"/>
  <c r="D106" i="87"/>
  <c r="D105" i="87"/>
  <c r="D104" i="87"/>
  <c r="D103" i="87"/>
  <c r="D102" i="87"/>
  <c r="B102" i="87"/>
  <c r="B103" i="87" s="1"/>
  <c r="B104" i="87" s="1"/>
  <c r="B105" i="87" s="1"/>
  <c r="B106" i="87" s="1"/>
  <c r="B107" i="87" s="1"/>
  <c r="B108" i="87" s="1"/>
  <c r="B109" i="87" s="1"/>
  <c r="B110" i="87" s="1"/>
  <c r="B111" i="87" s="1"/>
  <c r="B112" i="87" s="1"/>
  <c r="B113" i="87" s="1"/>
  <c r="D101" i="87"/>
  <c r="D100" i="87"/>
  <c r="D99" i="87"/>
  <c r="D98" i="87"/>
  <c r="D97" i="87"/>
  <c r="D96" i="87"/>
  <c r="D95" i="87"/>
  <c r="D94" i="87"/>
  <c r="D93" i="87"/>
  <c r="D92" i="87"/>
  <c r="D91" i="87"/>
  <c r="D90" i="87"/>
  <c r="B90" i="87"/>
  <c r="B91" i="87" s="1"/>
  <c r="B92" i="87" s="1"/>
  <c r="B93" i="87" s="1"/>
  <c r="B94" i="87" s="1"/>
  <c r="B95" i="87" s="1"/>
  <c r="B96" i="87" s="1"/>
  <c r="B97" i="87" s="1"/>
  <c r="B98" i="87" s="1"/>
  <c r="B99" i="87" s="1"/>
  <c r="B100" i="87" s="1"/>
  <c r="B101" i="87" s="1"/>
  <c r="D89" i="87"/>
  <c r="D88" i="87"/>
  <c r="D87" i="87"/>
  <c r="D86" i="87"/>
  <c r="D85" i="87"/>
  <c r="D84" i="87"/>
  <c r="D83" i="87"/>
  <c r="D82" i="87"/>
  <c r="D81" i="87"/>
  <c r="D80" i="87"/>
  <c r="D79" i="87"/>
  <c r="D78" i="87"/>
  <c r="B78" i="87"/>
  <c r="B79" i="87" s="1"/>
  <c r="B80" i="87" s="1"/>
  <c r="B81" i="87" s="1"/>
  <c r="B82" i="87" s="1"/>
  <c r="B83" i="87" s="1"/>
  <c r="B84" i="87" s="1"/>
  <c r="B85" i="87" s="1"/>
  <c r="B86" i="87" s="1"/>
  <c r="B87" i="87" s="1"/>
  <c r="B88" i="87" s="1"/>
  <c r="B89" i="87" s="1"/>
  <c r="D77" i="87"/>
  <c r="D76" i="87"/>
  <c r="D75" i="87"/>
  <c r="D74" i="87"/>
  <c r="D73" i="87"/>
  <c r="D72" i="87"/>
  <c r="D71" i="87"/>
  <c r="D70" i="87"/>
  <c r="D69" i="87"/>
  <c r="D68" i="87"/>
  <c r="D67" i="87"/>
  <c r="D66" i="87"/>
  <c r="B66" i="87"/>
  <c r="B67" i="87" s="1"/>
  <c r="B68" i="87" s="1"/>
  <c r="B69" i="87" s="1"/>
  <c r="B70" i="87" s="1"/>
  <c r="B71" i="87" s="1"/>
  <c r="B72" i="87" s="1"/>
  <c r="B73" i="87" s="1"/>
  <c r="B74" i="87" s="1"/>
  <c r="B75" i="87" s="1"/>
  <c r="B76" i="87" s="1"/>
  <c r="B77" i="87" s="1"/>
  <c r="D65" i="87"/>
  <c r="D64" i="87"/>
  <c r="D63" i="87"/>
  <c r="D62" i="87"/>
  <c r="D61" i="87"/>
  <c r="D60" i="87"/>
  <c r="D59" i="87"/>
  <c r="D58" i="87"/>
  <c r="D57" i="87"/>
  <c r="D56" i="87"/>
  <c r="D55" i="87"/>
  <c r="D54" i="87"/>
  <c r="B54" i="87"/>
  <c r="B55" i="87" s="1"/>
  <c r="B56" i="87" s="1"/>
  <c r="B57" i="87" s="1"/>
  <c r="B58" i="87" s="1"/>
  <c r="B59" i="87" s="1"/>
  <c r="B60" i="87" s="1"/>
  <c r="B61" i="87" s="1"/>
  <c r="B62" i="87" s="1"/>
  <c r="B63" i="87" s="1"/>
  <c r="B64" i="87" s="1"/>
  <c r="B65" i="87" s="1"/>
  <c r="D54" i="86"/>
  <c r="D118" i="86"/>
  <c r="D117" i="86"/>
  <c r="D116" i="86"/>
  <c r="D115" i="86"/>
  <c r="B115" i="86"/>
  <c r="B116" i="86" s="1"/>
  <c r="B117" i="86" s="1"/>
  <c r="B118" i="86" s="1"/>
  <c r="B119" i="86" s="1"/>
  <c r="B120" i="86" s="1"/>
  <c r="D114" i="86"/>
  <c r="D113" i="86"/>
  <c r="D112" i="86"/>
  <c r="D111" i="86"/>
  <c r="D110" i="86"/>
  <c r="D109" i="86"/>
  <c r="D108" i="86"/>
  <c r="D107" i="86"/>
  <c r="D106" i="86"/>
  <c r="D105" i="86"/>
  <c r="D104" i="86"/>
  <c r="D103" i="86"/>
  <c r="D102" i="86"/>
  <c r="B102" i="86"/>
  <c r="B103" i="86" s="1"/>
  <c r="B104" i="86" s="1"/>
  <c r="B105" i="86" s="1"/>
  <c r="B106" i="86" s="1"/>
  <c r="B107" i="86" s="1"/>
  <c r="B108" i="86" s="1"/>
  <c r="B109" i="86" s="1"/>
  <c r="B110" i="86" s="1"/>
  <c r="B111" i="86" s="1"/>
  <c r="B112" i="86" s="1"/>
  <c r="B113" i="86" s="1"/>
  <c r="D101" i="86"/>
  <c r="D100" i="86"/>
  <c r="D99" i="86"/>
  <c r="D98" i="86"/>
  <c r="D97" i="86"/>
  <c r="D96" i="86"/>
  <c r="D95" i="86"/>
  <c r="D94" i="86"/>
  <c r="D93" i="86"/>
  <c r="D92" i="86"/>
  <c r="D91" i="86"/>
  <c r="D90" i="86"/>
  <c r="B90" i="86"/>
  <c r="B91" i="86" s="1"/>
  <c r="B92" i="86" s="1"/>
  <c r="B93" i="86" s="1"/>
  <c r="B94" i="86" s="1"/>
  <c r="B95" i="86" s="1"/>
  <c r="B96" i="86" s="1"/>
  <c r="B97" i="86" s="1"/>
  <c r="B98" i="86" s="1"/>
  <c r="B99" i="86" s="1"/>
  <c r="B100" i="86" s="1"/>
  <c r="B101" i="86" s="1"/>
  <c r="D89" i="86"/>
  <c r="D88" i="86"/>
  <c r="D87" i="86"/>
  <c r="D86" i="86"/>
  <c r="D85" i="86"/>
  <c r="D84" i="86"/>
  <c r="D83" i="86"/>
  <c r="D82" i="86"/>
  <c r="D81" i="86"/>
  <c r="D80" i="86"/>
  <c r="D79" i="86"/>
  <c r="D78" i="86"/>
  <c r="B78" i="86"/>
  <c r="B79" i="86" s="1"/>
  <c r="B80" i="86" s="1"/>
  <c r="B81" i="86" s="1"/>
  <c r="B82" i="86" s="1"/>
  <c r="B83" i="86" s="1"/>
  <c r="B84" i="86" s="1"/>
  <c r="B85" i="86" s="1"/>
  <c r="B86" i="86" s="1"/>
  <c r="B87" i="86" s="1"/>
  <c r="B88" i="86" s="1"/>
  <c r="B89" i="86" s="1"/>
  <c r="D77" i="86"/>
  <c r="D76" i="86"/>
  <c r="D75" i="86"/>
  <c r="D74" i="86"/>
  <c r="D73" i="86"/>
  <c r="D72" i="86"/>
  <c r="D71" i="86"/>
  <c r="D70" i="86"/>
  <c r="D69" i="86"/>
  <c r="D68" i="86"/>
  <c r="D67" i="86"/>
  <c r="D66" i="86"/>
  <c r="B66" i="86"/>
  <c r="B67" i="86" s="1"/>
  <c r="B68" i="86" s="1"/>
  <c r="B69" i="86" s="1"/>
  <c r="B70" i="86" s="1"/>
  <c r="B71" i="86" s="1"/>
  <c r="B72" i="86" s="1"/>
  <c r="B73" i="86" s="1"/>
  <c r="B74" i="86" s="1"/>
  <c r="B75" i="86" s="1"/>
  <c r="B76" i="86" s="1"/>
  <c r="B77" i="86" s="1"/>
  <c r="D65" i="86"/>
  <c r="D64" i="86"/>
  <c r="D63" i="86"/>
  <c r="D62" i="86"/>
  <c r="D61" i="86"/>
  <c r="D60" i="86"/>
  <c r="D59" i="86"/>
  <c r="D58" i="86"/>
  <c r="D57" i="86"/>
  <c r="D56" i="86"/>
  <c r="D55" i="86"/>
  <c r="B54" i="86"/>
  <c r="B55" i="86" s="1"/>
  <c r="B56" i="86" s="1"/>
  <c r="B57" i="86" s="1"/>
  <c r="B58" i="86" s="1"/>
  <c r="B59" i="86" s="1"/>
  <c r="B60" i="86" s="1"/>
  <c r="B61" i="86" s="1"/>
  <c r="B62" i="86" s="1"/>
  <c r="B63" i="86" s="1"/>
  <c r="B64" i="86" s="1"/>
  <c r="B65" i="86" s="1"/>
  <c r="D54" i="85"/>
  <c r="D118" i="85"/>
  <c r="D117" i="85"/>
  <c r="D116" i="85"/>
  <c r="D115" i="85"/>
  <c r="B115" i="85"/>
  <c r="B116" i="85" s="1"/>
  <c r="B117" i="85" s="1"/>
  <c r="B118" i="85" s="1"/>
  <c r="B119" i="85" s="1"/>
  <c r="B120" i="85" s="1"/>
  <c r="D114" i="85"/>
  <c r="D113" i="85"/>
  <c r="D112" i="85"/>
  <c r="D111" i="85"/>
  <c r="D110" i="85"/>
  <c r="D109" i="85"/>
  <c r="D108" i="85"/>
  <c r="D107" i="85"/>
  <c r="D106" i="85"/>
  <c r="D105" i="85"/>
  <c r="D104" i="85"/>
  <c r="D103" i="85"/>
  <c r="D102" i="85"/>
  <c r="B102" i="85"/>
  <c r="B103" i="85" s="1"/>
  <c r="B104" i="85" s="1"/>
  <c r="B105" i="85" s="1"/>
  <c r="B106" i="85" s="1"/>
  <c r="B107" i="85" s="1"/>
  <c r="B108" i="85" s="1"/>
  <c r="B109" i="85" s="1"/>
  <c r="B110" i="85" s="1"/>
  <c r="B111" i="85" s="1"/>
  <c r="B112" i="85" s="1"/>
  <c r="B113" i="85" s="1"/>
  <c r="D101" i="85"/>
  <c r="D100" i="85"/>
  <c r="D99" i="85"/>
  <c r="D98" i="85"/>
  <c r="D97" i="85"/>
  <c r="D96" i="85"/>
  <c r="D95" i="85"/>
  <c r="D94" i="85"/>
  <c r="D93" i="85"/>
  <c r="D92" i="85"/>
  <c r="D91" i="85"/>
  <c r="D90" i="85"/>
  <c r="B90" i="85"/>
  <c r="B91" i="85" s="1"/>
  <c r="B92" i="85" s="1"/>
  <c r="B93" i="85" s="1"/>
  <c r="B94" i="85" s="1"/>
  <c r="B95" i="85" s="1"/>
  <c r="B96" i="85" s="1"/>
  <c r="B97" i="85" s="1"/>
  <c r="B98" i="85" s="1"/>
  <c r="B99" i="85" s="1"/>
  <c r="B100" i="85" s="1"/>
  <c r="B101" i="85" s="1"/>
  <c r="D89" i="85"/>
  <c r="D88" i="85"/>
  <c r="D87" i="85"/>
  <c r="D86" i="85"/>
  <c r="D85" i="85"/>
  <c r="D84" i="85"/>
  <c r="D83" i="85"/>
  <c r="D82" i="85"/>
  <c r="D81" i="85"/>
  <c r="D80" i="85"/>
  <c r="D79" i="85"/>
  <c r="D78" i="85"/>
  <c r="B78" i="85"/>
  <c r="B79" i="85" s="1"/>
  <c r="B80" i="85" s="1"/>
  <c r="B81" i="85" s="1"/>
  <c r="B82" i="85" s="1"/>
  <c r="B83" i="85" s="1"/>
  <c r="B84" i="85" s="1"/>
  <c r="B85" i="85" s="1"/>
  <c r="B86" i="85" s="1"/>
  <c r="B87" i="85" s="1"/>
  <c r="B88" i="85" s="1"/>
  <c r="B89" i="85" s="1"/>
  <c r="D77" i="85"/>
  <c r="D76" i="85"/>
  <c r="D75" i="85"/>
  <c r="D74" i="85"/>
  <c r="D73" i="85"/>
  <c r="D72" i="85"/>
  <c r="D71" i="85"/>
  <c r="D70" i="85"/>
  <c r="D69" i="85"/>
  <c r="D68" i="85"/>
  <c r="D67" i="85"/>
  <c r="D66" i="85"/>
  <c r="B66" i="85"/>
  <c r="B67" i="85" s="1"/>
  <c r="B68" i="85" s="1"/>
  <c r="B69" i="85" s="1"/>
  <c r="B70" i="85" s="1"/>
  <c r="B71" i="85" s="1"/>
  <c r="B72" i="85" s="1"/>
  <c r="B73" i="85" s="1"/>
  <c r="B74" i="85" s="1"/>
  <c r="B75" i="85" s="1"/>
  <c r="B76" i="85" s="1"/>
  <c r="B77" i="85" s="1"/>
  <c r="D65" i="85"/>
  <c r="D64" i="85"/>
  <c r="D63" i="85"/>
  <c r="D62" i="85"/>
  <c r="D61" i="85"/>
  <c r="D60" i="85"/>
  <c r="D59" i="85"/>
  <c r="D58" i="85"/>
  <c r="D57" i="85"/>
  <c r="D56" i="85"/>
  <c r="D55" i="85"/>
  <c r="B54" i="85"/>
  <c r="B55" i="85" s="1"/>
  <c r="B56" i="85" s="1"/>
  <c r="B57" i="85" s="1"/>
  <c r="B58" i="85" s="1"/>
  <c r="B59" i="85" s="1"/>
  <c r="B60" i="85" s="1"/>
  <c r="B61" i="85" s="1"/>
  <c r="B62" i="85" s="1"/>
  <c r="B63" i="85" s="1"/>
  <c r="B64" i="85" s="1"/>
  <c r="B65" i="85" s="1"/>
  <c r="D54" i="84"/>
  <c r="D118" i="84"/>
  <c r="D117" i="84"/>
  <c r="D116" i="84"/>
  <c r="D115" i="84"/>
  <c r="B115" i="84"/>
  <c r="B116" i="84" s="1"/>
  <c r="B117" i="84" s="1"/>
  <c r="B118" i="84" s="1"/>
  <c r="B119" i="84" s="1"/>
  <c r="B120" i="84" s="1"/>
  <c r="D114" i="84"/>
  <c r="D113" i="84"/>
  <c r="D112" i="84"/>
  <c r="D111" i="84"/>
  <c r="D110" i="84"/>
  <c r="D109" i="84"/>
  <c r="D108" i="84"/>
  <c r="D107" i="84"/>
  <c r="D106" i="84"/>
  <c r="D105" i="84"/>
  <c r="D104" i="84"/>
  <c r="D103" i="84"/>
  <c r="D102" i="84"/>
  <c r="B102" i="84"/>
  <c r="B103" i="84" s="1"/>
  <c r="B104" i="84" s="1"/>
  <c r="B105" i="84" s="1"/>
  <c r="B106" i="84" s="1"/>
  <c r="B107" i="84" s="1"/>
  <c r="B108" i="84" s="1"/>
  <c r="B109" i="84" s="1"/>
  <c r="B110" i="84" s="1"/>
  <c r="B111" i="84" s="1"/>
  <c r="B112" i="84" s="1"/>
  <c r="B113" i="84" s="1"/>
  <c r="D101" i="84"/>
  <c r="D100" i="84"/>
  <c r="D99" i="84"/>
  <c r="D98" i="84"/>
  <c r="D97" i="84"/>
  <c r="D96" i="84"/>
  <c r="D95" i="84"/>
  <c r="D94" i="84"/>
  <c r="D93" i="84"/>
  <c r="D92" i="84"/>
  <c r="D91" i="84"/>
  <c r="D90" i="84"/>
  <c r="B90" i="84"/>
  <c r="B91" i="84" s="1"/>
  <c r="B92" i="84" s="1"/>
  <c r="B93" i="84" s="1"/>
  <c r="B94" i="84" s="1"/>
  <c r="B95" i="84" s="1"/>
  <c r="B96" i="84" s="1"/>
  <c r="B97" i="84" s="1"/>
  <c r="B98" i="84" s="1"/>
  <c r="B99" i="84" s="1"/>
  <c r="B100" i="84" s="1"/>
  <c r="B101" i="84" s="1"/>
  <c r="D89" i="84"/>
  <c r="D88" i="84"/>
  <c r="D87" i="84"/>
  <c r="D86" i="84"/>
  <c r="D85" i="84"/>
  <c r="D84" i="84"/>
  <c r="D83" i="84"/>
  <c r="D82" i="84"/>
  <c r="D81" i="84"/>
  <c r="D80" i="84"/>
  <c r="D79" i="84"/>
  <c r="D78" i="84"/>
  <c r="B78" i="84"/>
  <c r="B79" i="84" s="1"/>
  <c r="B80" i="84" s="1"/>
  <c r="B81" i="84" s="1"/>
  <c r="B82" i="84" s="1"/>
  <c r="B83" i="84" s="1"/>
  <c r="B84" i="84" s="1"/>
  <c r="B85" i="84" s="1"/>
  <c r="B86" i="84" s="1"/>
  <c r="B87" i="84" s="1"/>
  <c r="B88" i="84" s="1"/>
  <c r="B89" i="84" s="1"/>
  <c r="D77" i="84"/>
  <c r="D76" i="84"/>
  <c r="D75" i="84"/>
  <c r="D74" i="84"/>
  <c r="D73" i="84"/>
  <c r="D72" i="84"/>
  <c r="D71" i="84"/>
  <c r="D70" i="84"/>
  <c r="D69" i="84"/>
  <c r="D68" i="84"/>
  <c r="D67" i="84"/>
  <c r="D66" i="84"/>
  <c r="B66" i="84"/>
  <c r="B67" i="84" s="1"/>
  <c r="B68" i="84" s="1"/>
  <c r="B69" i="84" s="1"/>
  <c r="B70" i="84" s="1"/>
  <c r="B71" i="84" s="1"/>
  <c r="B72" i="84" s="1"/>
  <c r="B73" i="84" s="1"/>
  <c r="B74" i="84" s="1"/>
  <c r="B75" i="84" s="1"/>
  <c r="B76" i="84" s="1"/>
  <c r="B77" i="84" s="1"/>
  <c r="D65" i="84"/>
  <c r="D64" i="84"/>
  <c r="D63" i="84"/>
  <c r="D62" i="84"/>
  <c r="D61" i="84"/>
  <c r="D60" i="84"/>
  <c r="D59" i="84"/>
  <c r="D58" i="84"/>
  <c r="D57" i="84"/>
  <c r="D56" i="84"/>
  <c r="D55" i="84"/>
  <c r="B54" i="84"/>
  <c r="B55" i="84" s="1"/>
  <c r="B56" i="84" s="1"/>
  <c r="B57" i="84" s="1"/>
  <c r="B58" i="84" s="1"/>
  <c r="B59" i="84" s="1"/>
  <c r="B60" i="84" s="1"/>
  <c r="B61" i="84" s="1"/>
  <c r="B62" i="84" s="1"/>
  <c r="B63" i="84" s="1"/>
  <c r="B64" i="84" s="1"/>
  <c r="B65" i="84" s="1"/>
  <c r="B115" i="131"/>
  <c r="B116" i="131" s="1"/>
  <c r="B117" i="131" s="1"/>
  <c r="B118" i="131" s="1"/>
  <c r="B119" i="131" s="1"/>
  <c r="B120" i="131" s="1"/>
  <c r="B121" i="131" s="1"/>
  <c r="B122" i="131" s="1"/>
  <c r="B123" i="131" s="1"/>
  <c r="B124" i="131" s="1"/>
  <c r="B125" i="131" s="1"/>
  <c r="B102" i="131"/>
  <c r="B103" i="131" s="1"/>
  <c r="B104" i="131" s="1"/>
  <c r="B105" i="131" s="1"/>
  <c r="B106" i="131" s="1"/>
  <c r="B107" i="131" s="1"/>
  <c r="B108" i="131" s="1"/>
  <c r="B109" i="131" s="1"/>
  <c r="B110" i="131" s="1"/>
  <c r="B111" i="131" s="1"/>
  <c r="B112" i="131" s="1"/>
  <c r="B113" i="131" s="1"/>
  <c r="B90" i="131"/>
  <c r="B91" i="131" s="1"/>
  <c r="B92" i="131" s="1"/>
  <c r="B93" i="131" s="1"/>
  <c r="B94" i="131" s="1"/>
  <c r="B95" i="131" s="1"/>
  <c r="B96" i="131" s="1"/>
  <c r="B97" i="131" s="1"/>
  <c r="B98" i="131" s="1"/>
  <c r="B99" i="131" s="1"/>
  <c r="B100" i="131" s="1"/>
  <c r="B101" i="131" s="1"/>
  <c r="B78" i="131"/>
  <c r="B79" i="131" s="1"/>
  <c r="B80" i="131" s="1"/>
  <c r="B81" i="131" s="1"/>
  <c r="B82" i="131" s="1"/>
  <c r="B83" i="131" s="1"/>
  <c r="B84" i="131" s="1"/>
  <c r="B85" i="131" s="1"/>
  <c r="B86" i="131" s="1"/>
  <c r="B87" i="131" s="1"/>
  <c r="B88" i="131" s="1"/>
  <c r="B89" i="131" s="1"/>
  <c r="B66" i="131"/>
  <c r="B67" i="131" s="1"/>
  <c r="B68" i="131" s="1"/>
  <c r="B69" i="131" s="1"/>
  <c r="B70" i="131" s="1"/>
  <c r="B71" i="131" s="1"/>
  <c r="B72" i="131" s="1"/>
  <c r="B73" i="131" s="1"/>
  <c r="B74" i="131" s="1"/>
  <c r="B75" i="131" s="1"/>
  <c r="B76" i="131" s="1"/>
  <c r="B77" i="131" s="1"/>
  <c r="B54" i="131"/>
  <c r="B55" i="131" s="1"/>
  <c r="B56" i="131" s="1"/>
  <c r="B57" i="131" s="1"/>
  <c r="B58" i="131" s="1"/>
  <c r="B59" i="131" s="1"/>
  <c r="B60" i="131" s="1"/>
  <c r="B61" i="131" s="1"/>
  <c r="B62" i="131" s="1"/>
  <c r="B63" i="131" s="1"/>
  <c r="B64" i="131" s="1"/>
  <c r="B65" i="131" s="1"/>
  <c r="D110" i="83"/>
  <c r="D108" i="83"/>
  <c r="D107" i="83"/>
  <c r="D106" i="83"/>
  <c r="D102" i="83"/>
  <c r="D96" i="83"/>
  <c r="D94" i="83"/>
  <c r="D93" i="83"/>
  <c r="D92" i="83"/>
  <c r="D91" i="83"/>
  <c r="D90" i="83"/>
  <c r="D80" i="83"/>
  <c r="D77" i="83"/>
  <c r="D76" i="83"/>
  <c r="D75" i="83"/>
  <c r="D74" i="83"/>
  <c r="D64" i="83"/>
  <c r="D62" i="83"/>
  <c r="D61" i="83"/>
  <c r="D60" i="83"/>
  <c r="D59" i="83"/>
  <c r="D58" i="83"/>
  <c r="B116" i="83"/>
  <c r="B117" i="83" s="1"/>
  <c r="B118" i="83" s="1"/>
  <c r="B119" i="83" s="1"/>
  <c r="B120" i="83" s="1"/>
  <c r="B102" i="83"/>
  <c r="B103" i="83" s="1"/>
  <c r="B104" i="83" s="1"/>
  <c r="B105" i="83" s="1"/>
  <c r="B106" i="83" s="1"/>
  <c r="B107" i="83" s="1"/>
  <c r="B108" i="83" s="1"/>
  <c r="B109" i="83" s="1"/>
  <c r="B110" i="83" s="1"/>
  <c r="B111" i="83" s="1"/>
  <c r="B112" i="83" s="1"/>
  <c r="B113" i="83" s="1"/>
  <c r="B90" i="83"/>
  <c r="B91" i="83" s="1"/>
  <c r="B92" i="83" s="1"/>
  <c r="B93" i="83" s="1"/>
  <c r="B94" i="83" s="1"/>
  <c r="B95" i="83" s="1"/>
  <c r="B96" i="83" s="1"/>
  <c r="B97" i="83" s="1"/>
  <c r="B98" i="83" s="1"/>
  <c r="B99" i="83" s="1"/>
  <c r="B100" i="83" s="1"/>
  <c r="B101" i="83" s="1"/>
  <c r="B78" i="83"/>
  <c r="B79" i="83" s="1"/>
  <c r="B80" i="83" s="1"/>
  <c r="B81" i="83" s="1"/>
  <c r="B82" i="83" s="1"/>
  <c r="B83" i="83" s="1"/>
  <c r="B84" i="83" s="1"/>
  <c r="B85" i="83" s="1"/>
  <c r="B86" i="83" s="1"/>
  <c r="B87" i="83" s="1"/>
  <c r="B88" i="83" s="1"/>
  <c r="B89" i="83" s="1"/>
  <c r="B66" i="83"/>
  <c r="B67" i="83" s="1"/>
  <c r="B68" i="83" s="1"/>
  <c r="B69" i="83" s="1"/>
  <c r="B70" i="83" s="1"/>
  <c r="B71" i="83" s="1"/>
  <c r="B72" i="83" s="1"/>
  <c r="B73" i="83" s="1"/>
  <c r="B74" i="83" s="1"/>
  <c r="B75" i="83" s="1"/>
  <c r="B76" i="83" s="1"/>
  <c r="B77" i="83" s="1"/>
  <c r="B54" i="83"/>
  <c r="B55" i="83" s="1"/>
  <c r="B56" i="83" s="1"/>
  <c r="B57" i="83" s="1"/>
  <c r="B58" i="83" s="1"/>
  <c r="B59" i="83" s="1"/>
  <c r="B60" i="83" s="1"/>
  <c r="B61" i="83" s="1"/>
  <c r="B62" i="83" s="1"/>
  <c r="B63" i="83" s="1"/>
  <c r="B64" i="83" s="1"/>
  <c r="B65" i="83" s="1"/>
  <c r="D117" i="82"/>
  <c r="D116" i="82"/>
  <c r="D115" i="82"/>
  <c r="D114" i="82"/>
  <c r="D113" i="82"/>
  <c r="D112" i="82"/>
  <c r="D111" i="82"/>
  <c r="D110" i="82"/>
  <c r="D109" i="82"/>
  <c r="D108" i="82"/>
  <c r="D107" i="82"/>
  <c r="D106" i="82"/>
  <c r="D105" i="82"/>
  <c r="D104" i="82"/>
  <c r="D103" i="82"/>
  <c r="D102" i="82"/>
  <c r="D101" i="82"/>
  <c r="D100" i="82"/>
  <c r="D99" i="82"/>
  <c r="D98" i="82"/>
  <c r="D97" i="82"/>
  <c r="D96" i="82"/>
  <c r="D95" i="82"/>
  <c r="D94" i="82"/>
  <c r="D93" i="82"/>
  <c r="D92" i="82"/>
  <c r="D91" i="82"/>
  <c r="D90" i="82"/>
  <c r="D89" i="82"/>
  <c r="D88" i="82"/>
  <c r="D87" i="82"/>
  <c r="D86" i="82"/>
  <c r="D85" i="82"/>
  <c r="D84" i="82"/>
  <c r="D83" i="82"/>
  <c r="D82" i="82"/>
  <c r="D81" i="82"/>
  <c r="D80" i="82"/>
  <c r="D79" i="82"/>
  <c r="D78" i="82"/>
  <c r="D77" i="82"/>
  <c r="D76" i="82"/>
  <c r="D75" i="82"/>
  <c r="D74" i="82"/>
  <c r="D73" i="82"/>
  <c r="D72" i="82"/>
  <c r="D71" i="82"/>
  <c r="D70" i="82"/>
  <c r="D69" i="82"/>
  <c r="D68" i="82"/>
  <c r="D67" i="82"/>
  <c r="D66" i="82"/>
  <c r="D65" i="82"/>
  <c r="D64" i="82"/>
  <c r="D63" i="82"/>
  <c r="D62" i="82"/>
  <c r="D61" i="82"/>
  <c r="D60" i="82"/>
  <c r="D59" i="82"/>
  <c r="D58" i="82"/>
  <c r="D57" i="82"/>
  <c r="D56" i="82"/>
  <c r="D55" i="82"/>
  <c r="D54" i="82"/>
  <c r="B54" i="82"/>
  <c r="B55" i="82" s="1"/>
  <c r="B56" i="82" s="1"/>
  <c r="B115" i="82"/>
  <c r="B116" i="82" s="1"/>
  <c r="B117" i="82" s="1"/>
  <c r="B118" i="82" s="1"/>
  <c r="B119" i="82" s="1"/>
  <c r="B120" i="82" s="1"/>
  <c r="B102" i="82"/>
  <c r="B103" i="82" s="1"/>
  <c r="B104" i="82" s="1"/>
  <c r="B105" i="82" s="1"/>
  <c r="B106" i="82" s="1"/>
  <c r="B107" i="82" s="1"/>
  <c r="B108" i="82" s="1"/>
  <c r="B109" i="82" s="1"/>
  <c r="B110" i="82" s="1"/>
  <c r="B111" i="82" s="1"/>
  <c r="B112" i="82" s="1"/>
  <c r="B113" i="82" s="1"/>
  <c r="B90" i="82"/>
  <c r="B91" i="82" s="1"/>
  <c r="B92" i="82" s="1"/>
  <c r="B93" i="82" s="1"/>
  <c r="B94" i="82" s="1"/>
  <c r="B95" i="82" s="1"/>
  <c r="B96" i="82" s="1"/>
  <c r="B97" i="82" s="1"/>
  <c r="B98" i="82" s="1"/>
  <c r="B99" i="82" s="1"/>
  <c r="B100" i="82" s="1"/>
  <c r="B101" i="82" s="1"/>
  <c r="B78" i="82"/>
  <c r="B79" i="82" s="1"/>
  <c r="B80" i="82" s="1"/>
  <c r="B81" i="82" s="1"/>
  <c r="B82" i="82" s="1"/>
  <c r="B83" i="82" s="1"/>
  <c r="B84" i="82" s="1"/>
  <c r="B85" i="82" s="1"/>
  <c r="B86" i="82" s="1"/>
  <c r="B87" i="82" s="1"/>
  <c r="B88" i="82" s="1"/>
  <c r="B89" i="82" s="1"/>
  <c r="B66" i="82"/>
  <c r="B67" i="82" s="1"/>
  <c r="B68" i="82" s="1"/>
  <c r="B69" i="82" s="1"/>
  <c r="B70" i="82" s="1"/>
  <c r="B71" i="82" s="1"/>
  <c r="B72" i="82" s="1"/>
  <c r="B73" i="82" s="1"/>
  <c r="B74" i="82" s="1"/>
  <c r="B75" i="82" s="1"/>
  <c r="B76" i="82" s="1"/>
  <c r="B77" i="82" s="1"/>
  <c r="D89" i="81"/>
  <c r="B103" i="81"/>
  <c r="B104" i="81" s="1"/>
  <c r="B105" i="81" s="1"/>
  <c r="B106" i="81" s="1"/>
  <c r="B107" i="81" s="1"/>
  <c r="B108" i="81" s="1"/>
  <c r="B66" i="81"/>
  <c r="B67" i="81" s="1"/>
  <c r="B68" i="81" s="1"/>
  <c r="B69" i="81" s="1"/>
  <c r="B70" i="81" s="1"/>
  <c r="B71" i="81" s="1"/>
  <c r="B72" i="81" s="1"/>
  <c r="B73" i="81" s="1"/>
  <c r="B74" i="81" s="1"/>
  <c r="B75" i="81" s="1"/>
  <c r="B76" i="81" s="1"/>
  <c r="B77" i="81" s="1"/>
  <c r="B90" i="81"/>
  <c r="B91" i="81" s="1"/>
  <c r="B92" i="81" s="1"/>
  <c r="B93" i="81" s="1"/>
  <c r="B94" i="81" s="1"/>
  <c r="B95" i="81" s="1"/>
  <c r="B96" i="81" s="1"/>
  <c r="B97" i="81" s="1"/>
  <c r="B98" i="81" s="1"/>
  <c r="B99" i="81" s="1"/>
  <c r="B100" i="81" s="1"/>
  <c r="B101" i="81" s="1"/>
  <c r="B78" i="81"/>
  <c r="B79" i="81" s="1"/>
  <c r="B80" i="81" s="1"/>
  <c r="B81" i="81" s="1"/>
  <c r="B82" i="81" s="1"/>
  <c r="B83" i="81" s="1"/>
  <c r="B84" i="81" s="1"/>
  <c r="B85" i="81" s="1"/>
  <c r="B86" i="81" s="1"/>
  <c r="B87" i="81" s="1"/>
  <c r="B88" i="81" s="1"/>
  <c r="B89" i="81" s="1"/>
  <c r="B54" i="81"/>
  <c r="B55" i="81" s="1"/>
  <c r="B56" i="81" s="1"/>
  <c r="B57" i="81" s="1"/>
  <c r="B58" i="81" s="1"/>
  <c r="B59" i="81" s="1"/>
  <c r="B60" i="81" s="1"/>
  <c r="B61" i="81" s="1"/>
  <c r="B62" i="81" s="1"/>
  <c r="B63" i="81" s="1"/>
  <c r="B64" i="81" s="1"/>
  <c r="B65" i="81" s="1"/>
  <c r="D114" i="133"/>
  <c r="D115" i="133"/>
  <c r="D116" i="133"/>
  <c r="D117" i="133"/>
  <c r="D66" i="133"/>
  <c r="D78" i="133"/>
  <c r="D90" i="133"/>
  <c r="D102" i="133"/>
  <c r="D79" i="133"/>
  <c r="D91" i="133"/>
  <c r="D103" i="133"/>
  <c r="D92" i="133"/>
  <c r="D104" i="133"/>
  <c r="D69" i="133"/>
  <c r="D93" i="133"/>
  <c r="D105" i="133"/>
  <c r="D94" i="133"/>
  <c r="D106" i="133"/>
  <c r="D107" i="133"/>
  <c r="D108" i="133"/>
  <c r="D73" i="133"/>
  <c r="D85" i="133"/>
  <c r="D109" i="133"/>
  <c r="D74" i="133"/>
  <c r="D75" i="133"/>
  <c r="D87" i="133"/>
  <c r="D76" i="133"/>
  <c r="D88" i="133"/>
  <c r="D77" i="133"/>
  <c r="D89" i="133"/>
  <c r="D101" i="133"/>
  <c r="D113" i="133"/>
  <c r="D59" i="133"/>
  <c r="D60" i="133"/>
  <c r="D61" i="133"/>
  <c r="D62" i="133"/>
  <c r="D63" i="133"/>
  <c r="D64" i="133"/>
  <c r="D65" i="133"/>
  <c r="D54" i="133"/>
  <c r="D117" i="104"/>
  <c r="D114" i="104"/>
  <c r="D115" i="104"/>
  <c r="D116" i="104"/>
  <c r="D113" i="104"/>
  <c r="D105" i="104"/>
  <c r="D104" i="104"/>
  <c r="D103" i="104"/>
  <c r="D102" i="104"/>
  <c r="D101" i="104"/>
  <c r="D100" i="104"/>
  <c r="D99" i="104"/>
  <c r="D98" i="104"/>
  <c r="D90" i="104"/>
  <c r="D89" i="104"/>
  <c r="D88" i="104"/>
  <c r="D87" i="104"/>
  <c r="D86" i="104"/>
  <c r="D85" i="104"/>
  <c r="D84" i="104"/>
  <c r="D83" i="104"/>
  <c r="D82" i="104"/>
  <c r="D78" i="104"/>
  <c r="D77" i="104"/>
  <c r="D76" i="104"/>
  <c r="D75" i="104"/>
  <c r="D74" i="104"/>
  <c r="D73" i="104"/>
  <c r="D72" i="104"/>
  <c r="D71" i="104"/>
  <c r="D70" i="104"/>
  <c r="D69" i="104"/>
  <c r="D68" i="104"/>
  <c r="D67" i="104"/>
  <c r="D66" i="104"/>
  <c r="D65" i="104"/>
  <c r="D64" i="104"/>
  <c r="D63" i="104"/>
  <c r="D62" i="104"/>
  <c r="D61" i="104"/>
  <c r="D60" i="104"/>
  <c r="D59" i="104"/>
  <c r="D58" i="104"/>
  <c r="D57" i="104"/>
  <c r="D55" i="104"/>
  <c r="D54" i="104"/>
  <c r="D118" i="106"/>
  <c r="D114" i="106"/>
  <c r="D115" i="106"/>
  <c r="D116" i="106"/>
  <c r="D117" i="106"/>
  <c r="D78" i="106"/>
  <c r="D90" i="106"/>
  <c r="D102" i="106"/>
  <c r="D67" i="106"/>
  <c r="D79" i="106"/>
  <c r="D91" i="106"/>
  <c r="D103" i="106"/>
  <c r="D80" i="106"/>
  <c r="D92" i="106"/>
  <c r="D104" i="106"/>
  <c r="D69" i="106"/>
  <c r="D81" i="106"/>
  <c r="D93" i="106"/>
  <c r="D105" i="106"/>
  <c r="D106" i="106"/>
  <c r="D95" i="106"/>
  <c r="D107" i="106"/>
  <c r="D108" i="106"/>
  <c r="D73" i="106"/>
  <c r="D85" i="106"/>
  <c r="D75" i="106"/>
  <c r="D76" i="106"/>
  <c r="D88" i="106"/>
  <c r="D100" i="106"/>
  <c r="D112" i="106"/>
  <c r="D77" i="106"/>
  <c r="D89" i="106"/>
  <c r="D55" i="106"/>
  <c r="D61" i="106"/>
  <c r="D62" i="106"/>
  <c r="D63" i="106"/>
  <c r="D64" i="106"/>
  <c r="D65" i="106"/>
  <c r="D54" i="106"/>
  <c r="D115" i="105"/>
  <c r="D116" i="105"/>
  <c r="D117" i="105"/>
  <c r="D66" i="105"/>
  <c r="D78" i="105"/>
  <c r="D90" i="105"/>
  <c r="D102" i="105"/>
  <c r="D79" i="105"/>
  <c r="D91" i="105"/>
  <c r="D103" i="105"/>
  <c r="D80" i="105"/>
  <c r="D92" i="105"/>
  <c r="D104" i="105"/>
  <c r="D93" i="105"/>
  <c r="D105" i="105"/>
  <c r="D70" i="105"/>
  <c r="D82" i="105"/>
  <c r="D94" i="105"/>
  <c r="D106" i="105"/>
  <c r="D107" i="105"/>
  <c r="D108" i="105"/>
  <c r="D74" i="105"/>
  <c r="D86" i="105"/>
  <c r="D98" i="105"/>
  <c r="D75" i="105"/>
  <c r="D76" i="105"/>
  <c r="D88" i="105"/>
  <c r="D77" i="105"/>
  <c r="D89" i="105"/>
  <c r="D101" i="105"/>
  <c r="D113" i="105"/>
  <c r="D56" i="105"/>
  <c r="D57" i="105"/>
  <c r="D60" i="105"/>
  <c r="D61" i="105"/>
  <c r="D62" i="105"/>
  <c r="D63" i="105"/>
  <c r="D64" i="105"/>
  <c r="D65" i="105"/>
  <c r="D116" i="103"/>
  <c r="D117" i="103"/>
  <c r="D118" i="103"/>
  <c r="D66" i="103"/>
  <c r="D78" i="103"/>
  <c r="D90" i="103"/>
  <c r="D102" i="103"/>
  <c r="D67" i="103"/>
  <c r="D79" i="103"/>
  <c r="D91" i="103"/>
  <c r="D103" i="103"/>
  <c r="D92" i="103"/>
  <c r="D104" i="103"/>
  <c r="D93" i="103"/>
  <c r="D105" i="103"/>
  <c r="D94" i="103"/>
  <c r="D106" i="103"/>
  <c r="D71" i="103"/>
  <c r="D107" i="103"/>
  <c r="D108" i="103"/>
  <c r="D73" i="103"/>
  <c r="D109" i="103"/>
  <c r="D74" i="103"/>
  <c r="D86" i="103"/>
  <c r="D98" i="103"/>
  <c r="D75" i="103"/>
  <c r="D87" i="103"/>
  <c r="D76" i="103"/>
  <c r="D88" i="103"/>
  <c r="D77" i="103"/>
  <c r="D89" i="103"/>
  <c r="D101" i="103"/>
  <c r="D56" i="103"/>
  <c r="D57" i="103"/>
  <c r="D58" i="103"/>
  <c r="D59" i="103"/>
  <c r="D60" i="103"/>
  <c r="D61" i="103"/>
  <c r="D62" i="103"/>
  <c r="D63" i="103"/>
  <c r="D64" i="103"/>
  <c r="D65" i="103"/>
  <c r="D114" i="83"/>
  <c r="D115" i="83"/>
  <c r="D116" i="83"/>
  <c r="D117" i="83"/>
  <c r="D118" i="83"/>
  <c r="D66" i="83"/>
  <c r="D78" i="83"/>
  <c r="D67" i="83"/>
  <c r="D79" i="83"/>
  <c r="D103" i="83"/>
  <c r="D68" i="83"/>
  <c r="D104" i="83"/>
  <c r="D69" i="83"/>
  <c r="D81" i="83"/>
  <c r="D105" i="83"/>
  <c r="D70" i="83"/>
  <c r="D82" i="83"/>
  <c r="D71" i="83"/>
  <c r="D83" i="83"/>
  <c r="D95" i="83"/>
  <c r="D72" i="83"/>
  <c r="D84" i="83"/>
  <c r="D73" i="83"/>
  <c r="D85" i="83"/>
  <c r="D97" i="83"/>
  <c r="D109" i="83"/>
  <c r="D86" i="83"/>
  <c r="D98" i="83"/>
  <c r="D87" i="83"/>
  <c r="D99" i="83"/>
  <c r="D111" i="83"/>
  <c r="D88" i="83"/>
  <c r="D100" i="83"/>
  <c r="D112" i="83"/>
  <c r="D89" i="83"/>
  <c r="D101" i="83"/>
  <c r="D113" i="83"/>
  <c r="D55" i="83"/>
  <c r="D56" i="83"/>
  <c r="D57" i="83"/>
  <c r="D63" i="83"/>
  <c r="D65" i="83"/>
  <c r="D54" i="83"/>
  <c r="D65" i="81"/>
  <c r="D64" i="81"/>
  <c r="D63" i="81"/>
  <c r="D62" i="81"/>
  <c r="D61" i="81"/>
  <c r="D60" i="81"/>
  <c r="D59" i="81"/>
  <c r="D58" i="81"/>
  <c r="D57" i="81"/>
  <c r="D56" i="81"/>
  <c r="D55" i="81"/>
  <c r="F122" i="135" l="1"/>
  <c r="F122" i="102"/>
  <c r="F122" i="86"/>
  <c r="F122" i="85"/>
  <c r="F122" i="83"/>
  <c r="F122" i="103"/>
  <c r="F115" i="82"/>
  <c r="F114" i="82"/>
  <c r="F124" i="82"/>
  <c r="F125" i="102"/>
  <c r="F124" i="84"/>
  <c r="F125" i="85"/>
  <c r="F124" i="83"/>
  <c r="F125" i="83"/>
  <c r="F122" i="82"/>
  <c r="F125" i="84"/>
  <c r="F124" i="105"/>
  <c r="F125" i="82"/>
  <c r="F124" i="137"/>
  <c r="F124" i="133"/>
  <c r="F124" i="134"/>
  <c r="F124" i="102"/>
  <c r="F124" i="104"/>
  <c r="F124" i="86"/>
  <c r="F124" i="87"/>
  <c r="F124" i="106"/>
  <c r="F124" i="135"/>
  <c r="F124" i="85"/>
  <c r="F124" i="136"/>
  <c r="F120" i="103"/>
  <c r="F120" i="102"/>
  <c r="F122" i="105"/>
  <c r="F122" i="106"/>
  <c r="F122" i="84"/>
  <c r="F122" i="87"/>
  <c r="F122" i="104"/>
  <c r="F122" i="136"/>
  <c r="F121" i="136"/>
  <c r="F121" i="137"/>
  <c r="F120" i="86"/>
  <c r="F120" i="83"/>
  <c r="F120" i="106"/>
  <c r="F120" i="133"/>
  <c r="F120" i="84"/>
  <c r="F120" i="136"/>
  <c r="F120" i="87"/>
  <c r="F120" i="135"/>
  <c r="F120" i="104"/>
  <c r="F120" i="85"/>
  <c r="F120" i="137"/>
  <c r="F120" i="82"/>
  <c r="F120" i="134"/>
  <c r="F119" i="86"/>
  <c r="F119" i="87"/>
  <c r="F118" i="103"/>
  <c r="F118" i="137"/>
  <c r="F116" i="104"/>
  <c r="F118" i="104"/>
  <c r="F118" i="105"/>
  <c r="F118" i="82"/>
  <c r="F118" i="83"/>
  <c r="F118" i="86"/>
  <c r="F118" i="87"/>
  <c r="F118" i="85"/>
  <c r="F118" i="133"/>
  <c r="F118" i="135"/>
  <c r="F118" i="136"/>
  <c r="F118" i="134"/>
  <c r="D118" i="131"/>
  <c r="F117" i="105"/>
  <c r="F117" i="106"/>
  <c r="F116" i="103"/>
  <c r="F116" i="83"/>
  <c r="F116" i="134"/>
  <c r="F116" i="84"/>
  <c r="F123" i="106"/>
  <c r="F108" i="103"/>
  <c r="F125" i="137"/>
  <c r="F109" i="136"/>
  <c r="F115" i="83"/>
  <c r="F125" i="136"/>
  <c r="F125" i="104"/>
  <c r="F125" i="87"/>
  <c r="F125" i="134"/>
  <c r="F125" i="105"/>
  <c r="F125" i="106"/>
  <c r="F125" i="103"/>
  <c r="F124" i="103"/>
  <c r="F123" i="85"/>
  <c r="F123" i="84"/>
  <c r="F125" i="86"/>
  <c r="F125" i="135"/>
  <c r="F125" i="133"/>
  <c r="F112" i="81"/>
  <c r="B125" i="136"/>
  <c r="B134" i="136" s="1"/>
  <c r="B135" i="136" s="1"/>
  <c r="B121" i="135"/>
  <c r="B122" i="135" s="1"/>
  <c r="B123" i="135" s="1"/>
  <c r="B124" i="135" s="1"/>
  <c r="B125" i="135" s="1"/>
  <c r="B121" i="134"/>
  <c r="B122" i="134" s="1"/>
  <c r="B123" i="134" s="1"/>
  <c r="B124" i="134" s="1"/>
  <c r="B125" i="134" s="1"/>
  <c r="F122" i="137"/>
  <c r="B121" i="106"/>
  <c r="B122" i="106" s="1"/>
  <c r="B123" i="106" s="1"/>
  <c r="B124" i="106" s="1"/>
  <c r="B121" i="86"/>
  <c r="B122" i="86" s="1"/>
  <c r="B123" i="86" s="1"/>
  <c r="B124" i="86" s="1"/>
  <c r="B125" i="86" s="1"/>
  <c r="B121" i="85"/>
  <c r="B122" i="85" s="1"/>
  <c r="B123" i="85" s="1"/>
  <c r="B124" i="85" s="1"/>
  <c r="B125" i="85" s="1"/>
  <c r="B121" i="84"/>
  <c r="B122" i="84" s="1"/>
  <c r="B123" i="84" s="1"/>
  <c r="B124" i="84" s="1"/>
  <c r="B125" i="84" s="1"/>
  <c r="B121" i="83"/>
  <c r="B122" i="83" s="1"/>
  <c r="B123" i="83" s="1"/>
  <c r="B124" i="83" s="1"/>
  <c r="B125" i="83" s="1"/>
  <c r="B121" i="82"/>
  <c r="B122" i="82" s="1"/>
  <c r="B123" i="82" s="1"/>
  <c r="B124" i="82" s="1"/>
  <c r="B125" i="82" s="1"/>
  <c r="B57" i="82"/>
  <c r="B58" i="82" s="1"/>
  <c r="B59" i="82" s="1"/>
  <c r="B60" i="82" s="1"/>
  <c r="B61" i="82" s="1"/>
  <c r="B62" i="82" s="1"/>
  <c r="B63" i="82" s="1"/>
  <c r="B64" i="82" s="1"/>
  <c r="B65" i="82" s="1"/>
  <c r="B109" i="81"/>
  <c r="B110" i="81" s="1"/>
  <c r="B111" i="81" s="1"/>
  <c r="B112" i="81" s="1"/>
  <c r="B113" i="81" s="1"/>
  <c r="F57" i="102"/>
  <c r="F123" i="82"/>
  <c r="F123" i="86"/>
  <c r="F123" i="137"/>
  <c r="F123" i="135"/>
  <c r="F123" i="136"/>
  <c r="F123" i="134"/>
  <c r="F123" i="133"/>
  <c r="F123" i="83"/>
  <c r="F123" i="87"/>
  <c r="F111" i="81"/>
  <c r="F123" i="105"/>
  <c r="F123" i="103"/>
  <c r="F123" i="102"/>
  <c r="F123" i="104"/>
  <c r="F122" i="134"/>
  <c r="F122" i="133"/>
  <c r="F57" i="104"/>
  <c r="F110" i="81"/>
  <c r="F77" i="137"/>
  <c r="F121" i="135"/>
  <c r="F121" i="134"/>
  <c r="F121" i="133"/>
  <c r="F121" i="104"/>
  <c r="F121" i="106"/>
  <c r="F121" i="105"/>
  <c r="F121" i="103"/>
  <c r="F121" i="102"/>
  <c r="F121" i="85"/>
  <c r="F121" i="84"/>
  <c r="F121" i="83"/>
  <c r="F121" i="87"/>
  <c r="F121" i="86"/>
  <c r="F109" i="81"/>
  <c r="F121" i="82"/>
  <c r="F120" i="105"/>
  <c r="F89" i="102"/>
  <c r="F60" i="85"/>
  <c r="F108" i="81"/>
  <c r="F119" i="106"/>
  <c r="F108" i="137"/>
  <c r="F61" i="135"/>
  <c r="F61" i="137"/>
  <c r="F91" i="137"/>
  <c r="F78" i="137"/>
  <c r="F92" i="137"/>
  <c r="F107" i="137"/>
  <c r="F93" i="137"/>
  <c r="F119" i="133"/>
  <c r="F57" i="105"/>
  <c r="F76" i="105"/>
  <c r="F119" i="105"/>
  <c r="F94" i="104"/>
  <c r="F119" i="104"/>
  <c r="F119" i="103"/>
  <c r="F116" i="102"/>
  <c r="F87" i="102"/>
  <c r="F114" i="102"/>
  <c r="F88" i="102"/>
  <c r="F115" i="102"/>
  <c r="F74" i="102"/>
  <c r="F101" i="102"/>
  <c r="F75" i="102"/>
  <c r="F102" i="102"/>
  <c r="F119" i="102"/>
  <c r="D83" i="131"/>
  <c r="D116" i="131"/>
  <c r="D71" i="131"/>
  <c r="F61" i="86"/>
  <c r="F97" i="87"/>
  <c r="D57" i="131"/>
  <c r="D112" i="131"/>
  <c r="F111" i="86"/>
  <c r="D117" i="131"/>
  <c r="F116" i="87"/>
  <c r="F113" i="84"/>
  <c r="F76" i="86"/>
  <c r="F102" i="86"/>
  <c r="F115" i="87"/>
  <c r="D62" i="131"/>
  <c r="D76" i="131"/>
  <c r="F115" i="85"/>
  <c r="F103" i="86"/>
  <c r="F88" i="85"/>
  <c r="F99" i="85"/>
  <c r="F116" i="85"/>
  <c r="F77" i="86"/>
  <c r="F104" i="86"/>
  <c r="D82" i="131"/>
  <c r="F90" i="87"/>
  <c r="F117" i="85"/>
  <c r="F57" i="85"/>
  <c r="F89" i="85"/>
  <c r="F109" i="87"/>
  <c r="F75" i="86"/>
  <c r="F119" i="84"/>
  <c r="F119" i="85"/>
  <c r="F96" i="87"/>
  <c r="F111" i="87"/>
  <c r="F107" i="81"/>
  <c r="F119" i="82"/>
  <c r="F76" i="135"/>
  <c r="F94" i="137"/>
  <c r="F102" i="135"/>
  <c r="F115" i="135"/>
  <c r="F78" i="134"/>
  <c r="F75" i="135"/>
  <c r="F89" i="135"/>
  <c r="F119" i="135"/>
  <c r="F66" i="134"/>
  <c r="F119" i="137"/>
  <c r="F119" i="136"/>
  <c r="F109" i="137"/>
  <c r="F104" i="134"/>
  <c r="F119" i="134"/>
  <c r="F100" i="137"/>
  <c r="F90" i="134"/>
  <c r="F116" i="135"/>
  <c r="F91" i="134"/>
  <c r="F106" i="134"/>
  <c r="F79" i="137"/>
  <c r="F75" i="137"/>
  <c r="F103" i="137"/>
  <c r="F76" i="137"/>
  <c r="F104" i="137"/>
  <c r="F84" i="137"/>
  <c r="F81" i="137"/>
  <c r="F97" i="137"/>
  <c r="F112" i="137"/>
  <c r="F80" i="137"/>
  <c r="F111" i="137"/>
  <c r="F98" i="137"/>
  <c r="F96" i="137"/>
  <c r="F85" i="137"/>
  <c r="F113" i="137"/>
  <c r="F82" i="137"/>
  <c r="F86" i="137"/>
  <c r="F114" i="137"/>
  <c r="F116" i="137"/>
  <c r="F87" i="137"/>
  <c r="F115" i="137"/>
  <c r="F110" i="137"/>
  <c r="F88" i="137"/>
  <c r="F101" i="137"/>
  <c r="F95" i="137"/>
  <c r="F102" i="137"/>
  <c r="F117" i="137"/>
  <c r="F70" i="137"/>
  <c r="F66" i="137"/>
  <c r="F71" i="137"/>
  <c r="F72" i="137"/>
  <c r="F74" i="137"/>
  <c r="F59" i="137"/>
  <c r="F57" i="137"/>
  <c r="F92" i="134"/>
  <c r="F107" i="134"/>
  <c r="F79" i="134"/>
  <c r="F93" i="134"/>
  <c r="F108" i="134"/>
  <c r="F95" i="134"/>
  <c r="F98" i="134"/>
  <c r="F110" i="134"/>
  <c r="F112" i="134"/>
  <c r="F85" i="134"/>
  <c r="F113" i="134"/>
  <c r="F80" i="134"/>
  <c r="F81" i="134"/>
  <c r="F97" i="134"/>
  <c r="F86" i="134"/>
  <c r="F114" i="134"/>
  <c r="F94" i="134"/>
  <c r="F82" i="134"/>
  <c r="F87" i="134"/>
  <c r="F115" i="134"/>
  <c r="F88" i="134"/>
  <c r="F101" i="134"/>
  <c r="F109" i="134"/>
  <c r="F96" i="134"/>
  <c r="F102" i="134"/>
  <c r="F117" i="134"/>
  <c r="F111" i="134"/>
  <c r="F103" i="134"/>
  <c r="F77" i="134"/>
  <c r="F70" i="134"/>
  <c r="F71" i="134"/>
  <c r="F72" i="134"/>
  <c r="F74" i="134"/>
  <c r="F75" i="134"/>
  <c r="F67" i="134"/>
  <c r="F76" i="134"/>
  <c r="F61" i="134"/>
  <c r="F59" i="134"/>
  <c r="F57" i="134"/>
  <c r="F103" i="135"/>
  <c r="F90" i="135"/>
  <c r="F104" i="135"/>
  <c r="F77" i="135"/>
  <c r="F91" i="135"/>
  <c r="F78" i="135"/>
  <c r="F106" i="135"/>
  <c r="F109" i="135"/>
  <c r="F97" i="135"/>
  <c r="F108" i="135"/>
  <c r="F94" i="135"/>
  <c r="F98" i="135"/>
  <c r="F112" i="135"/>
  <c r="F80" i="135"/>
  <c r="F110" i="135"/>
  <c r="F85" i="135"/>
  <c r="F92" i="135"/>
  <c r="F86" i="135"/>
  <c r="F113" i="135"/>
  <c r="F93" i="135"/>
  <c r="F107" i="135"/>
  <c r="F96" i="135"/>
  <c r="F87" i="135"/>
  <c r="F114" i="135"/>
  <c r="F88" i="135"/>
  <c r="F81" i="135"/>
  <c r="F82" i="135"/>
  <c r="F101" i="135"/>
  <c r="F66" i="135"/>
  <c r="F70" i="135"/>
  <c r="F71" i="135"/>
  <c r="F72" i="135"/>
  <c r="F74" i="135"/>
  <c r="F57" i="135"/>
  <c r="F59" i="135"/>
  <c r="F98" i="133"/>
  <c r="F102" i="133"/>
  <c r="F75" i="133"/>
  <c r="F112" i="104"/>
  <c r="F113" i="104"/>
  <c r="F78" i="104"/>
  <c r="F97" i="104"/>
  <c r="F96" i="104"/>
  <c r="F80" i="104"/>
  <c r="F81" i="104"/>
  <c r="F110" i="104"/>
  <c r="F61" i="104"/>
  <c r="F66" i="104"/>
  <c r="F79" i="106"/>
  <c r="F76" i="106"/>
  <c r="F88" i="105"/>
  <c r="F59" i="105"/>
  <c r="F103" i="105"/>
  <c r="F88" i="103"/>
  <c r="F85" i="103"/>
  <c r="F118" i="102"/>
  <c r="F117" i="102"/>
  <c r="F98" i="102"/>
  <c r="F112" i="102"/>
  <c r="F85" i="102"/>
  <c r="F86" i="102"/>
  <c r="F113" i="102"/>
  <c r="F76" i="102"/>
  <c r="F77" i="102"/>
  <c r="F91" i="102"/>
  <c r="F104" i="102"/>
  <c r="F92" i="102"/>
  <c r="F106" i="102"/>
  <c r="F105" i="102"/>
  <c r="F93" i="102"/>
  <c r="F107" i="102"/>
  <c r="F80" i="102"/>
  <c r="F108" i="102"/>
  <c r="F81" i="102"/>
  <c r="F95" i="102"/>
  <c r="F109" i="102"/>
  <c r="F84" i="102"/>
  <c r="F82" i="102"/>
  <c r="F96" i="102"/>
  <c r="F103" i="102"/>
  <c r="F97" i="102"/>
  <c r="F111" i="102"/>
  <c r="F64" i="102"/>
  <c r="F70" i="102"/>
  <c r="F71" i="102"/>
  <c r="F72" i="102"/>
  <c r="F61" i="102"/>
  <c r="F68" i="102"/>
  <c r="F66" i="102"/>
  <c r="F62" i="102"/>
  <c r="D114" i="131"/>
  <c r="F79" i="87"/>
  <c r="F92" i="87"/>
  <c r="F102" i="87"/>
  <c r="F80" i="87"/>
  <c r="F107" i="87"/>
  <c r="F81" i="87"/>
  <c r="F93" i="87"/>
  <c r="F108" i="87"/>
  <c r="D95" i="131"/>
  <c r="F82" i="87"/>
  <c r="F95" i="87"/>
  <c r="D69" i="131"/>
  <c r="F114" i="87"/>
  <c r="F71" i="87"/>
  <c r="F75" i="87"/>
  <c r="D86" i="131"/>
  <c r="F76" i="87"/>
  <c r="F83" i="87"/>
  <c r="F98" i="87"/>
  <c r="D72" i="131"/>
  <c r="F87" i="87"/>
  <c r="D87" i="131"/>
  <c r="D73" i="131"/>
  <c r="F86" i="87"/>
  <c r="F103" i="87"/>
  <c r="F117" i="87"/>
  <c r="F106" i="87"/>
  <c r="D111" i="131"/>
  <c r="D97" i="131"/>
  <c r="D88" i="131"/>
  <c r="D99" i="131"/>
  <c r="F113" i="87"/>
  <c r="D89" i="131"/>
  <c r="F77" i="87"/>
  <c r="F91" i="87"/>
  <c r="F99" i="87"/>
  <c r="F60" i="87"/>
  <c r="F66" i="87"/>
  <c r="F61" i="87"/>
  <c r="F70" i="87"/>
  <c r="D58" i="131"/>
  <c r="F58" i="87"/>
  <c r="F57" i="87"/>
  <c r="D115" i="131"/>
  <c r="F87" i="86"/>
  <c r="F88" i="86"/>
  <c r="F114" i="86"/>
  <c r="F97" i="86"/>
  <c r="F115" i="86"/>
  <c r="D93" i="131"/>
  <c r="D108" i="131"/>
  <c r="F80" i="86"/>
  <c r="F93" i="86"/>
  <c r="F107" i="86"/>
  <c r="D66" i="131"/>
  <c r="D94" i="131"/>
  <c r="D109" i="131"/>
  <c r="D79" i="131"/>
  <c r="F66" i="86"/>
  <c r="F81" i="86"/>
  <c r="F94" i="86"/>
  <c r="F108" i="86"/>
  <c r="F113" i="86"/>
  <c r="D105" i="131"/>
  <c r="F78" i="86"/>
  <c r="D78" i="131"/>
  <c r="D110" i="131"/>
  <c r="F109" i="86"/>
  <c r="F91" i="86"/>
  <c r="D67" i="131"/>
  <c r="D81" i="131"/>
  <c r="F96" i="86"/>
  <c r="F110" i="86"/>
  <c r="D98" i="131"/>
  <c r="D96" i="131"/>
  <c r="F82" i="86"/>
  <c r="F98" i="86"/>
  <c r="F112" i="86"/>
  <c r="F92" i="86"/>
  <c r="F86" i="86"/>
  <c r="F63" i="86"/>
  <c r="D64" i="131"/>
  <c r="D56" i="131"/>
  <c r="F57" i="86"/>
  <c r="F65" i="86"/>
  <c r="F70" i="86"/>
  <c r="F71" i="86"/>
  <c r="F72" i="86"/>
  <c r="F112" i="85"/>
  <c r="D101" i="131"/>
  <c r="F85" i="85"/>
  <c r="F98" i="85"/>
  <c r="F86" i="85"/>
  <c r="F113" i="85"/>
  <c r="F73" i="85"/>
  <c r="F114" i="85"/>
  <c r="F102" i="85"/>
  <c r="F77" i="85"/>
  <c r="F91" i="85"/>
  <c r="F78" i="85"/>
  <c r="F92" i="85"/>
  <c r="F106" i="85"/>
  <c r="D80" i="131"/>
  <c r="F76" i="85"/>
  <c r="F79" i="85"/>
  <c r="F93" i="85"/>
  <c r="F107" i="85"/>
  <c r="F104" i="85"/>
  <c r="F80" i="85"/>
  <c r="F94" i="85"/>
  <c r="F108" i="85"/>
  <c r="F90" i="85"/>
  <c r="F81" i="85"/>
  <c r="F95" i="85"/>
  <c r="F109" i="85"/>
  <c r="D75" i="131"/>
  <c r="F96" i="85"/>
  <c r="F110" i="85"/>
  <c r="D74" i="131"/>
  <c r="F103" i="85"/>
  <c r="F82" i="85"/>
  <c r="F97" i="85"/>
  <c r="F105" i="85"/>
  <c r="D103" i="131"/>
  <c r="F74" i="85"/>
  <c r="F75" i="85"/>
  <c r="D55" i="131"/>
  <c r="F70" i="85"/>
  <c r="F72" i="85"/>
  <c r="D65" i="131"/>
  <c r="D54" i="131"/>
  <c r="F59" i="85"/>
  <c r="F61" i="85"/>
  <c r="F94" i="84"/>
  <c r="F93" i="84"/>
  <c r="F110" i="84"/>
  <c r="D102" i="131"/>
  <c r="F96" i="84"/>
  <c r="F109" i="84"/>
  <c r="D85" i="131"/>
  <c r="F97" i="84"/>
  <c r="F112" i="84"/>
  <c r="D100" i="131"/>
  <c r="D84" i="131"/>
  <c r="F102" i="84"/>
  <c r="F117" i="84"/>
  <c r="F114" i="84"/>
  <c r="F115" i="84"/>
  <c r="F88" i="84"/>
  <c r="F103" i="84"/>
  <c r="F118" i="84"/>
  <c r="F98" i="84"/>
  <c r="F104" i="84"/>
  <c r="D92" i="131"/>
  <c r="F90" i="84"/>
  <c r="D107" i="131"/>
  <c r="D91" i="131"/>
  <c r="D113" i="131"/>
  <c r="F91" i="84"/>
  <c r="F106" i="84"/>
  <c r="D106" i="131"/>
  <c r="D90" i="131"/>
  <c r="F92" i="84"/>
  <c r="F107" i="84"/>
  <c r="F108" i="84"/>
  <c r="D104" i="131"/>
  <c r="F74" i="84"/>
  <c r="F75" i="84"/>
  <c r="F76" i="84"/>
  <c r="F78" i="84"/>
  <c r="D77" i="131"/>
  <c r="F81" i="84"/>
  <c r="D70" i="131"/>
  <c r="F77" i="84"/>
  <c r="F80" i="84"/>
  <c r="F70" i="84"/>
  <c r="D68" i="131"/>
  <c r="F71" i="84"/>
  <c r="F82" i="84"/>
  <c r="F72" i="84"/>
  <c r="F86" i="84"/>
  <c r="F87" i="84"/>
  <c r="D63" i="131"/>
  <c r="D61" i="131"/>
  <c r="D60" i="131"/>
  <c r="D59" i="131"/>
  <c r="F60" i="84"/>
  <c r="F61" i="84"/>
  <c r="F58" i="84"/>
  <c r="F57" i="84"/>
  <c r="F59" i="84"/>
  <c r="F119" i="83"/>
  <c r="F63" i="83"/>
  <c r="F57" i="83"/>
  <c r="F117" i="82"/>
  <c r="F116" i="82"/>
  <c r="F77" i="82"/>
  <c r="F93" i="82"/>
  <c r="F109" i="82"/>
  <c r="F78" i="82"/>
  <c r="F94" i="82"/>
  <c r="F110" i="82"/>
  <c r="F79" i="82"/>
  <c r="F95" i="82"/>
  <c r="F111" i="82"/>
  <c r="F98" i="82"/>
  <c r="F100" i="82"/>
  <c r="F70" i="82"/>
  <c r="F86" i="82"/>
  <c r="F102" i="82"/>
  <c r="F84" i="82"/>
  <c r="F69" i="82"/>
  <c r="F71" i="82"/>
  <c r="F87" i="82"/>
  <c r="F103" i="82"/>
  <c r="F85" i="82"/>
  <c r="F67" i="82"/>
  <c r="F101" i="82"/>
  <c r="F72" i="82"/>
  <c r="F88" i="82"/>
  <c r="F107" i="82"/>
  <c r="F82" i="82"/>
  <c r="F68" i="82"/>
  <c r="F76" i="82"/>
  <c r="F92" i="82"/>
  <c r="F108" i="82"/>
  <c r="F59" i="82"/>
  <c r="F62" i="82"/>
  <c r="F57" i="82"/>
  <c r="F89" i="81"/>
  <c r="F91" i="81"/>
  <c r="F95" i="81"/>
  <c r="F96" i="81"/>
  <c r="F92" i="81"/>
  <c r="F84" i="81"/>
  <c r="F86" i="81"/>
  <c r="F98" i="81"/>
  <c r="F88" i="81"/>
  <c r="F90" i="81"/>
  <c r="F94" i="81"/>
  <c r="F97" i="81"/>
  <c r="F93" i="81"/>
  <c r="F85" i="81"/>
  <c r="F67" i="81"/>
  <c r="F68" i="81"/>
  <c r="F73" i="137"/>
  <c r="F89" i="137"/>
  <c r="F105" i="137"/>
  <c r="F68" i="137"/>
  <c r="F63" i="137"/>
  <c r="F58" i="137"/>
  <c r="F90" i="137"/>
  <c r="F106" i="137"/>
  <c r="F69" i="137"/>
  <c r="F64" i="137"/>
  <c r="F67" i="137"/>
  <c r="F83" i="137"/>
  <c r="F99" i="137"/>
  <c r="F62" i="137"/>
  <c r="F65" i="137"/>
  <c r="F60" i="137"/>
  <c r="F115" i="136"/>
  <c r="F96" i="136"/>
  <c r="F80" i="136"/>
  <c r="F111" i="136"/>
  <c r="F103" i="136"/>
  <c r="F91" i="136"/>
  <c r="F116" i="136"/>
  <c r="F106" i="136"/>
  <c r="F105" i="136"/>
  <c r="F88" i="136"/>
  <c r="F114" i="136"/>
  <c r="F87" i="136"/>
  <c r="F79" i="136"/>
  <c r="F93" i="136"/>
  <c r="F108" i="136"/>
  <c r="F81" i="136"/>
  <c r="F89" i="136"/>
  <c r="F110" i="136"/>
  <c r="F76" i="136"/>
  <c r="F90" i="136"/>
  <c r="F77" i="136"/>
  <c r="F78" i="136"/>
  <c r="F85" i="136"/>
  <c r="F113" i="136"/>
  <c r="F94" i="136"/>
  <c r="F82" i="136"/>
  <c r="F86" i="136"/>
  <c r="F92" i="136"/>
  <c r="F101" i="136"/>
  <c r="F107" i="136"/>
  <c r="F97" i="136"/>
  <c r="F102" i="136"/>
  <c r="F117" i="136"/>
  <c r="F112" i="136"/>
  <c r="F98" i="136"/>
  <c r="F104" i="136"/>
  <c r="F75" i="136"/>
  <c r="F74" i="136"/>
  <c r="F72" i="136"/>
  <c r="F61" i="136"/>
  <c r="F66" i="136"/>
  <c r="F70" i="136"/>
  <c r="F71" i="136"/>
  <c r="F57" i="136"/>
  <c r="F59" i="136"/>
  <c r="F73" i="136"/>
  <c r="F68" i="136"/>
  <c r="F84" i="136"/>
  <c r="F100" i="136"/>
  <c r="F63" i="136"/>
  <c r="F95" i="136"/>
  <c r="F58" i="136"/>
  <c r="F69" i="136"/>
  <c r="F64" i="136"/>
  <c r="F67" i="136"/>
  <c r="F83" i="136"/>
  <c r="F99" i="136"/>
  <c r="F62" i="136"/>
  <c r="F65" i="136"/>
  <c r="F60" i="136"/>
  <c r="F83" i="134"/>
  <c r="F99" i="134"/>
  <c r="F62" i="134"/>
  <c r="F73" i="134"/>
  <c r="F89" i="134"/>
  <c r="F68" i="134"/>
  <c r="F84" i="134"/>
  <c r="F100" i="134"/>
  <c r="F63" i="134"/>
  <c r="F58" i="134"/>
  <c r="F69" i="134"/>
  <c r="F64" i="134"/>
  <c r="F65" i="134"/>
  <c r="F60" i="134"/>
  <c r="F105" i="134"/>
  <c r="F105" i="135"/>
  <c r="F111" i="135"/>
  <c r="F67" i="135"/>
  <c r="F83" i="135"/>
  <c r="F99" i="135"/>
  <c r="F62" i="135"/>
  <c r="F73" i="135"/>
  <c r="F68" i="135"/>
  <c r="F84" i="135"/>
  <c r="F63" i="135"/>
  <c r="F79" i="135"/>
  <c r="F95" i="135"/>
  <c r="F58" i="135"/>
  <c r="F117" i="135"/>
  <c r="F69" i="135"/>
  <c r="F64" i="135"/>
  <c r="F100" i="135"/>
  <c r="F65" i="135"/>
  <c r="F60" i="135"/>
  <c r="F96" i="133"/>
  <c r="F88" i="133"/>
  <c r="F80" i="133"/>
  <c r="F61" i="133"/>
  <c r="F57" i="133"/>
  <c r="F115" i="133"/>
  <c r="F76" i="133"/>
  <c r="F74" i="133"/>
  <c r="F72" i="133"/>
  <c r="F90" i="133"/>
  <c r="F70" i="133"/>
  <c r="F86" i="133"/>
  <c r="F117" i="133"/>
  <c r="F113" i="133"/>
  <c r="F101" i="133"/>
  <c r="F82" i="133"/>
  <c r="F77" i="133"/>
  <c r="F116" i="133"/>
  <c r="F112" i="133"/>
  <c r="F104" i="133"/>
  <c r="F78" i="133"/>
  <c r="F92" i="133"/>
  <c r="F107" i="133"/>
  <c r="F94" i="133"/>
  <c r="F108" i="133"/>
  <c r="F110" i="133"/>
  <c r="F59" i="133"/>
  <c r="F91" i="133"/>
  <c r="F79" i="133"/>
  <c r="F81" i="133"/>
  <c r="F66" i="133"/>
  <c r="F97" i="133"/>
  <c r="F106" i="133"/>
  <c r="F93" i="133"/>
  <c r="F95" i="133"/>
  <c r="F109" i="133"/>
  <c r="F105" i="133"/>
  <c r="F73" i="133"/>
  <c r="F89" i="133"/>
  <c r="F68" i="133"/>
  <c r="F84" i="133"/>
  <c r="F100" i="133"/>
  <c r="F63" i="133"/>
  <c r="F111" i="133"/>
  <c r="F58" i="133"/>
  <c r="F69" i="133"/>
  <c r="F64" i="133"/>
  <c r="F67" i="133"/>
  <c r="F83" i="133"/>
  <c r="F99" i="133"/>
  <c r="F62" i="133"/>
  <c r="F65" i="133"/>
  <c r="F85" i="133"/>
  <c r="F60" i="133"/>
  <c r="F71" i="133"/>
  <c r="F87" i="133"/>
  <c r="F103" i="133"/>
  <c r="F114" i="133"/>
  <c r="F93" i="104"/>
  <c r="F114" i="104"/>
  <c r="F115" i="104"/>
  <c r="F76" i="104"/>
  <c r="F77" i="104"/>
  <c r="F109" i="104"/>
  <c r="F68" i="104"/>
  <c r="F82" i="104"/>
  <c r="F98" i="104"/>
  <c r="F70" i="104"/>
  <c r="F86" i="104"/>
  <c r="F71" i="104"/>
  <c r="F87" i="104"/>
  <c r="F72" i="104"/>
  <c r="F88" i="104"/>
  <c r="F75" i="104"/>
  <c r="F91" i="104"/>
  <c r="F107" i="104"/>
  <c r="F103" i="104"/>
  <c r="F108" i="104"/>
  <c r="F104" i="104"/>
  <c r="F92" i="104"/>
  <c r="F102" i="104"/>
  <c r="F63" i="104"/>
  <c r="F79" i="104"/>
  <c r="F95" i="104"/>
  <c r="F111" i="104"/>
  <c r="F58" i="104"/>
  <c r="F74" i="104"/>
  <c r="F90" i="104"/>
  <c r="F106" i="104"/>
  <c r="F117" i="104"/>
  <c r="F69" i="104"/>
  <c r="F64" i="104"/>
  <c r="F67" i="104"/>
  <c r="F83" i="104"/>
  <c r="F99" i="104"/>
  <c r="F62" i="104"/>
  <c r="F73" i="104"/>
  <c r="F89" i="104"/>
  <c r="F105" i="104"/>
  <c r="F84" i="104"/>
  <c r="F100" i="104"/>
  <c r="F101" i="104"/>
  <c r="F59" i="104"/>
  <c r="F65" i="104"/>
  <c r="F60" i="104"/>
  <c r="F85" i="104"/>
  <c r="F63" i="106"/>
  <c r="F61" i="106"/>
  <c r="F118" i="106"/>
  <c r="F103" i="106"/>
  <c r="F75" i="106"/>
  <c r="F91" i="106"/>
  <c r="F87" i="106"/>
  <c r="F114" i="106"/>
  <c r="F102" i="106"/>
  <c r="F86" i="106"/>
  <c r="F78" i="106"/>
  <c r="F111" i="106"/>
  <c r="F113" i="106"/>
  <c r="F90" i="106"/>
  <c r="F66" i="106"/>
  <c r="F96" i="106"/>
  <c r="F95" i="106"/>
  <c r="F92" i="106"/>
  <c r="F74" i="106"/>
  <c r="F94" i="106"/>
  <c r="F82" i="106"/>
  <c r="F58" i="106"/>
  <c r="F97" i="106"/>
  <c r="F110" i="106"/>
  <c r="F77" i="106"/>
  <c r="F93" i="106"/>
  <c r="F65" i="106"/>
  <c r="F106" i="106"/>
  <c r="F109" i="106"/>
  <c r="F108" i="106"/>
  <c r="F85" i="106"/>
  <c r="F81" i="106"/>
  <c r="F70" i="106"/>
  <c r="F71" i="106"/>
  <c r="F107" i="106"/>
  <c r="F98" i="106"/>
  <c r="F72" i="106"/>
  <c r="F88" i="106"/>
  <c r="F104" i="106"/>
  <c r="F67" i="106"/>
  <c r="F83" i="106"/>
  <c r="F99" i="106"/>
  <c r="F62" i="106"/>
  <c r="F115" i="106"/>
  <c r="F57" i="106"/>
  <c r="F73" i="106"/>
  <c r="F89" i="106"/>
  <c r="F105" i="106"/>
  <c r="F116" i="106"/>
  <c r="F68" i="106"/>
  <c r="F84" i="106"/>
  <c r="F100" i="106"/>
  <c r="F69" i="106"/>
  <c r="F101" i="106"/>
  <c r="F64" i="106"/>
  <c r="F80" i="106"/>
  <c r="F112" i="106"/>
  <c r="F59" i="106"/>
  <c r="F60" i="106"/>
  <c r="F115" i="105"/>
  <c r="F75" i="105"/>
  <c r="F91" i="105"/>
  <c r="F74" i="105"/>
  <c r="F87" i="105"/>
  <c r="F116" i="105"/>
  <c r="F112" i="105"/>
  <c r="F104" i="105"/>
  <c r="F72" i="105"/>
  <c r="F102" i="105"/>
  <c r="F71" i="105"/>
  <c r="F90" i="105"/>
  <c r="F86" i="105"/>
  <c r="F114" i="105"/>
  <c r="F113" i="105"/>
  <c r="F109" i="105"/>
  <c r="F97" i="105"/>
  <c r="F93" i="105"/>
  <c r="F89" i="105"/>
  <c r="F81" i="105"/>
  <c r="F77" i="105"/>
  <c r="F66" i="105"/>
  <c r="F79" i="105"/>
  <c r="F107" i="105"/>
  <c r="F84" i="105"/>
  <c r="F61" i="105"/>
  <c r="F111" i="105"/>
  <c r="F108" i="105"/>
  <c r="F100" i="105"/>
  <c r="F98" i="105"/>
  <c r="F92" i="105"/>
  <c r="F70" i="105"/>
  <c r="F94" i="105"/>
  <c r="F82" i="105"/>
  <c r="F78" i="105"/>
  <c r="F80" i="105"/>
  <c r="F60" i="105"/>
  <c r="F110" i="105"/>
  <c r="F96" i="105"/>
  <c r="F73" i="105"/>
  <c r="F68" i="105"/>
  <c r="F67" i="105"/>
  <c r="F83" i="105"/>
  <c r="F99" i="105"/>
  <c r="F62" i="105"/>
  <c r="F105" i="105"/>
  <c r="F63" i="105"/>
  <c r="F95" i="105"/>
  <c r="F58" i="105"/>
  <c r="F106" i="105"/>
  <c r="F69" i="105"/>
  <c r="F85" i="105"/>
  <c r="F101" i="105"/>
  <c r="F64" i="105"/>
  <c r="F65" i="105"/>
  <c r="F112" i="103"/>
  <c r="F104" i="103"/>
  <c r="F115" i="103"/>
  <c r="F101" i="103"/>
  <c r="F97" i="103"/>
  <c r="F75" i="103"/>
  <c r="F99" i="103"/>
  <c r="F74" i="103"/>
  <c r="F87" i="103"/>
  <c r="F114" i="103"/>
  <c r="F72" i="103"/>
  <c r="F102" i="103"/>
  <c r="F71" i="103"/>
  <c r="F98" i="103"/>
  <c r="F90" i="103"/>
  <c r="F70" i="103"/>
  <c r="F86" i="103"/>
  <c r="F82" i="103"/>
  <c r="F78" i="103"/>
  <c r="F76" i="103"/>
  <c r="F103" i="103"/>
  <c r="F61" i="103"/>
  <c r="F117" i="103"/>
  <c r="F113" i="103"/>
  <c r="F92" i="103"/>
  <c r="F107" i="103"/>
  <c r="F80" i="103"/>
  <c r="F94" i="103"/>
  <c r="F110" i="103"/>
  <c r="F96" i="103"/>
  <c r="F66" i="103"/>
  <c r="F77" i="103"/>
  <c r="F60" i="103"/>
  <c r="F93" i="103"/>
  <c r="F106" i="103"/>
  <c r="F81" i="103"/>
  <c r="F91" i="103"/>
  <c r="F109" i="103"/>
  <c r="F83" i="103"/>
  <c r="F57" i="103"/>
  <c r="F111" i="103"/>
  <c r="F67" i="103"/>
  <c r="F62" i="103"/>
  <c r="F73" i="103"/>
  <c r="F89" i="103"/>
  <c r="F68" i="103"/>
  <c r="F84" i="103"/>
  <c r="F63" i="103"/>
  <c r="F79" i="103"/>
  <c r="F95" i="103"/>
  <c r="F58" i="103"/>
  <c r="F69" i="103"/>
  <c r="F64" i="103"/>
  <c r="F59" i="103"/>
  <c r="F65" i="103"/>
  <c r="F100" i="103"/>
  <c r="F105" i="103"/>
  <c r="F100" i="102"/>
  <c r="F58" i="102"/>
  <c r="F69" i="102"/>
  <c r="F67" i="102"/>
  <c r="F83" i="102"/>
  <c r="F99" i="102"/>
  <c r="F78" i="102"/>
  <c r="F94" i="102"/>
  <c r="F110" i="102"/>
  <c r="F90" i="102"/>
  <c r="F59" i="102"/>
  <c r="F73" i="102"/>
  <c r="F63" i="102"/>
  <c r="F65" i="102"/>
  <c r="F60" i="102"/>
  <c r="F79" i="102"/>
  <c r="F72" i="87"/>
  <c r="F88" i="87"/>
  <c r="F104" i="87"/>
  <c r="F67" i="87"/>
  <c r="F62" i="87"/>
  <c r="F78" i="87"/>
  <c r="F94" i="87"/>
  <c r="F110" i="87"/>
  <c r="F73" i="87"/>
  <c r="F89" i="87"/>
  <c r="F105" i="87"/>
  <c r="F68" i="87"/>
  <c r="F84" i="87"/>
  <c r="F100" i="87"/>
  <c r="F63" i="87"/>
  <c r="F74" i="87"/>
  <c r="F85" i="87"/>
  <c r="F101" i="87"/>
  <c r="F64" i="87"/>
  <c r="F112" i="87"/>
  <c r="F69" i="87"/>
  <c r="F59" i="87"/>
  <c r="F65" i="87"/>
  <c r="F79" i="86"/>
  <c r="F90" i="86"/>
  <c r="F67" i="86"/>
  <c r="F83" i="86"/>
  <c r="F99" i="86"/>
  <c r="F62" i="86"/>
  <c r="F73" i="86"/>
  <c r="F89" i="86"/>
  <c r="F105" i="86"/>
  <c r="F116" i="86"/>
  <c r="F68" i="86"/>
  <c r="F84" i="86"/>
  <c r="F100" i="86"/>
  <c r="F106" i="86"/>
  <c r="F69" i="86"/>
  <c r="F85" i="86"/>
  <c r="F59" i="86"/>
  <c r="F74" i="86"/>
  <c r="F117" i="86"/>
  <c r="F101" i="86"/>
  <c r="F64" i="86"/>
  <c r="F60" i="86"/>
  <c r="F95" i="86"/>
  <c r="F58" i="86"/>
  <c r="F68" i="85"/>
  <c r="F58" i="85"/>
  <c r="F101" i="85"/>
  <c r="F67" i="85"/>
  <c r="F83" i="85"/>
  <c r="F62" i="85"/>
  <c r="F63" i="85"/>
  <c r="F65" i="85"/>
  <c r="F111" i="85"/>
  <c r="F100" i="85"/>
  <c r="F71" i="85"/>
  <c r="F87" i="85"/>
  <c r="F66" i="85"/>
  <c r="F84" i="85"/>
  <c r="F69" i="85"/>
  <c r="F64" i="85"/>
  <c r="F73" i="84"/>
  <c r="F89" i="84"/>
  <c r="F105" i="84"/>
  <c r="F68" i="84"/>
  <c r="F84" i="84"/>
  <c r="F100" i="84"/>
  <c r="F63" i="84"/>
  <c r="F79" i="84"/>
  <c r="F95" i="84"/>
  <c r="F111" i="84"/>
  <c r="F69" i="84"/>
  <c r="F64" i="84"/>
  <c r="F67" i="84"/>
  <c r="F83" i="84"/>
  <c r="F99" i="84"/>
  <c r="F62" i="84"/>
  <c r="F85" i="84"/>
  <c r="F101" i="84"/>
  <c r="F65" i="84"/>
  <c r="F66" i="84"/>
  <c r="F108" i="83"/>
  <c r="F100" i="83"/>
  <c r="F92" i="83"/>
  <c r="F84" i="83"/>
  <c r="F114" i="83"/>
  <c r="F76" i="83"/>
  <c r="F111" i="83"/>
  <c r="F98" i="83"/>
  <c r="F95" i="83"/>
  <c r="F67" i="83"/>
  <c r="F93" i="83"/>
  <c r="F62" i="83"/>
  <c r="F77" i="83"/>
  <c r="F83" i="83"/>
  <c r="F79" i="83"/>
  <c r="F110" i="83"/>
  <c r="F94" i="83"/>
  <c r="F78" i="83"/>
  <c r="F68" i="83"/>
  <c r="F109" i="83"/>
  <c r="F69" i="83"/>
  <c r="F85" i="83"/>
  <c r="F101" i="83"/>
  <c r="F117" i="83"/>
  <c r="F71" i="83"/>
  <c r="F87" i="83"/>
  <c r="F103" i="83"/>
  <c r="F86" i="83"/>
  <c r="F106" i="83"/>
  <c r="F102" i="83"/>
  <c r="F90" i="83"/>
  <c r="F70" i="83"/>
  <c r="F74" i="83"/>
  <c r="F64" i="83"/>
  <c r="F72" i="83"/>
  <c r="F80" i="83"/>
  <c r="F88" i="83"/>
  <c r="F96" i="83"/>
  <c r="F104" i="83"/>
  <c r="F112" i="83"/>
  <c r="F65" i="83"/>
  <c r="F73" i="83"/>
  <c r="F81" i="83"/>
  <c r="F89" i="83"/>
  <c r="F97" i="83"/>
  <c r="F105" i="83"/>
  <c r="F113" i="83"/>
  <c r="F58" i="83"/>
  <c r="F82" i="83"/>
  <c r="F59" i="83"/>
  <c r="F75" i="83"/>
  <c r="F91" i="83"/>
  <c r="F99" i="83"/>
  <c r="F107" i="83"/>
  <c r="F60" i="83"/>
  <c r="F66" i="83"/>
  <c r="F61" i="83"/>
  <c r="F112" i="82"/>
  <c r="F73" i="82"/>
  <c r="F89" i="82"/>
  <c r="F105" i="82"/>
  <c r="F106" i="82"/>
  <c r="F63" i="82"/>
  <c r="F104" i="82"/>
  <c r="F65" i="82"/>
  <c r="F81" i="82"/>
  <c r="F97" i="82"/>
  <c r="F113" i="82"/>
  <c r="F75" i="82"/>
  <c r="F83" i="82"/>
  <c r="F91" i="82"/>
  <c r="F99" i="82"/>
  <c r="F96" i="82"/>
  <c r="F66" i="82"/>
  <c r="F80" i="82"/>
  <c r="F74" i="82"/>
  <c r="F60" i="82"/>
  <c r="F64" i="82"/>
  <c r="F90" i="82"/>
  <c r="F58" i="82"/>
  <c r="F61" i="82"/>
  <c r="F66" i="81"/>
  <c r="F105" i="81"/>
  <c r="F106" i="81"/>
  <c r="F80" i="81"/>
  <c r="F69" i="81"/>
  <c r="F70" i="81"/>
  <c r="F79" i="81"/>
  <c r="F100" i="81"/>
  <c r="F74" i="81"/>
  <c r="F71" i="81"/>
  <c r="F72" i="81"/>
  <c r="F73" i="81"/>
  <c r="F75" i="81"/>
  <c r="F104" i="81"/>
  <c r="F82" i="81"/>
  <c r="F83" i="81"/>
  <c r="F76" i="81"/>
  <c r="F81" i="81"/>
  <c r="F77" i="81"/>
  <c r="F102" i="81"/>
  <c r="F78" i="81"/>
  <c r="F103" i="81"/>
  <c r="F99" i="81"/>
  <c r="F87" i="81"/>
  <c r="F101" i="81"/>
  <c r="D54" i="81"/>
  <c r="F57" i="81" s="1"/>
  <c r="F57" i="64"/>
  <c r="F73" i="64"/>
  <c r="F89" i="64"/>
  <c r="F105" i="64"/>
  <c r="F55" i="64"/>
  <c r="F71" i="64"/>
  <c r="F87" i="64"/>
  <c r="F103" i="64"/>
  <c r="F56" i="64"/>
  <c r="F72" i="64"/>
  <c r="F88" i="64"/>
  <c r="F104" i="64"/>
  <c r="F83" i="64"/>
  <c r="F67" i="64"/>
  <c r="F99" i="64"/>
  <c r="F66" i="64"/>
  <c r="F82" i="64"/>
  <c r="F98" i="64"/>
  <c r="F114" i="64"/>
  <c r="F84" i="64"/>
  <c r="F100" i="64"/>
  <c r="F68" i="64"/>
  <c r="F70" i="64"/>
  <c r="F86" i="64"/>
  <c r="F102" i="64"/>
  <c r="F65" i="64"/>
  <c r="F81" i="64"/>
  <c r="F97" i="64"/>
  <c r="F113" i="64"/>
  <c r="F112" i="64"/>
  <c r="F96" i="64"/>
  <c r="F80" i="64"/>
  <c r="F64" i="64"/>
  <c r="F111" i="64"/>
  <c r="F95" i="64"/>
  <c r="F79" i="64"/>
  <c r="F63" i="64"/>
  <c r="F110" i="64"/>
  <c r="F94" i="64"/>
  <c r="F78" i="64"/>
  <c r="F62" i="64"/>
  <c r="F109" i="64"/>
  <c r="F93" i="64"/>
  <c r="F77" i="64"/>
  <c r="F61" i="64"/>
  <c r="F108" i="64"/>
  <c r="F92" i="64"/>
  <c r="F76" i="64"/>
  <c r="F60" i="64"/>
  <c r="F107" i="64"/>
  <c r="F91" i="64"/>
  <c r="F75" i="64"/>
  <c r="F59" i="64"/>
  <c r="F106" i="64"/>
  <c r="F90" i="64"/>
  <c r="F74" i="64"/>
  <c r="F58" i="64"/>
  <c r="F101" i="64"/>
  <c r="F85" i="64"/>
  <c r="F69" i="64"/>
  <c r="F124" i="131" l="1"/>
  <c r="F122" i="131"/>
  <c r="F120" i="131"/>
  <c r="F118" i="131"/>
  <c r="F125" i="131"/>
  <c r="F123" i="131"/>
  <c r="F121" i="131"/>
  <c r="F119" i="131"/>
  <c r="F67" i="131"/>
  <c r="F84" i="131"/>
  <c r="F86" i="131"/>
  <c r="F100" i="131"/>
  <c r="F117" i="131"/>
  <c r="F83" i="131"/>
  <c r="F63" i="131"/>
  <c r="F57" i="131"/>
  <c r="F59" i="131"/>
  <c r="F58" i="131"/>
  <c r="F60" i="131"/>
  <c r="F73" i="131"/>
  <c r="F115" i="131"/>
  <c r="F78" i="131"/>
  <c r="F104" i="131"/>
  <c r="F95" i="131"/>
  <c r="F76" i="131"/>
  <c r="F81" i="131"/>
  <c r="F75" i="131"/>
  <c r="F91" i="131"/>
  <c r="F103" i="131"/>
  <c r="F113" i="131"/>
  <c r="F65" i="131"/>
  <c r="F62" i="131"/>
  <c r="F64" i="131"/>
  <c r="F61" i="131"/>
  <c r="F97" i="131"/>
  <c r="F102" i="131"/>
  <c r="F88" i="131"/>
  <c r="F93" i="131"/>
  <c r="F106" i="131"/>
  <c r="F110" i="131"/>
  <c r="F90" i="131"/>
  <c r="F92" i="131"/>
  <c r="F101" i="131"/>
  <c r="F96" i="131"/>
  <c r="F94" i="131"/>
  <c r="F111" i="131"/>
  <c r="F116" i="131"/>
  <c r="F107" i="131"/>
  <c r="F99" i="131"/>
  <c r="F98" i="131"/>
  <c r="F105" i="131"/>
  <c r="F109" i="131"/>
  <c r="F108" i="131"/>
  <c r="F114" i="131"/>
  <c r="F89" i="131"/>
  <c r="F112" i="131"/>
  <c r="F80" i="131"/>
  <c r="F72" i="131"/>
  <c r="F69" i="131"/>
  <c r="F79" i="131"/>
  <c r="F74" i="131"/>
  <c r="F70" i="131"/>
  <c r="F77" i="131"/>
  <c r="F71" i="131"/>
  <c r="F68" i="131"/>
  <c r="F87" i="131"/>
  <c r="F85" i="131"/>
  <c r="F82" i="131"/>
  <c r="F66" i="131"/>
  <c r="F59" i="81"/>
  <c r="F60" i="81"/>
  <c r="F61" i="81"/>
  <c r="F62" i="81"/>
  <c r="F63" i="81"/>
  <c r="F64" i="81"/>
  <c r="F58" i="81"/>
  <c r="F65" i="81"/>
  <c r="C13" i="150" l="1"/>
  <c r="G13" i="150"/>
  <c r="H13" i="150"/>
  <c r="J40" i="150" l="1"/>
  <c r="J38" i="150"/>
  <c r="J33" i="150"/>
  <c r="J31" i="150"/>
  <c r="J41" i="150"/>
  <c r="J37" i="150"/>
  <c r="J36" i="150"/>
  <c r="J35" i="150"/>
  <c r="J39" i="150"/>
  <c r="J32" i="150"/>
  <c r="J34" i="150"/>
  <c r="J42" i="150"/>
  <c r="D13" i="150"/>
  <c r="F38" i="150" l="1"/>
  <c r="F34" i="150"/>
  <c r="F32" i="150"/>
  <c r="F37" i="150"/>
  <c r="F31" i="150"/>
  <c r="F35" i="150"/>
  <c r="F40" i="150"/>
  <c r="F39" i="150"/>
  <c r="F42" i="150"/>
  <c r="F33" i="150"/>
  <c r="F41" i="150"/>
  <c r="F36" i="150"/>
  <c r="E28" i="150" l="1"/>
  <c r="E24" i="150"/>
  <c r="E20" i="150"/>
  <c r="E16" i="150"/>
  <c r="E27" i="150"/>
  <c r="E23" i="150"/>
  <c r="E19" i="150"/>
  <c r="I17" i="150"/>
  <c r="E15" i="150"/>
  <c r="E30" i="150"/>
  <c r="E26" i="150"/>
  <c r="E22" i="150"/>
  <c r="E18" i="150"/>
  <c r="I16" i="150"/>
  <c r="E29" i="150"/>
  <c r="E25" i="150"/>
  <c r="E21" i="150"/>
  <c r="E17" i="150"/>
  <c r="I15" i="150"/>
  <c r="C53" i="107" l="1"/>
  <c r="C54" i="107"/>
  <c r="C55" i="107"/>
  <c r="C56" i="107"/>
  <c r="C57" i="107"/>
  <c r="C58" i="107"/>
  <c r="C59" i="107"/>
  <c r="F35" i="19" l="1"/>
  <c r="C32" i="136" l="1"/>
  <c r="C32" i="134"/>
  <c r="C32" i="135"/>
  <c r="C32" i="133"/>
  <c r="C32" i="106"/>
  <c r="C32" i="105"/>
  <c r="C32" i="104"/>
  <c r="C32" i="103"/>
  <c r="C32" i="102"/>
  <c r="C32" i="87"/>
  <c r="C32" i="86"/>
  <c r="C32" i="85"/>
  <c r="C32" i="84"/>
  <c r="C32" i="131"/>
  <c r="C32" i="83"/>
  <c r="C32" i="82"/>
  <c r="C32" i="81"/>
  <c r="E14" i="150" l="1"/>
  <c r="I14" i="150"/>
  <c r="J29" i="150" l="1"/>
  <c r="J25" i="150"/>
  <c r="J21" i="150"/>
  <c r="J17" i="150"/>
  <c r="J27" i="150"/>
  <c r="J23" i="150"/>
  <c r="J19" i="150"/>
  <c r="J15" i="150"/>
  <c r="J30" i="150"/>
  <c r="J26" i="150"/>
  <c r="J22" i="150"/>
  <c r="J18" i="150"/>
  <c r="J28" i="150"/>
  <c r="J24" i="150"/>
  <c r="J20" i="150"/>
  <c r="J16" i="150"/>
  <c r="F28" i="150"/>
  <c r="F24" i="150"/>
  <c r="F20" i="150"/>
  <c r="F16" i="150"/>
  <c r="F27" i="150"/>
  <c r="F30" i="150"/>
  <c r="F26" i="150"/>
  <c r="F22" i="150"/>
  <c r="F18" i="150"/>
  <c r="F21" i="150"/>
  <c r="F17" i="150"/>
  <c r="F23" i="150"/>
  <c r="F19" i="150"/>
  <c r="F15" i="150"/>
  <c r="F29" i="150"/>
  <c r="F25" i="150"/>
  <c r="D11" i="101" l="1"/>
  <c r="H11" i="101" s="1"/>
  <c r="C11" i="101"/>
  <c r="G11" i="101" s="1"/>
  <c r="G10" i="101"/>
  <c r="F10" i="101"/>
  <c r="J10" i="101" s="1"/>
  <c r="E10" i="101"/>
  <c r="I10" i="101" s="1"/>
  <c r="C10" i="101"/>
  <c r="D11" i="100"/>
  <c r="H11" i="100" s="1"/>
  <c r="C11" i="100"/>
  <c r="G11" i="100" s="1"/>
  <c r="G10" i="100"/>
  <c r="F10" i="100"/>
  <c r="J10" i="100" s="1"/>
  <c r="E10" i="100"/>
  <c r="I10" i="100" s="1"/>
  <c r="C10" i="100"/>
  <c r="D11" i="99"/>
  <c r="H11" i="99" s="1"/>
  <c r="C11" i="99"/>
  <c r="G11" i="99" s="1"/>
  <c r="G10" i="99"/>
  <c r="F10" i="99"/>
  <c r="J10" i="99" s="1"/>
  <c r="E10" i="99"/>
  <c r="I10" i="99" s="1"/>
  <c r="C10" i="99"/>
  <c r="D11" i="98"/>
  <c r="H11" i="98" s="1"/>
  <c r="C11" i="98"/>
  <c r="G11" i="98" s="1"/>
  <c r="G10" i="98"/>
  <c r="F10" i="98"/>
  <c r="J10" i="98" s="1"/>
  <c r="E10" i="98"/>
  <c r="I10" i="98" s="1"/>
  <c r="C10" i="98"/>
  <c r="D11" i="97"/>
  <c r="H11" i="97" s="1"/>
  <c r="C11" i="97"/>
  <c r="G11" i="97" s="1"/>
  <c r="G10" i="97"/>
  <c r="F10" i="97"/>
  <c r="J10" i="97" s="1"/>
  <c r="E10" i="97"/>
  <c r="I10" i="97" s="1"/>
  <c r="C10" i="97"/>
  <c r="D11" i="96"/>
  <c r="H11" i="96" s="1"/>
  <c r="C11" i="96"/>
  <c r="G11" i="96" s="1"/>
  <c r="G10" i="96"/>
  <c r="F10" i="96"/>
  <c r="J10" i="96" s="1"/>
  <c r="E10" i="96"/>
  <c r="I10" i="96" s="1"/>
  <c r="C10" i="96"/>
  <c r="D11" i="94"/>
  <c r="H11" i="94" s="1"/>
  <c r="C11" i="94"/>
  <c r="G11" i="94" s="1"/>
  <c r="G10" i="94"/>
  <c r="F10" i="94"/>
  <c r="J10" i="94" s="1"/>
  <c r="E10" i="94"/>
  <c r="I10" i="94" s="1"/>
  <c r="C10" i="94"/>
  <c r="G10" i="70"/>
  <c r="F10" i="70"/>
  <c r="J10" i="70" s="1"/>
  <c r="E10" i="70"/>
  <c r="I10" i="70" s="1"/>
  <c r="D11" i="70"/>
  <c r="H11" i="70" s="1"/>
  <c r="C11" i="70"/>
  <c r="G11" i="70" s="1"/>
  <c r="C10" i="70"/>
  <c r="D11" i="151"/>
  <c r="H11" i="151" s="1"/>
  <c r="C11" i="151"/>
  <c r="G11" i="151" s="1"/>
  <c r="G10" i="151"/>
  <c r="F10" i="151"/>
  <c r="J10" i="151" s="1"/>
  <c r="E10" i="151"/>
  <c r="I10" i="151" s="1"/>
  <c r="C10" i="151"/>
  <c r="D11" i="150"/>
  <c r="H11" i="150" s="1"/>
  <c r="C11" i="150"/>
  <c r="G11" i="150" s="1"/>
  <c r="G10" i="150"/>
  <c r="F10" i="150"/>
  <c r="J10" i="150" s="1"/>
  <c r="E10" i="150"/>
  <c r="I10" i="150" s="1"/>
  <c r="C10" i="150"/>
  <c r="D11" i="149"/>
  <c r="H11" i="149" s="1"/>
  <c r="C11" i="149"/>
  <c r="G11" i="149" s="1"/>
  <c r="G10" i="149"/>
  <c r="F10" i="149"/>
  <c r="J10" i="149" s="1"/>
  <c r="E10" i="149"/>
  <c r="I10" i="149" s="1"/>
  <c r="C10" i="149"/>
  <c r="D11" i="148"/>
  <c r="H11" i="148" s="1"/>
  <c r="C11" i="148"/>
  <c r="G11" i="148" s="1"/>
  <c r="G10" i="148"/>
  <c r="F10" i="148"/>
  <c r="J10" i="148" s="1"/>
  <c r="E10" i="148"/>
  <c r="I10" i="148" s="1"/>
  <c r="C10" i="148"/>
  <c r="D11" i="147"/>
  <c r="H11" i="147" s="1"/>
  <c r="C11" i="147"/>
  <c r="G11" i="147" s="1"/>
  <c r="G10" i="147"/>
  <c r="F10" i="147"/>
  <c r="J10" i="147" s="1"/>
  <c r="E10" i="147"/>
  <c r="I10" i="147" s="1"/>
  <c r="C10" i="147"/>
  <c r="D11" i="132"/>
  <c r="H11" i="132" s="1"/>
  <c r="C11" i="132"/>
  <c r="G11" i="132" s="1"/>
  <c r="G10" i="132"/>
  <c r="F10" i="132"/>
  <c r="J10" i="132" s="1"/>
  <c r="E10" i="132"/>
  <c r="I10" i="132" s="1"/>
  <c r="C10" i="132"/>
  <c r="D11" i="107"/>
  <c r="H11" i="107" s="1"/>
  <c r="C11" i="107"/>
  <c r="G11" i="107" s="1"/>
  <c r="G10" i="107"/>
  <c r="F10" i="107"/>
  <c r="J10" i="107" s="1"/>
  <c r="E10" i="107"/>
  <c r="I10" i="107" s="1"/>
  <c r="C10" i="107"/>
  <c r="D11" i="80"/>
  <c r="H11" i="80" s="1"/>
  <c r="C11" i="80"/>
  <c r="G11" i="80" s="1"/>
  <c r="G10" i="80"/>
  <c r="F10" i="80"/>
  <c r="J10" i="80" s="1"/>
  <c r="E10" i="80"/>
  <c r="I10" i="80" s="1"/>
  <c r="C10" i="80"/>
  <c r="D11" i="130"/>
  <c r="H11" i="130" s="1"/>
  <c r="C11" i="130"/>
  <c r="G11" i="130" s="1"/>
  <c r="G10" i="130"/>
  <c r="F10" i="130"/>
  <c r="J10" i="130" s="1"/>
  <c r="E10" i="130"/>
  <c r="I10" i="130" s="1"/>
  <c r="C10" i="130"/>
  <c r="D11" i="129"/>
  <c r="H11" i="129" s="1"/>
  <c r="C11" i="129"/>
  <c r="G11" i="129" s="1"/>
  <c r="G10" i="129"/>
  <c r="F10" i="129"/>
  <c r="J10" i="129" s="1"/>
  <c r="E10" i="129"/>
  <c r="I10" i="129" s="1"/>
  <c r="C10" i="129"/>
  <c r="D11" i="128"/>
  <c r="H11" i="128" s="1"/>
  <c r="C11" i="128"/>
  <c r="G11" i="128" s="1"/>
  <c r="G10" i="128"/>
  <c r="F10" i="128"/>
  <c r="J10" i="128" s="1"/>
  <c r="E10" i="128"/>
  <c r="I10" i="128" s="1"/>
  <c r="C10" i="128"/>
  <c r="D11" i="125"/>
  <c r="H11" i="125" s="1"/>
  <c r="C11" i="125"/>
  <c r="G11" i="125" s="1"/>
  <c r="G10" i="125"/>
  <c r="F10" i="125"/>
  <c r="J10" i="125" s="1"/>
  <c r="E10" i="125"/>
  <c r="I10" i="125" s="1"/>
  <c r="C10" i="125"/>
  <c r="D11" i="126"/>
  <c r="H11" i="126" s="1"/>
  <c r="C11" i="126"/>
  <c r="G11" i="126" s="1"/>
  <c r="G10" i="126"/>
  <c r="F10" i="126"/>
  <c r="J10" i="126" s="1"/>
  <c r="E10" i="126"/>
  <c r="I10" i="126" s="1"/>
  <c r="C10" i="126"/>
  <c r="D11" i="124"/>
  <c r="H11" i="124" s="1"/>
  <c r="C11" i="124"/>
  <c r="G11" i="124" s="1"/>
  <c r="G10" i="124"/>
  <c r="F10" i="124"/>
  <c r="J10" i="124" s="1"/>
  <c r="E10" i="124"/>
  <c r="I10" i="124" s="1"/>
  <c r="C10" i="124"/>
  <c r="D11" i="120"/>
  <c r="H11" i="120" s="1"/>
  <c r="C11" i="120"/>
  <c r="G11" i="120" s="1"/>
  <c r="G10" i="120"/>
  <c r="F10" i="120"/>
  <c r="J10" i="120" s="1"/>
  <c r="E10" i="120"/>
  <c r="I10" i="120" s="1"/>
  <c r="C10" i="120"/>
  <c r="D11" i="146"/>
  <c r="H11" i="146" s="1"/>
  <c r="C11" i="146"/>
  <c r="G11" i="146" s="1"/>
  <c r="G10" i="146"/>
  <c r="F10" i="146"/>
  <c r="J10" i="146" s="1"/>
  <c r="E10" i="146"/>
  <c r="I10" i="146" s="1"/>
  <c r="C10" i="146"/>
  <c r="D11" i="119"/>
  <c r="H11" i="119" s="1"/>
  <c r="C11" i="119"/>
  <c r="G11" i="119" s="1"/>
  <c r="G10" i="119"/>
  <c r="F10" i="119"/>
  <c r="J10" i="119" s="1"/>
  <c r="E10" i="119"/>
  <c r="I10" i="119" s="1"/>
  <c r="C10" i="119"/>
  <c r="D11" i="67"/>
  <c r="H11" i="67" s="1"/>
  <c r="C11" i="67"/>
  <c r="G11" i="67" s="1"/>
  <c r="G10" i="67"/>
  <c r="F10" i="67"/>
  <c r="J10" i="67" s="1"/>
  <c r="E10" i="67"/>
  <c r="I10" i="67" s="1"/>
  <c r="C10" i="67"/>
  <c r="F10" i="145"/>
  <c r="J10" i="145" s="1"/>
  <c r="E10" i="145"/>
  <c r="I10" i="145" s="1"/>
  <c r="D11" i="145"/>
  <c r="H11" i="145" s="1"/>
  <c r="C11" i="145"/>
  <c r="G11" i="145" s="1"/>
  <c r="C10" i="145"/>
  <c r="G10" i="145"/>
  <c r="H11" i="19"/>
  <c r="G43" i="150"/>
  <c r="C43" i="150"/>
  <c r="H43" i="150" l="1"/>
  <c r="J14" i="150"/>
  <c r="F14" i="150"/>
  <c r="D43" i="150"/>
  <c r="I13" i="150"/>
  <c r="J13" i="150"/>
  <c r="E43" i="150" l="1"/>
  <c r="F43" i="150"/>
  <c r="I43" i="150"/>
  <c r="J43" i="150"/>
  <c r="N41" i="137" l="1"/>
  <c r="N40" i="137"/>
  <c r="N39" i="137"/>
  <c r="N38" i="137"/>
  <c r="N36" i="137"/>
  <c r="N35" i="137"/>
  <c r="N34" i="137"/>
  <c r="N33" i="137"/>
  <c r="N32" i="137"/>
  <c r="N24" i="137"/>
  <c r="N23" i="137"/>
  <c r="N22" i="137"/>
  <c r="N21" i="137"/>
  <c r="N20" i="137"/>
  <c r="N41" i="136"/>
  <c r="N40" i="136"/>
  <c r="N39" i="136"/>
  <c r="N38" i="136"/>
  <c r="N36" i="136"/>
  <c r="N35" i="136"/>
  <c r="N34" i="136"/>
  <c r="N33" i="136"/>
  <c r="N32" i="136"/>
  <c r="N24" i="136"/>
  <c r="N23" i="136"/>
  <c r="N22" i="136"/>
  <c r="N21" i="136"/>
  <c r="N20" i="136"/>
  <c r="N19" i="136"/>
  <c r="N18" i="136"/>
  <c r="N17" i="136"/>
  <c r="N16" i="136"/>
  <c r="N15" i="136"/>
  <c r="N14" i="136"/>
  <c r="N41" i="135"/>
  <c r="N40" i="135"/>
  <c r="N39" i="135"/>
  <c r="N38" i="135"/>
  <c r="N36" i="135"/>
  <c r="N35" i="135"/>
  <c r="N34" i="135"/>
  <c r="N33" i="135"/>
  <c r="N32" i="135"/>
  <c r="N24" i="135"/>
  <c r="N23" i="135"/>
  <c r="N22" i="135"/>
  <c r="N21" i="135"/>
  <c r="N20" i="135"/>
  <c r="N19" i="134"/>
  <c r="N17" i="134"/>
  <c r="N15" i="134"/>
  <c r="N41" i="134"/>
  <c r="N40" i="134"/>
  <c r="N39" i="134"/>
  <c r="N38" i="134"/>
  <c r="N36" i="134"/>
  <c r="N35" i="134"/>
  <c r="N34" i="134"/>
  <c r="N33" i="134"/>
  <c r="N32" i="134"/>
  <c r="N24" i="134"/>
  <c r="N23" i="134"/>
  <c r="N22" i="134"/>
  <c r="N21" i="134"/>
  <c r="N20" i="134"/>
  <c r="N18" i="134"/>
  <c r="N16" i="134"/>
  <c r="N14" i="134"/>
  <c r="N41" i="133"/>
  <c r="N40" i="133"/>
  <c r="N39" i="133"/>
  <c r="N38" i="133"/>
  <c r="N36" i="133"/>
  <c r="N35" i="133"/>
  <c r="N34" i="133"/>
  <c r="N33" i="133"/>
  <c r="N32" i="133"/>
  <c r="N24" i="133"/>
  <c r="N23" i="133"/>
  <c r="N22" i="133"/>
  <c r="N21" i="133"/>
  <c r="N20" i="133"/>
  <c r="N14" i="131"/>
  <c r="N41" i="131"/>
  <c r="N40" i="131"/>
  <c r="N39" i="131"/>
  <c r="N38" i="131"/>
  <c r="N36" i="131"/>
  <c r="N35" i="131"/>
  <c r="N34" i="131"/>
  <c r="N33" i="131"/>
  <c r="N32" i="131"/>
  <c r="N24" i="131"/>
  <c r="N23" i="131"/>
  <c r="N22" i="131"/>
  <c r="N21" i="131"/>
  <c r="N20" i="131"/>
  <c r="N19" i="131"/>
  <c r="N18" i="131"/>
  <c r="N17" i="131"/>
  <c r="N16" i="131"/>
  <c r="N15" i="131"/>
  <c r="G47" i="19"/>
  <c r="G46" i="19"/>
  <c r="M37" i="119"/>
  <c r="N13" i="131" l="1"/>
  <c r="N13" i="137"/>
  <c r="N14" i="137"/>
  <c r="N15" i="137"/>
  <c r="N16" i="137"/>
  <c r="N17" i="137"/>
  <c r="N18" i="137"/>
  <c r="N19" i="137"/>
  <c r="N13" i="136"/>
  <c r="N13" i="135"/>
  <c r="N14" i="135"/>
  <c r="N15" i="135"/>
  <c r="N16" i="135"/>
  <c r="N17" i="135"/>
  <c r="N18" i="135"/>
  <c r="N19" i="135"/>
  <c r="N13" i="134"/>
  <c r="N13" i="133"/>
  <c r="N14" i="133"/>
  <c r="N15" i="133"/>
  <c r="N16" i="133"/>
  <c r="N17" i="133"/>
  <c r="N18" i="133"/>
  <c r="N19" i="133"/>
  <c r="N19" i="102"/>
  <c r="N15" i="102"/>
  <c r="C52" i="107"/>
  <c r="N41" i="106"/>
  <c r="N40" i="106"/>
  <c r="N39" i="106"/>
  <c r="N38" i="106"/>
  <c r="N36" i="106"/>
  <c r="N35" i="106"/>
  <c r="N34" i="106"/>
  <c r="N33" i="106"/>
  <c r="N32" i="106"/>
  <c r="N24" i="106"/>
  <c r="N23" i="106"/>
  <c r="N22" i="106"/>
  <c r="N21" i="106"/>
  <c r="N20" i="106"/>
  <c r="N41" i="105"/>
  <c r="N40" i="105"/>
  <c r="N39" i="105"/>
  <c r="N38" i="105"/>
  <c r="N36" i="105"/>
  <c r="N35" i="105"/>
  <c r="N34" i="105"/>
  <c r="N33" i="105"/>
  <c r="N32" i="105"/>
  <c r="N24" i="105"/>
  <c r="N23" i="105"/>
  <c r="N22" i="105"/>
  <c r="N21" i="105"/>
  <c r="N20" i="105"/>
  <c r="N41" i="104"/>
  <c r="N40" i="104"/>
  <c r="N39" i="104"/>
  <c r="N38" i="104"/>
  <c r="N36" i="104"/>
  <c r="N35" i="104"/>
  <c r="N34" i="104"/>
  <c r="N33" i="104"/>
  <c r="N32" i="104"/>
  <c r="N24" i="104"/>
  <c r="N23" i="104"/>
  <c r="N22" i="104"/>
  <c r="N21" i="104"/>
  <c r="N20" i="104"/>
  <c r="N17" i="102"/>
  <c r="N13" i="102"/>
  <c r="N41" i="103"/>
  <c r="N40" i="103"/>
  <c r="N39" i="103"/>
  <c r="N38" i="103"/>
  <c r="N36" i="103"/>
  <c r="N35" i="103"/>
  <c r="N34" i="103"/>
  <c r="N33" i="103"/>
  <c r="N32" i="103"/>
  <c r="N24" i="103"/>
  <c r="N23" i="103"/>
  <c r="N22" i="103"/>
  <c r="N21" i="103"/>
  <c r="N20" i="103"/>
  <c r="N41" i="102"/>
  <c r="N40" i="102"/>
  <c r="N39" i="102"/>
  <c r="N38" i="102"/>
  <c r="N36" i="102"/>
  <c r="N35" i="102"/>
  <c r="N34" i="102"/>
  <c r="N33" i="102"/>
  <c r="N32" i="102"/>
  <c r="N24" i="102"/>
  <c r="N23" i="102"/>
  <c r="N22" i="102"/>
  <c r="N21" i="102"/>
  <c r="N20" i="102"/>
  <c r="N18" i="102"/>
  <c r="N16" i="102"/>
  <c r="N14" i="102"/>
  <c r="M39" i="94"/>
  <c r="N41" i="87"/>
  <c r="N40" i="87"/>
  <c r="N39" i="87"/>
  <c r="N38" i="87"/>
  <c r="N36" i="87"/>
  <c r="N35" i="87"/>
  <c r="N34" i="87"/>
  <c r="N33" i="87"/>
  <c r="N32" i="87"/>
  <c r="N24" i="87"/>
  <c r="N23" i="87"/>
  <c r="N22" i="87"/>
  <c r="N21" i="87"/>
  <c r="N20" i="87"/>
  <c r="N41" i="86"/>
  <c r="N40" i="86"/>
  <c r="N39" i="86"/>
  <c r="N38" i="86"/>
  <c r="N36" i="86"/>
  <c r="N35" i="86"/>
  <c r="N34" i="86"/>
  <c r="N33" i="86"/>
  <c r="N32" i="86"/>
  <c r="N24" i="86"/>
  <c r="N23" i="86"/>
  <c r="N22" i="86"/>
  <c r="N21" i="86"/>
  <c r="N20" i="86"/>
  <c r="N41" i="85"/>
  <c r="N40" i="85"/>
  <c r="N39" i="85"/>
  <c r="N38" i="85"/>
  <c r="N36" i="85"/>
  <c r="N35" i="85"/>
  <c r="N34" i="85"/>
  <c r="N33" i="85"/>
  <c r="N32" i="85"/>
  <c r="N24" i="85"/>
  <c r="N23" i="85"/>
  <c r="N22" i="85"/>
  <c r="N21" i="85"/>
  <c r="N20" i="85"/>
  <c r="N41" i="84"/>
  <c r="N40" i="84"/>
  <c r="N39" i="84"/>
  <c r="N38" i="84"/>
  <c r="N36" i="84"/>
  <c r="N35" i="84"/>
  <c r="N34" i="84"/>
  <c r="N33" i="84"/>
  <c r="N32" i="84"/>
  <c r="N24" i="84"/>
  <c r="N23" i="84"/>
  <c r="N22" i="84"/>
  <c r="N21" i="84"/>
  <c r="N20" i="84"/>
  <c r="N41" i="83"/>
  <c r="N40" i="83"/>
  <c r="N39" i="83"/>
  <c r="N38" i="83"/>
  <c r="N36" i="83"/>
  <c r="N35" i="83"/>
  <c r="N34" i="83"/>
  <c r="N33" i="83"/>
  <c r="N32" i="83"/>
  <c r="N24" i="83"/>
  <c r="N23" i="83"/>
  <c r="N22" i="83"/>
  <c r="N21" i="83"/>
  <c r="N20" i="83"/>
  <c r="N41" i="82"/>
  <c r="N40" i="82"/>
  <c r="N39" i="82"/>
  <c r="N38" i="82"/>
  <c r="N36" i="82"/>
  <c r="N35" i="82"/>
  <c r="N34" i="82"/>
  <c r="N33" i="82"/>
  <c r="N32" i="82"/>
  <c r="N24" i="82"/>
  <c r="N23" i="82"/>
  <c r="N22" i="82"/>
  <c r="N21" i="82"/>
  <c r="N20" i="82"/>
  <c r="N41" i="81"/>
  <c r="N40" i="81"/>
  <c r="N39" i="81"/>
  <c r="N38" i="81"/>
  <c r="N36" i="81"/>
  <c r="N35" i="81"/>
  <c r="N34" i="81"/>
  <c r="N33" i="81"/>
  <c r="N32" i="81"/>
  <c r="N24" i="81"/>
  <c r="N23" i="81"/>
  <c r="N22" i="81"/>
  <c r="N21" i="81"/>
  <c r="N20" i="81"/>
  <c r="N19" i="81"/>
  <c r="N13" i="106" l="1"/>
  <c r="N14" i="106"/>
  <c r="N15" i="106"/>
  <c r="N16" i="106"/>
  <c r="N17" i="106"/>
  <c r="N18" i="106"/>
  <c r="N19" i="106"/>
  <c r="N13" i="105"/>
  <c r="N14" i="105"/>
  <c r="N15" i="105"/>
  <c r="N16" i="105"/>
  <c r="N17" i="105"/>
  <c r="N18" i="105"/>
  <c r="N19" i="105"/>
  <c r="N13" i="104"/>
  <c r="N14" i="104"/>
  <c r="N15" i="104"/>
  <c r="N16" i="104"/>
  <c r="N17" i="104"/>
  <c r="N18" i="104"/>
  <c r="N19" i="104"/>
  <c r="N13" i="103"/>
  <c r="N14" i="103"/>
  <c r="N15" i="103"/>
  <c r="N16" i="103"/>
  <c r="N17" i="103"/>
  <c r="N18" i="103"/>
  <c r="N19" i="103"/>
  <c r="N13" i="87"/>
  <c r="N14" i="87"/>
  <c r="N15" i="87"/>
  <c r="N16" i="87"/>
  <c r="N17" i="87"/>
  <c r="N18" i="87"/>
  <c r="N19" i="87"/>
  <c r="N13" i="86"/>
  <c r="N14" i="86"/>
  <c r="N15" i="86"/>
  <c r="N16" i="86"/>
  <c r="N17" i="86"/>
  <c r="N18" i="86"/>
  <c r="N19" i="86"/>
  <c r="N13" i="85"/>
  <c r="N14" i="85"/>
  <c r="N15" i="85"/>
  <c r="N16" i="85"/>
  <c r="N17" i="85"/>
  <c r="N18" i="85"/>
  <c r="N19" i="85"/>
  <c r="N13" i="84"/>
  <c r="N14" i="84"/>
  <c r="N15" i="84"/>
  <c r="N16" i="84"/>
  <c r="N17" i="84"/>
  <c r="N18" i="84"/>
  <c r="N19" i="84"/>
  <c r="N13" i="83"/>
  <c r="N14" i="83"/>
  <c r="N15" i="83"/>
  <c r="N16" i="83"/>
  <c r="N17" i="83"/>
  <c r="N18" i="83"/>
  <c r="N19" i="83"/>
  <c r="N13" i="82"/>
  <c r="N14" i="82"/>
  <c r="N15" i="82"/>
  <c r="N16" i="82"/>
  <c r="N17" i="82"/>
  <c r="N18" i="82"/>
  <c r="N19" i="82"/>
  <c r="N13" i="81"/>
  <c r="N14" i="81"/>
  <c r="N15" i="81"/>
  <c r="N16" i="81"/>
  <c r="N17" i="81"/>
  <c r="N18" i="81"/>
  <c r="E13" i="150" l="1"/>
  <c r="F13" i="150"/>
  <c r="O7" i="80"/>
  <c r="D54" i="107" l="1"/>
  <c r="D55" i="107"/>
  <c r="D56" i="107"/>
  <c r="D57" i="107"/>
  <c r="D58" i="107"/>
  <c r="D59" i="107"/>
  <c r="D53" i="107"/>
  <c r="M32" i="19"/>
  <c r="R7" i="80"/>
  <c r="T7" i="80" s="1"/>
  <c r="Q7" i="80"/>
  <c r="D52" i="107"/>
  <c r="U7" i="80"/>
  <c r="D60" i="107" l="1"/>
  <c r="N41" i="64" l="1"/>
  <c r="N40" i="64"/>
  <c r="N39" i="64"/>
  <c r="N38" i="64"/>
  <c r="N36" i="64"/>
  <c r="N35" i="64"/>
  <c r="N34" i="64"/>
  <c r="N33" i="64"/>
  <c r="N32" i="64"/>
  <c r="N24" i="64"/>
  <c r="N22" i="64"/>
  <c r="N20" i="64"/>
  <c r="N18" i="64"/>
  <c r="N16" i="64"/>
  <c r="N14" i="64"/>
  <c r="N13" i="64" l="1"/>
  <c r="N15" i="64"/>
  <c r="N17" i="64"/>
  <c r="N19" i="64"/>
  <c r="N21" i="64"/>
  <c r="N23" i="64"/>
  <c r="N7" i="80" l="1"/>
  <c r="P7" i="80" s="1"/>
</calcChain>
</file>

<file path=xl/sharedStrings.xml><?xml version="1.0" encoding="utf-8"?>
<sst xmlns="http://schemas.openxmlformats.org/spreadsheetml/2006/main" count="1877" uniqueCount="446">
  <si>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</si>
  <si>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</si>
  <si>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</si>
  <si>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</si>
  <si>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</si>
  <si>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</si>
  <si>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</si>
  <si>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</si>
  <si>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</si>
  <si>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</si>
  <si>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</si>
  <si>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</si>
  <si>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</si>
  <si>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</si>
  <si>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</si>
  <si>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</si>
  <si>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</si>
  <si>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</si>
  <si>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</si>
  <si>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</si>
  <si>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</si>
  <si>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</si>
  <si>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</si>
  <si>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</si>
  <si>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</si>
  <si>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</si>
  <si>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</si>
  <si>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</si>
  <si>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</si>
  <si>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</si>
  <si>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</si>
  <si>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</si>
  <si>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</si>
  <si>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</si>
  <si>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</si>
  <si>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</si>
  <si>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</si>
  <si>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</si>
  <si>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</si>
  <si>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</si>
  <si>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</si>
  <si>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</si>
  <si>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</si>
  <si>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</si>
  <si>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</si>
  <si>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</si>
  <si>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</si>
  <si>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</si>
  <si>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</si>
  <si>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</si>
  <si>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</si>
  <si>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</si>
  <si>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</si>
  <si>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</si>
  <si>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</si>
  <si>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</si>
  <si>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</si>
  <si>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</si>
  <si>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</si>
  <si>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</si>
  <si>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</si>
  <si>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</si>
  <si>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</si>
  <si>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</si>
  <si>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</si>
  <si>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</si>
  <si>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</si>
  <si>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</si>
  <si>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</si>
  <si>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</si>
  <si>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</si>
  <si>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</si>
  <si>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</si>
  <si>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</si>
  <si>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</si>
  <si>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</si>
  <si>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</si>
  <si>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</si>
  <si>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</si>
  <si>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</si>
  <si>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</si>
  <si>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</si>
  <si>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</si>
  <si>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</si>
  <si>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</si>
  <si>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</si>
  <si>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</si>
  <si>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</si>
  <si>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</si>
  <si>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</si>
  <si>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</si>
  <si>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</si>
  <si>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</si>
  <si>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</si>
  <si>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</si>
  <si>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</si>
  <si>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</si>
  <si>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</si>
  <si>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</si>
  <si>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</si>
  <si>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</si>
  <si>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</si>
  <si>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</si>
  <si>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</si>
  <si>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</si>
  <si>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</si>
  <si>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</si>
  <si>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</si>
  <si>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</si>
  <si>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</si>
  <si>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</si>
  <si>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</si>
  <si>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</si>
  <si>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</si>
  <si>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</si>
  <si>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</si>
  <si>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</si>
  <si>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</si>
  <si>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</si>
  <si>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</si>
  <si>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</si>
  <si>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</si>
  <si>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</si>
  <si>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</si>
  <si>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</si>
  <si>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</si>
  <si>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</si>
  <si>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</si>
  <si>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</si>
  <si>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</si>
  <si>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</si>
  <si>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</si>
  <si>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</si>
  <si>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</si>
  <si>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</si>
  <si>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</si>
  <si>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</si>
  <si>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</si>
  <si>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</si>
  <si>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</si>
  <si>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</si>
  <si>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</si>
  <si>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</si>
  <si>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</si>
  <si>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</si>
  <si>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</si>
  <si>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</si>
  <si>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</si>
  <si>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</si>
  <si>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</si>
  <si>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</si>
  <si>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</si>
  <si>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</si>
  <si>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</si>
  <si>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</si>
  <si>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</si>
  <si>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</si>
  <si>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</si>
  <si>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</si>
  <si>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</si>
  <si>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</si>
  <si>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</si>
  <si>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</si>
  <si>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</si>
  <si>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</si>
  <si>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</si>
  <si>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</si>
  <si>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</si>
  <si>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</si>
  <si>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</si>
  <si>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</si>
  <si>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</si>
  <si>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</si>
  <si>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</si>
  <si>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</si>
  <si>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</si>
  <si>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</si>
  <si>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</si>
  <si>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</si>
  <si>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</si>
  <si>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</si>
  <si>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</si>
  <si>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</si>
  <si>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</si>
  <si>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</si>
  <si>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</si>
  <si>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</si>
  <si>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</si>
  <si>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</si>
  <si>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</si>
  <si>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</si>
  <si>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</si>
  <si>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</si>
  <si>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</si>
  <si>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Comparativa Balanza Comercial países seleccionados *</t>
  </si>
  <si>
    <t>Fuente: The Economist. última actualización: 19 de marzo de 2019.</t>
  </si>
  <si>
    <t xml:space="preserve">* Actualizado con los últimos datos disponibles. </t>
  </si>
  <si>
    <t>Año corrido a septiembre</t>
  </si>
  <si>
    <t>Septiembre</t>
  </si>
  <si>
    <t>Porcentaje, Año corrido septiembre 2019</t>
  </si>
  <si>
    <t>Fuente: Dian.</t>
  </si>
  <si>
    <t>Exportaciones de Vehículos automotores</t>
  </si>
  <si>
    <t>Exportaciones de Vehículos automotores de origen Bogotá</t>
  </si>
  <si>
    <t>Vehículos automotores</t>
  </si>
  <si>
    <t>Caucho y plástico</t>
  </si>
  <si>
    <t>Ecuador</t>
  </si>
  <si>
    <t>Perú</t>
  </si>
  <si>
    <t>México</t>
  </si>
  <si>
    <t>Panamá</t>
  </si>
  <si>
    <t>Chile</t>
  </si>
  <si>
    <t>Países Bajos</t>
  </si>
  <si>
    <t>Costa Rica</t>
  </si>
  <si>
    <t>Guatemala</t>
  </si>
  <si>
    <t>República Dominicana</t>
  </si>
  <si>
    <t>Venezuela</t>
  </si>
  <si>
    <t>Brasil</t>
  </si>
  <si>
    <t>Japón</t>
  </si>
  <si>
    <t>España</t>
  </si>
  <si>
    <t>Bolivia</t>
  </si>
  <si>
    <t>Zona Franca de Bogotá S.A.</t>
  </si>
  <si>
    <t>Argentina</t>
  </si>
  <si>
    <t>El Salvador</t>
  </si>
  <si>
    <t>Reino Unido</t>
  </si>
  <si>
    <t>Honduras</t>
  </si>
  <si>
    <t>Emiratos Árabes Unidos</t>
  </si>
  <si>
    <t>Alemania</t>
  </si>
  <si>
    <t>Suiza</t>
  </si>
  <si>
    <t>Rusia</t>
  </si>
  <si>
    <t>Uruguay</t>
  </si>
  <si>
    <t>Nicaragua</t>
  </si>
  <si>
    <t>China</t>
  </si>
  <si>
    <t>Italia</t>
  </si>
  <si>
    <t>Hong Kong</t>
  </si>
  <si>
    <t>Francia</t>
  </si>
  <si>
    <t>Finlandia</t>
  </si>
  <si>
    <t>Cuba</t>
  </si>
  <si>
    <t>Eslovenia</t>
  </si>
  <si>
    <t>Bélgica</t>
  </si>
  <si>
    <t>Polonia</t>
  </si>
  <si>
    <t>Guinea</t>
  </si>
  <si>
    <t>Irlanda</t>
  </si>
  <si>
    <t>Dinamarca</t>
  </si>
  <si>
    <t>Haití</t>
  </si>
  <si>
    <t>Jamaica</t>
  </si>
  <si>
    <t>Bárbados</t>
  </si>
  <si>
    <t>Belice</t>
  </si>
  <si>
    <t>Bahamas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</si>
  <si>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</si>
  <si>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</si>
  <si>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</si>
  <si>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</si>
  <si>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</si>
  <si>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</si>
  <si>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</si>
  <si>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</si>
  <si>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</si>
  <si>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</si>
  <si>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</si>
  <si>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</si>
  <si>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</si>
  <si>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</si>
  <si>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</si>
  <si>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</si>
  <si>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República Checa</t>
  </si>
  <si>
    <t xml:space="preserve">   Suecia</t>
  </si>
  <si>
    <t xml:space="preserve">   Resto</t>
  </si>
  <si>
    <t xml:space="preserve">   Bolivia</t>
  </si>
  <si>
    <t xml:space="preserve">   Ecuador</t>
  </si>
  <si>
    <t xml:space="preserve">   Perú</t>
  </si>
  <si>
    <t>Paraguay</t>
  </si>
  <si>
    <t>República Checa</t>
  </si>
  <si>
    <t>Resto</t>
  </si>
  <si>
    <t xml:space="preserve">   Irlanda</t>
  </si>
  <si>
    <t xml:space="preserve">   Portugal</t>
  </si>
  <si>
    <t xml:space="preserve">   Dinamarca</t>
  </si>
  <si>
    <t xml:space="preserve">   Eslovaquia</t>
  </si>
  <si>
    <t xml:space="preserve">   Letonia</t>
  </si>
  <si>
    <t xml:space="preserve">   Austria</t>
  </si>
  <si>
    <t xml:space="preserve">   Hungría</t>
  </si>
  <si>
    <t>Bogotá</t>
  </si>
  <si>
    <t>Bucaramanga</t>
  </si>
  <si>
    <t>Manizales</t>
  </si>
  <si>
    <t>Pereira</t>
  </si>
  <si>
    <t>Santa Marta</t>
  </si>
  <si>
    <t>Riohacha</t>
  </si>
  <si>
    <t>San Andrés</t>
  </si>
  <si>
    <t>Buenaventura</t>
  </si>
  <si>
    <t>Ipiales</t>
  </si>
  <si>
    <t>Leticia</t>
  </si>
  <si>
    <t>Maicao</t>
  </si>
  <si>
    <t>Tumaco</t>
  </si>
  <si>
    <t>Turbo</t>
  </si>
  <si>
    <t>Puerto Asis</t>
  </si>
  <si>
    <t>Productos farmacéuticos</t>
  </si>
  <si>
    <t>Textiles</t>
  </si>
  <si>
    <t>Equipos de transporte</t>
  </si>
  <si>
    <t>Maquinaria y equipo n.c.p.</t>
  </si>
  <si>
    <t>Productos de metal</t>
  </si>
  <si>
    <t>Aparatos eléctricos</t>
  </si>
  <si>
    <t>Productos informáticos</t>
  </si>
  <si>
    <t>Otras manufacturas</t>
  </si>
  <si>
    <t>Prendas de vestir</t>
  </si>
  <si>
    <t>Cueros</t>
  </si>
  <si>
    <t>Otros minerales no metálicos</t>
  </si>
  <si>
    <t>Edición</t>
  </si>
  <si>
    <t>Papel</t>
  </si>
  <si>
    <t>Minas y canteras</t>
  </si>
  <si>
    <t>Refinación de petróleo</t>
  </si>
  <si>
    <t>Productos metalúrgicos</t>
  </si>
  <si>
    <t>Muebles industrias</t>
  </si>
  <si>
    <t>Silvicultura</t>
  </si>
  <si>
    <t>Pesca</t>
  </si>
  <si>
    <t>Bebidas</t>
  </si>
  <si>
    <t>Actividades creativas y de entretenimiento</t>
  </si>
  <si>
    <t>Madera</t>
  </si>
  <si>
    <t>Impresión</t>
  </si>
  <si>
    <t>Carbón</t>
  </si>
  <si>
    <t>Tratamiento de desechos</t>
  </si>
  <si>
    <t>Actividades cinematográficas</t>
  </si>
  <si>
    <t>Minerales metalíferos</t>
  </si>
  <si>
    <t>Comercio al por mayor</t>
  </si>
  <si>
    <t>Rosas frescas</t>
  </si>
  <si>
    <t>Vehículos entre1000 y 1500 cm3</t>
  </si>
  <si>
    <t>Capullos frescos</t>
  </si>
  <si>
    <t>Medicamentos</t>
  </si>
  <si>
    <t>Claveles</t>
  </si>
  <si>
    <t>Partes de aviones</t>
  </si>
  <si>
    <t>Preparaciones capilares</t>
  </si>
  <si>
    <t>Tejido de punto</t>
  </si>
  <si>
    <t>Manufacturas de cuero</t>
  </si>
  <si>
    <t>Libros</t>
  </si>
  <si>
    <t>Recipientes</t>
  </si>
  <si>
    <t>Láminas de polímeros</t>
  </si>
  <si>
    <t>Claveles miniatura</t>
  </si>
  <si>
    <t>Alstroemerias frescas</t>
  </si>
  <si>
    <t>Esmeraldas</t>
  </si>
  <si>
    <t>Démas láminas de polímero</t>
  </si>
  <si>
    <t>Esmeraldas en bruto</t>
  </si>
  <si>
    <t>Los demás anntibióticos</t>
  </si>
  <si>
    <t>Preparaciones de belleza</t>
  </si>
  <si>
    <t>Vidrio de seguridad</t>
  </si>
  <si>
    <t>Flores y capullos</t>
  </si>
  <si>
    <t>Plantas y semillas</t>
  </si>
  <si>
    <t>Turbopropulsores</t>
  </si>
  <si>
    <t>Aparatos radiodifusión</t>
  </si>
  <si>
    <t>Pompones frescos</t>
  </si>
  <si>
    <t>Autolizados de levaduras.</t>
  </si>
  <si>
    <t>Preparaciones alimenticias</t>
  </si>
  <si>
    <t>Demás frutos</t>
  </si>
  <si>
    <t>Fajas y fajas-braga</t>
  </si>
  <si>
    <t>Turbinas de gas</t>
  </si>
  <si>
    <t>Camisetas interiores</t>
  </si>
  <si>
    <t xml:space="preserve">Demás grupos electrógenos </t>
  </si>
  <si>
    <t>Demás partes y accesorios de armas de guerra de la partida 93.01.</t>
  </si>
  <si>
    <t>Demás placas de plástico</t>
  </si>
  <si>
    <t xml:space="preserve">Demás huesos </t>
  </si>
  <si>
    <t>Partes y accesorios de máquinas de la partida 84.71.</t>
  </si>
  <si>
    <t>Gerbera frescas</t>
  </si>
  <si>
    <t>Chasís de vehículos automóviles de las partidas 98.01 a 98.04</t>
  </si>
  <si>
    <t>Chocolates</t>
  </si>
  <si>
    <t>Vehículos 1000 y 1500 cm3</t>
  </si>
  <si>
    <t>Páneles y consolas</t>
  </si>
  <si>
    <t>Preparaciones  tensoactivas</t>
  </si>
  <si>
    <t xml:space="preserve">Agua, incluidas el agua mineral </t>
  </si>
  <si>
    <t>Rotuladores</t>
  </si>
  <si>
    <t>Aceites de palma</t>
  </si>
  <si>
    <t>Otros antibióticos humanos</t>
  </si>
  <si>
    <t>Baldosas y losas</t>
  </si>
  <si>
    <t>Tarjetas inteligentes</t>
  </si>
  <si>
    <t>Los demás aceites de soja</t>
  </si>
  <si>
    <t>Preparaciones manicuras</t>
  </si>
  <si>
    <t>Mezclas odoriferas</t>
  </si>
  <si>
    <t>Páneles, consolas de la partida 85.37</t>
  </si>
  <si>
    <t>Demás conductores eléctricos &lt;=1.000 V</t>
  </si>
  <si>
    <t>Placas de polímeros etileno</t>
  </si>
  <si>
    <t>Champúes para el cabello</t>
  </si>
  <si>
    <t>Vehículos &lt; 1000 cm3</t>
  </si>
  <si>
    <t>Vitaminas</t>
  </si>
  <si>
    <t>Otros aceites lubricantes</t>
  </si>
  <si>
    <t>Productos a base de cereales</t>
  </si>
  <si>
    <t>Bisuteria</t>
  </si>
  <si>
    <t>Partes máquinas sondeo</t>
  </si>
  <si>
    <t>Demás láminas de polímeros</t>
  </si>
  <si>
    <t>Placas, láminas</t>
  </si>
  <si>
    <t>Disyuntores &lt;= 260 V</t>
  </si>
  <si>
    <t>Demás cacaos crudos en grano</t>
  </si>
  <si>
    <t>Desodorantes antitranspirantes</t>
  </si>
  <si>
    <t>Demás artículos para envasado de plástico</t>
  </si>
  <si>
    <t>Hilados entorchados</t>
  </si>
  <si>
    <t>Bandejas, platos y tazas</t>
  </si>
  <si>
    <t>Tejidos teñidos</t>
  </si>
  <si>
    <t>Demás placas de polímero</t>
  </si>
  <si>
    <t>Secativos preparados</t>
  </si>
  <si>
    <t xml:space="preserve">Juntas metaloplásticas </t>
  </si>
  <si>
    <t>Muebles de madera</t>
  </si>
  <si>
    <t>Telas sin tejer</t>
  </si>
  <si>
    <t>Muebles de madera dormitorios</t>
  </si>
  <si>
    <t>Medicamentos para uso veterinario</t>
  </si>
  <si>
    <t>Encajes</t>
  </si>
  <si>
    <t>Válvulas esféricas para tuberías</t>
  </si>
  <si>
    <t>Electrodos recubiertos</t>
  </si>
  <si>
    <t>Puertas y sus marcos de madera</t>
  </si>
  <si>
    <t>Barquillos y obleas, incluso rellenos</t>
  </si>
  <si>
    <t>Margarina, excepto la margarina líquida</t>
  </si>
  <si>
    <t>Manufacturas de plástico</t>
  </si>
  <si>
    <t>Accesorios de tuberia</t>
  </si>
  <si>
    <t>Diarios</t>
  </si>
  <si>
    <t>Las demás levaduras vivas</t>
  </si>
  <si>
    <t>Las demás partes y accesorios de carrocerías</t>
  </si>
  <si>
    <t>Demás aparatos, preparación de carne</t>
  </si>
  <si>
    <t>Polvos</t>
  </si>
  <si>
    <t>Demás medicamentos para uso veterinario</t>
  </si>
  <si>
    <t xml:space="preserve">Máquinas autopropulsadas </t>
  </si>
  <si>
    <t>Otros antibióticos veterinarios</t>
  </si>
  <si>
    <t>Muebles de metal</t>
  </si>
  <si>
    <t>Demás juegos activados con monedas</t>
  </si>
  <si>
    <t>Exportaciones hacia Panamá, según subpartida</t>
  </si>
  <si>
    <t>Sin definir</t>
  </si>
  <si>
    <t>Antioquia</t>
  </si>
  <si>
    <t>Cesar</t>
  </si>
  <si>
    <t>Cundinamarca</t>
  </si>
  <si>
    <t>Bolívar</t>
  </si>
  <si>
    <t>Valle del Cauca</t>
  </si>
  <si>
    <t>Casanare</t>
  </si>
  <si>
    <t>Guajira</t>
  </si>
  <si>
    <t>Atlántico</t>
  </si>
  <si>
    <t>Sucre</t>
  </si>
  <si>
    <t>Santander</t>
  </si>
  <si>
    <t>Meta</t>
  </si>
  <si>
    <t>Caldas</t>
  </si>
  <si>
    <t>Magdalena</t>
  </si>
  <si>
    <t>Córdoba</t>
  </si>
  <si>
    <t>Huila</t>
  </si>
  <si>
    <t>Risaralda</t>
  </si>
  <si>
    <t>Norte de Santander</t>
  </si>
  <si>
    <t>Boyacá</t>
  </si>
  <si>
    <t>Putumayo</t>
  </si>
  <si>
    <t>Quindío</t>
  </si>
  <si>
    <t>Cauca</t>
  </si>
  <si>
    <t>Nariño</t>
  </si>
  <si>
    <t>Aráuca</t>
  </si>
  <si>
    <t>Tolima</t>
  </si>
  <si>
    <t>Chocó</t>
  </si>
  <si>
    <t>Guaviare</t>
  </si>
  <si>
    <t>Vichada</t>
  </si>
  <si>
    <t>Millones de dólares, Año corrido septiembre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</si>
</sst>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0" fontId="12" fillId="2" borderId="0" xfId="1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7" fontId="11" fillId="2" borderId="0" xfId="1" applyNumberFormat="1" applyFont="1" applyFill="1"/>
    <xf numFmtId="167" fontId="11" fillId="4" borderId="0" xfId="1" applyNumberFormat="1" applyFont="1" applyFill="1"/>
    <xf numFmtId="167" fontId="11" fillId="2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23" fillId="2" borderId="0" xfId="1" applyFont="1" applyFill="1"/>
    <xf numFmtId="0" fontId="23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4" fillId="2" borderId="23" xfId="1" applyFont="1" applyFill="1" applyBorder="1" applyAlignment="1">
      <alignment horizontal="left"/>
    </xf>
    <xf numFmtId="0" fontId="13" fillId="2" borderId="0" xfId="1" applyFont="1" applyFill="1" applyBorder="1"/>
    <xf numFmtId="0" fontId="2" fillId="2" borderId="0" xfId="1" applyFont="1" applyFill="1" applyBorder="1"/>
    <xf numFmtId="3" fontId="2" fillId="2" borderId="0" xfId="2" applyNumberFormat="1" applyFont="1" applyFill="1" applyBorder="1"/>
    <xf numFmtId="3" fontId="11" fillId="2" borderId="0" xfId="1" applyNumberFormat="1" applyFont="1" applyFill="1"/>
    <xf numFmtId="1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3" fontId="13" fillId="3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6922388891337E-3"/>
                  <c:y val="-1.349739930498943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491.95117107999852</c:v>
                </c:pt>
                <c:pt idx="1">
                  <c:v>1297.533747609999</c:v>
                </c:pt>
                <c:pt idx="2">
                  <c:v>52.117549580000102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27.082238599999997</c:v>
                </c:pt>
                <c:pt idx="1">
                  <c:v>1835.7610289000004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3475142329547"/>
                  <c:y val="-4.64051808234784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E7-4E27-A118-F02010F4776E}"/>
                </c:ext>
              </c:extLst>
            </c:dLbl>
            <c:dLbl>
              <c:idx val="3"/>
              <c:layout>
                <c:manualLayout>
                  <c:x val="0.10270456276472748"/>
                  <c:y val="0.1208810253143827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Buenaventura</c:v>
                </c:pt>
                <c:pt idx="2">
                  <c:v>Ipiales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911.25292100000001</c:v>
                </c:pt>
                <c:pt idx="1">
                  <c:v>236.89761899999999</c:v>
                </c:pt>
                <c:pt idx="2">
                  <c:v>137.566879</c:v>
                </c:pt>
                <c:pt idx="3">
                  <c:v>577.12584900000002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exportaciones'!$E$82:$E$142</c:f>
              <c:numCache>
                <c:formatCode>mmm\-yy</c:formatCode>
                <c:ptCount val="61"/>
                <c:pt idx="0">
                  <c:v>41883</c:v>
                </c:pt>
                <c:pt idx="1">
                  <c:v>41913</c:v>
                </c:pt>
                <c:pt idx="2">
                  <c:v>41944</c:v>
                </c:pt>
                <c:pt idx="3">
                  <c:v>41974</c:v>
                </c:pt>
                <c:pt idx="4">
                  <c:v>42005</c:v>
                </c:pt>
                <c:pt idx="5">
                  <c:v>42036</c:v>
                </c:pt>
                <c:pt idx="6">
                  <c:v>42064</c:v>
                </c:pt>
                <c:pt idx="7">
                  <c:v>42095</c:v>
                </c:pt>
                <c:pt idx="8">
                  <c:v>42125</c:v>
                </c:pt>
                <c:pt idx="9">
                  <c:v>42156</c:v>
                </c:pt>
                <c:pt idx="10">
                  <c:v>42186</c:v>
                </c:pt>
                <c:pt idx="11">
                  <c:v>42217</c:v>
                </c:pt>
                <c:pt idx="12">
                  <c:v>42248</c:v>
                </c:pt>
                <c:pt idx="13">
                  <c:v>42278</c:v>
                </c:pt>
                <c:pt idx="14">
                  <c:v>42309</c:v>
                </c:pt>
                <c:pt idx="15">
                  <c:v>42339</c:v>
                </c:pt>
                <c:pt idx="16">
                  <c:v>42370</c:v>
                </c:pt>
                <c:pt idx="17">
                  <c:v>42401</c:v>
                </c:pt>
                <c:pt idx="18">
                  <c:v>42430</c:v>
                </c:pt>
                <c:pt idx="19">
                  <c:v>42461</c:v>
                </c:pt>
                <c:pt idx="20">
                  <c:v>42491</c:v>
                </c:pt>
                <c:pt idx="21">
                  <c:v>42522</c:v>
                </c:pt>
                <c:pt idx="22">
                  <c:v>42552</c:v>
                </c:pt>
                <c:pt idx="23">
                  <c:v>42583</c:v>
                </c:pt>
                <c:pt idx="24">
                  <c:v>42614</c:v>
                </c:pt>
                <c:pt idx="25">
                  <c:v>42644</c:v>
                </c:pt>
                <c:pt idx="26">
                  <c:v>42675</c:v>
                </c:pt>
                <c:pt idx="27">
                  <c:v>42705</c:v>
                </c:pt>
                <c:pt idx="28">
                  <c:v>42736</c:v>
                </c:pt>
                <c:pt idx="29">
                  <c:v>42767</c:v>
                </c:pt>
                <c:pt idx="30">
                  <c:v>42795</c:v>
                </c:pt>
                <c:pt idx="31">
                  <c:v>42826</c:v>
                </c:pt>
                <c:pt idx="32">
                  <c:v>42856</c:v>
                </c:pt>
                <c:pt idx="33">
                  <c:v>42887</c:v>
                </c:pt>
                <c:pt idx="34">
                  <c:v>42917</c:v>
                </c:pt>
                <c:pt idx="35">
                  <c:v>42948</c:v>
                </c:pt>
                <c:pt idx="36">
                  <c:v>42979</c:v>
                </c:pt>
                <c:pt idx="37">
                  <c:v>43009</c:v>
                </c:pt>
                <c:pt idx="38">
                  <c:v>43040</c:v>
                </c:pt>
                <c:pt idx="39">
                  <c:v>43070</c:v>
                </c:pt>
                <c:pt idx="40">
                  <c:v>43101</c:v>
                </c:pt>
                <c:pt idx="41">
                  <c:v>43132</c:v>
                </c:pt>
                <c:pt idx="42">
                  <c:v>43160</c:v>
                </c:pt>
                <c:pt idx="43">
                  <c:v>43191</c:v>
                </c:pt>
                <c:pt idx="44">
                  <c:v>43221</c:v>
                </c:pt>
                <c:pt idx="45">
                  <c:v>43252</c:v>
                </c:pt>
                <c:pt idx="46">
                  <c:v>43282</c:v>
                </c:pt>
                <c:pt idx="47">
                  <c:v>43313</c:v>
                </c:pt>
                <c:pt idx="48">
                  <c:v>43344</c:v>
                </c:pt>
                <c:pt idx="49">
                  <c:v>43374</c:v>
                </c:pt>
                <c:pt idx="50">
                  <c:v>43405</c:v>
                </c:pt>
                <c:pt idx="51">
                  <c:v>43435</c:v>
                </c:pt>
                <c:pt idx="52">
                  <c:v>43466</c:v>
                </c:pt>
                <c:pt idx="53">
                  <c:v>43497</c:v>
                </c:pt>
                <c:pt idx="54">
                  <c:v>43525</c:v>
                </c:pt>
                <c:pt idx="55">
                  <c:v>43556</c:v>
                </c:pt>
                <c:pt idx="56">
                  <c:v>43586</c:v>
                </c:pt>
                <c:pt idx="57">
                  <c:v>43617</c:v>
                </c:pt>
                <c:pt idx="58">
                  <c:v>43647</c:v>
                </c:pt>
                <c:pt idx="59">
                  <c:v>43678</c:v>
                </c:pt>
                <c:pt idx="60">
                  <c:v>43709</c:v>
                </c:pt>
              </c:numCache>
            </c:numRef>
          </c:cat>
          <c:val>
            <c:numRef>
              <c:f>'Histórico exportaciones'!$F$82:$F$142</c:f>
              <c:numCache>
                <c:formatCode>0.0</c:formatCode>
                <c:ptCount val="61"/>
                <c:pt idx="0">
                  <c:v>263.36066796666665</c:v>
                </c:pt>
                <c:pt idx="1">
                  <c:v>259.08467010833334</c:v>
                </c:pt>
                <c:pt idx="2">
                  <c:v>258.05298794166669</c:v>
                </c:pt>
                <c:pt idx="3">
                  <c:v>258.70706375000003</c:v>
                </c:pt>
                <c:pt idx="4">
                  <c:v>257.86052405000004</c:v>
                </c:pt>
                <c:pt idx="5">
                  <c:v>258.21385358333333</c:v>
                </c:pt>
                <c:pt idx="6">
                  <c:v>258.92349293333331</c:v>
                </c:pt>
                <c:pt idx="7">
                  <c:v>258.25327065833341</c:v>
                </c:pt>
                <c:pt idx="8">
                  <c:v>253.51294828333334</c:v>
                </c:pt>
                <c:pt idx="9">
                  <c:v>250.29463375833336</c:v>
                </c:pt>
                <c:pt idx="10">
                  <c:v>244.13545090833335</c:v>
                </c:pt>
                <c:pt idx="11">
                  <c:v>239.22872854166667</c:v>
                </c:pt>
                <c:pt idx="12">
                  <c:v>236.98209244999998</c:v>
                </c:pt>
                <c:pt idx="13">
                  <c:v>233.41736035833333</c:v>
                </c:pt>
                <c:pt idx="14">
                  <c:v>229.13780128333335</c:v>
                </c:pt>
                <c:pt idx="15">
                  <c:v>226.16588489166668</c:v>
                </c:pt>
                <c:pt idx="16">
                  <c:v>222.47243710833334</c:v>
                </c:pt>
                <c:pt idx="17">
                  <c:v>220.61199281666669</c:v>
                </c:pt>
                <c:pt idx="18">
                  <c:v>215.72478197499996</c:v>
                </c:pt>
                <c:pt idx="19">
                  <c:v>212.46421210833333</c:v>
                </c:pt>
                <c:pt idx="20">
                  <c:v>210.62060841666667</c:v>
                </c:pt>
                <c:pt idx="21">
                  <c:v>210.80366465833333</c:v>
                </c:pt>
                <c:pt idx="22">
                  <c:v>204.82467500833332</c:v>
                </c:pt>
                <c:pt idx="23">
                  <c:v>207.64248723333333</c:v>
                </c:pt>
                <c:pt idx="24">
                  <c:v>204.78066004166666</c:v>
                </c:pt>
                <c:pt idx="25">
                  <c:v>204.71725115833331</c:v>
                </c:pt>
                <c:pt idx="26">
                  <c:v>205.60331980000001</c:v>
                </c:pt>
                <c:pt idx="27">
                  <c:v>204.04608622499998</c:v>
                </c:pt>
                <c:pt idx="28">
                  <c:v>204.45872978333338</c:v>
                </c:pt>
                <c:pt idx="29">
                  <c:v>202.1185451916667</c:v>
                </c:pt>
                <c:pt idx="30">
                  <c:v>204.37287485000002</c:v>
                </c:pt>
                <c:pt idx="31">
                  <c:v>200.17964305000001</c:v>
                </c:pt>
                <c:pt idx="32">
                  <c:v>202.06427436666664</c:v>
                </c:pt>
                <c:pt idx="33">
                  <c:v>204.60727676666667</c:v>
                </c:pt>
                <c:pt idx="34">
                  <c:v>207.66298134166667</c:v>
                </c:pt>
                <c:pt idx="35">
                  <c:v>207.36003020000001</c:v>
                </c:pt>
                <c:pt idx="36">
                  <c:v>207.19285632500001</c:v>
                </c:pt>
                <c:pt idx="37">
                  <c:v>207.04536823333333</c:v>
                </c:pt>
                <c:pt idx="38">
                  <c:v>206.73353088333332</c:v>
                </c:pt>
                <c:pt idx="39">
                  <c:v>206.023735375</c:v>
                </c:pt>
                <c:pt idx="40">
                  <c:v>208.48447370833333</c:v>
                </c:pt>
                <c:pt idx="41">
                  <c:v>209.09153634166668</c:v>
                </c:pt>
                <c:pt idx="42">
                  <c:v>207.293534475</c:v>
                </c:pt>
                <c:pt idx="43">
                  <c:v>211.59985372500003</c:v>
                </c:pt>
                <c:pt idx="44">
                  <c:v>212.61545666666666</c:v>
                </c:pt>
                <c:pt idx="45">
                  <c:v>212.36852359166667</c:v>
                </c:pt>
                <c:pt idx="46">
                  <c:v>214.41151953333335</c:v>
                </c:pt>
                <c:pt idx="47">
                  <c:v>214.58573255833332</c:v>
                </c:pt>
                <c:pt idx="48">
                  <c:v>215.27963335833331</c:v>
                </c:pt>
                <c:pt idx="49">
                  <c:v>218.02393570833331</c:v>
                </c:pt>
                <c:pt idx="50">
                  <c:v>218.23129277500001</c:v>
                </c:pt>
                <c:pt idx="51">
                  <c:v>216.58588305833334</c:v>
                </c:pt>
                <c:pt idx="52">
                  <c:v>215.97404965833331</c:v>
                </c:pt>
                <c:pt idx="53">
                  <c:v>216.41145219999999</c:v>
                </c:pt>
                <c:pt idx="54">
                  <c:v>214.99630689166665</c:v>
                </c:pt>
                <c:pt idx="55">
                  <c:v>215.2199850333333</c:v>
                </c:pt>
                <c:pt idx="56">
                  <c:v>213.04449582500001</c:v>
                </c:pt>
                <c:pt idx="57">
                  <c:v>210.41131061666667</c:v>
                </c:pt>
                <c:pt idx="58">
                  <c:v>210.30314696666667</c:v>
                </c:pt>
                <c:pt idx="59">
                  <c:v>209.05775821666666</c:v>
                </c:pt>
                <c:pt idx="60">
                  <c:v>207.55573199166665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414592"/>
        <c:axId val="166708928"/>
      </c:lineChart>
      <c:dateAx>
        <c:axId val="20241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089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66708928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14592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tradicional'!$F$74:$F$122</c:f>
              <c:numCache>
                <c:formatCode>0.0</c:formatCode>
                <c:ptCount val="49"/>
                <c:pt idx="0">
                  <c:v>16.376737583333334</c:v>
                </c:pt>
                <c:pt idx="1">
                  <c:v>16.529468749999999</c:v>
                </c:pt>
                <c:pt idx="2">
                  <c:v>15.2730465</c:v>
                </c:pt>
                <c:pt idx="3">
                  <c:v>14.351413333333335</c:v>
                </c:pt>
                <c:pt idx="4">
                  <c:v>12.956098416666665</c:v>
                </c:pt>
                <c:pt idx="5">
                  <c:v>12.043445416666666</c:v>
                </c:pt>
                <c:pt idx="6">
                  <c:v>11.693706166666667</c:v>
                </c:pt>
                <c:pt idx="7">
                  <c:v>11.549590083333333</c:v>
                </c:pt>
                <c:pt idx="8">
                  <c:v>11.237554333333334</c:v>
                </c:pt>
                <c:pt idx="9">
                  <c:v>11.574686666666667</c:v>
                </c:pt>
                <c:pt idx="10">
                  <c:v>11.167361999999999</c:v>
                </c:pt>
                <c:pt idx="11">
                  <c:v>11.465828000000002</c:v>
                </c:pt>
                <c:pt idx="12">
                  <c:v>11.770509500000001</c:v>
                </c:pt>
                <c:pt idx="13">
                  <c:v>11.932710416666668</c:v>
                </c:pt>
                <c:pt idx="14">
                  <c:v>12.067300166666669</c:v>
                </c:pt>
                <c:pt idx="15">
                  <c:v>13.411936083333332</c:v>
                </c:pt>
                <c:pt idx="16">
                  <c:v>13.528716000000001</c:v>
                </c:pt>
                <c:pt idx="17">
                  <c:v>13.487897583333334</c:v>
                </c:pt>
                <c:pt idx="18">
                  <c:v>13.297487166666665</c:v>
                </c:pt>
                <c:pt idx="19">
                  <c:v>12.479541083333336</c:v>
                </c:pt>
                <c:pt idx="20">
                  <c:v>11.85166466666667</c:v>
                </c:pt>
                <c:pt idx="21">
                  <c:v>11.491740999999999</c:v>
                </c:pt>
                <c:pt idx="22">
                  <c:v>11.581633750000002</c:v>
                </c:pt>
                <c:pt idx="23">
                  <c:v>11.205522833333333</c:v>
                </c:pt>
                <c:pt idx="24">
                  <c:v>10.486539500000001</c:v>
                </c:pt>
                <c:pt idx="25">
                  <c:v>9.4952945</c:v>
                </c:pt>
                <c:pt idx="26">
                  <c:v>9.0202361666666651</c:v>
                </c:pt>
                <c:pt idx="27">
                  <c:v>7.2444119166666665</c:v>
                </c:pt>
                <c:pt idx="28">
                  <c:v>6.3655549999999996</c:v>
                </c:pt>
                <c:pt idx="29">
                  <c:v>5.2422994999999997</c:v>
                </c:pt>
                <c:pt idx="30">
                  <c:v>4.9427166666666666</c:v>
                </c:pt>
                <c:pt idx="31">
                  <c:v>5.2222910000000002</c:v>
                </c:pt>
                <c:pt idx="32">
                  <c:v>4.9226922000000002</c:v>
                </c:pt>
                <c:pt idx="33">
                  <c:v>4.8481711666666669</c:v>
                </c:pt>
                <c:pt idx="34">
                  <c:v>4.4407740000000002</c:v>
                </c:pt>
                <c:pt idx="35">
                  <c:v>4.73532025</c:v>
                </c:pt>
                <c:pt idx="36">
                  <c:v>4.3402763333333327</c:v>
                </c:pt>
                <c:pt idx="37">
                  <c:v>4.1697386999999999</c:v>
                </c:pt>
                <c:pt idx="38">
                  <c:v>3.9977597272727277</c:v>
                </c:pt>
                <c:pt idx="39">
                  <c:v>4.0660794999999998</c:v>
                </c:pt>
                <c:pt idx="40">
                  <c:v>3.8727998333333336</c:v>
                </c:pt>
                <c:pt idx="41">
                  <c:v>3.6568548333333335</c:v>
                </c:pt>
                <c:pt idx="42">
                  <c:v>4.1245684999999996</c:v>
                </c:pt>
                <c:pt idx="43">
                  <c:v>3.825741583333333</c:v>
                </c:pt>
                <c:pt idx="44">
                  <c:v>3.651974249999999</c:v>
                </c:pt>
                <c:pt idx="45">
                  <c:v>3.3790109166666671</c:v>
                </c:pt>
                <c:pt idx="46">
                  <c:v>3.3291175000000002</c:v>
                </c:pt>
                <c:pt idx="47">
                  <c:v>2.9503172499999999</c:v>
                </c:pt>
                <c:pt idx="48">
                  <c:v>3.0677253333333336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16800"/>
        <c:axId val="166712960"/>
      </c:lineChart>
      <c:dateAx>
        <c:axId val="1591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12960"/>
        <c:crosses val="autoZero"/>
        <c:auto val="1"/>
        <c:lblOffset val="100"/>
        <c:baseTimeUnit val="months"/>
        <c:majorUnit val="12"/>
        <c:minorUnit val="12"/>
      </c:dateAx>
      <c:valAx>
        <c:axId val="166712960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11680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no tradicional'!$F$74:$F$122</c:f>
              <c:numCache>
                <c:formatCode>0.0</c:formatCode>
                <c:ptCount val="49"/>
                <c:pt idx="0">
                  <c:v>220.60535491666667</c:v>
                </c:pt>
                <c:pt idx="1">
                  <c:v>216.88789166666666</c:v>
                </c:pt>
                <c:pt idx="2">
                  <c:v>213.8647549166667</c:v>
                </c:pt>
                <c:pt idx="3">
                  <c:v>211.81447166666669</c:v>
                </c:pt>
                <c:pt idx="4">
                  <c:v>209.51633875000002</c:v>
                </c:pt>
                <c:pt idx="5">
                  <c:v>208.5685473333333</c:v>
                </c:pt>
                <c:pt idx="6">
                  <c:v>204.03107575000001</c:v>
                </c:pt>
                <c:pt idx="7">
                  <c:v>200.91462191666665</c:v>
                </c:pt>
                <c:pt idx="8">
                  <c:v>199.38305400000002</c:v>
                </c:pt>
                <c:pt idx="9">
                  <c:v>199.22897791666665</c:v>
                </c:pt>
                <c:pt idx="10">
                  <c:v>193.65731300000002</c:v>
                </c:pt>
                <c:pt idx="11">
                  <c:v>196.17665916666661</c:v>
                </c:pt>
                <c:pt idx="12">
                  <c:v>193.01015050000001</c:v>
                </c:pt>
                <c:pt idx="13">
                  <c:v>192.78454075000002</c:v>
                </c:pt>
                <c:pt idx="14">
                  <c:v>193.53601958333334</c:v>
                </c:pt>
                <c:pt idx="15">
                  <c:v>190.63415008333334</c:v>
                </c:pt>
                <c:pt idx="16">
                  <c:v>190.93001375000003</c:v>
                </c:pt>
                <c:pt idx="17">
                  <c:v>188.63064766666665</c:v>
                </c:pt>
                <c:pt idx="18">
                  <c:v>191.07538766666664</c:v>
                </c:pt>
                <c:pt idx="19">
                  <c:v>187.70010199999999</c:v>
                </c:pt>
                <c:pt idx="20">
                  <c:v>190.21260975000004</c:v>
                </c:pt>
                <c:pt idx="21">
                  <c:v>193.11553583333333</c:v>
                </c:pt>
                <c:pt idx="22">
                  <c:v>196.08134766666669</c:v>
                </c:pt>
                <c:pt idx="23">
                  <c:v>196.15450741666666</c:v>
                </c:pt>
                <c:pt idx="24">
                  <c:v>196.70631683333332</c:v>
                </c:pt>
                <c:pt idx="25">
                  <c:v>197.55007375</c:v>
                </c:pt>
                <c:pt idx="26">
                  <c:v>197.71329474999996</c:v>
                </c:pt>
                <c:pt idx="27">
                  <c:v>198.7793235</c:v>
                </c:pt>
                <c:pt idx="28">
                  <c:v>201.45048883333331</c:v>
                </c:pt>
                <c:pt idx="29">
                  <c:v>202.63796583333337</c:v>
                </c:pt>
                <c:pt idx="30">
                  <c:v>201.33925241666665</c:v>
                </c:pt>
                <c:pt idx="31">
                  <c:v>205.73375083333329</c:v>
                </c:pt>
                <c:pt idx="32">
                  <c:v>206.78204641666665</c:v>
                </c:pt>
                <c:pt idx="33">
                  <c:v>206.68165441666665</c:v>
                </c:pt>
                <c:pt idx="34">
                  <c:v>209.42985816666666</c:v>
                </c:pt>
                <c:pt idx="35">
                  <c:v>209.68158383333332</c:v>
                </c:pt>
                <c:pt idx="36">
                  <c:v>210.78814466666668</c:v>
                </c:pt>
                <c:pt idx="37">
                  <c:v>213.67893641666669</c:v>
                </c:pt>
                <c:pt idx="38">
                  <c:v>214.10749341666667</c:v>
                </c:pt>
                <c:pt idx="39">
                  <c:v>212.51980349999997</c:v>
                </c:pt>
                <c:pt idx="40">
                  <c:v>212.1012498333333</c:v>
                </c:pt>
                <c:pt idx="41">
                  <c:v>212.75459733333332</c:v>
                </c:pt>
                <c:pt idx="42">
                  <c:v>210.87173833333335</c:v>
                </c:pt>
                <c:pt idx="43">
                  <c:v>211.39424341666665</c:v>
                </c:pt>
                <c:pt idx="44">
                  <c:v>209.39252150000002</c:v>
                </c:pt>
                <c:pt idx="45">
                  <c:v>207.03229958333336</c:v>
                </c:pt>
                <c:pt idx="46">
                  <c:v>206.97402933333331</c:v>
                </c:pt>
                <c:pt idx="47">
                  <c:v>206.10744083333336</c:v>
                </c:pt>
                <c:pt idx="48">
                  <c:v>204.48800649999998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047424"/>
        <c:axId val="202467584"/>
      </c:lineChart>
      <c:dateAx>
        <c:axId val="20304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67584"/>
        <c:crosses val="autoZero"/>
        <c:auto val="1"/>
        <c:lblOffset val="100"/>
        <c:baseTimeUnit val="months"/>
        <c:majorUnit val="12"/>
        <c:minorUnit val="12"/>
      </c:dateAx>
      <c:valAx>
        <c:axId val="20246758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047424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bienes primarios'!$F$74:$F$122</c:f>
              <c:numCache>
                <c:formatCode>0.0</c:formatCode>
                <c:ptCount val="49"/>
                <c:pt idx="0">
                  <c:v>73.936238166666669</c:v>
                </c:pt>
                <c:pt idx="1">
                  <c:v>73.48949391666666</c:v>
                </c:pt>
                <c:pt idx="2">
                  <c:v>72.183366249999992</c:v>
                </c:pt>
                <c:pt idx="3">
                  <c:v>70.623100916666672</c:v>
                </c:pt>
                <c:pt idx="4">
                  <c:v>67.574045333333331</c:v>
                </c:pt>
                <c:pt idx="5">
                  <c:v>68.60227041666667</c:v>
                </c:pt>
                <c:pt idx="6">
                  <c:v>67.378431083333325</c:v>
                </c:pt>
                <c:pt idx="7">
                  <c:v>66.55790241666665</c:v>
                </c:pt>
                <c:pt idx="8">
                  <c:v>66.393562166666655</c:v>
                </c:pt>
                <c:pt idx="9">
                  <c:v>67.71547691666666</c:v>
                </c:pt>
                <c:pt idx="10">
                  <c:v>65.491790999999992</c:v>
                </c:pt>
                <c:pt idx="11">
                  <c:v>66.643460999999988</c:v>
                </c:pt>
                <c:pt idx="12">
                  <c:v>66.084545916666656</c:v>
                </c:pt>
                <c:pt idx="13">
                  <c:v>66.443194833333322</c:v>
                </c:pt>
                <c:pt idx="14">
                  <c:v>66.974917083333324</c:v>
                </c:pt>
                <c:pt idx="15">
                  <c:v>68.140818083333343</c:v>
                </c:pt>
                <c:pt idx="16">
                  <c:v>68.807649250000011</c:v>
                </c:pt>
                <c:pt idx="17">
                  <c:v>68.375397500000005</c:v>
                </c:pt>
                <c:pt idx="18">
                  <c:v>70.443335833333336</c:v>
                </c:pt>
                <c:pt idx="19">
                  <c:v>67.92056633333334</c:v>
                </c:pt>
                <c:pt idx="20">
                  <c:v>69.221765500000004</c:v>
                </c:pt>
                <c:pt idx="21">
                  <c:v>71.200023583333333</c:v>
                </c:pt>
                <c:pt idx="22">
                  <c:v>71.182866666666669</c:v>
                </c:pt>
                <c:pt idx="23">
                  <c:v>73.466434499999991</c:v>
                </c:pt>
                <c:pt idx="24">
                  <c:v>72.873920499999983</c:v>
                </c:pt>
                <c:pt idx="25">
                  <c:v>71.823009583333331</c:v>
                </c:pt>
                <c:pt idx="26">
                  <c:v>71.844481333333334</c:v>
                </c:pt>
                <c:pt idx="27">
                  <c:v>70.364076833333328</c:v>
                </c:pt>
                <c:pt idx="28">
                  <c:v>72.110494583333335</c:v>
                </c:pt>
                <c:pt idx="29">
                  <c:v>71.642156666666679</c:v>
                </c:pt>
                <c:pt idx="30">
                  <c:v>69.347065416666666</c:v>
                </c:pt>
                <c:pt idx="31">
                  <c:v>70.936669583333341</c:v>
                </c:pt>
                <c:pt idx="32">
                  <c:v>71.285456583333328</c:v>
                </c:pt>
                <c:pt idx="33">
                  <c:v>70.769099416666663</c:v>
                </c:pt>
                <c:pt idx="34">
                  <c:v>72.91918541666665</c:v>
                </c:pt>
                <c:pt idx="35">
                  <c:v>70.596082499999994</c:v>
                </c:pt>
                <c:pt idx="36">
                  <c:v>70.252139416666665</c:v>
                </c:pt>
                <c:pt idx="37">
                  <c:v>70.932378083333333</c:v>
                </c:pt>
                <c:pt idx="38">
                  <c:v>69.866592416666663</c:v>
                </c:pt>
                <c:pt idx="39">
                  <c:v>69.884265583333331</c:v>
                </c:pt>
                <c:pt idx="40">
                  <c:v>68.005900166666663</c:v>
                </c:pt>
                <c:pt idx="41">
                  <c:v>66.348394499999998</c:v>
                </c:pt>
                <c:pt idx="42">
                  <c:v>65.394819666666663</c:v>
                </c:pt>
                <c:pt idx="43">
                  <c:v>63.666190749999998</c:v>
                </c:pt>
                <c:pt idx="44">
                  <c:v>61.942554916666673</c:v>
                </c:pt>
                <c:pt idx="45">
                  <c:v>59.307318333333342</c:v>
                </c:pt>
                <c:pt idx="46">
                  <c:v>55.700179083333325</c:v>
                </c:pt>
                <c:pt idx="47">
                  <c:v>56.658117666666669</c:v>
                </c:pt>
                <c:pt idx="48">
                  <c:v>55.084026166666668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13920"/>
        <c:axId val="202472768"/>
      </c:lineChart>
      <c:dateAx>
        <c:axId val="20251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72768"/>
        <c:crossesAt val="-10"/>
        <c:auto val="1"/>
        <c:lblOffset val="100"/>
        <c:baseTimeUnit val="months"/>
        <c:majorUnit val="12"/>
        <c:minorUnit val="12"/>
      </c:dateAx>
      <c:valAx>
        <c:axId val="202472768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513920"/>
        <c:crosses val="autoZero"/>
        <c:crossBetween val="midCat"/>
        <c:majorUnit val="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manufacturas'!$F$74:$F$122</c:f>
              <c:numCache>
                <c:formatCode>0.0</c:formatCode>
                <c:ptCount val="49"/>
                <c:pt idx="0">
                  <c:v>157.36841266666667</c:v>
                </c:pt>
                <c:pt idx="1">
                  <c:v>154.44710750000002</c:v>
                </c:pt>
                <c:pt idx="2">
                  <c:v>151.55292299999999</c:v>
                </c:pt>
                <c:pt idx="3">
                  <c:v>150.33153291666667</c:v>
                </c:pt>
                <c:pt idx="4">
                  <c:v>149.75653775000001</c:v>
                </c:pt>
                <c:pt idx="5">
                  <c:v>146.74367383333336</c:v>
                </c:pt>
                <c:pt idx="6">
                  <c:v>143.03456775000004</c:v>
                </c:pt>
                <c:pt idx="7">
                  <c:v>140.49874391666665</c:v>
                </c:pt>
                <c:pt idx="8">
                  <c:v>138.83868683333333</c:v>
                </c:pt>
                <c:pt idx="9">
                  <c:v>137.75194391666665</c:v>
                </c:pt>
                <c:pt idx="10">
                  <c:v>134.22663616666668</c:v>
                </c:pt>
                <c:pt idx="11">
                  <c:v>135.76579899999999</c:v>
                </c:pt>
                <c:pt idx="12">
                  <c:v>133.54658491666666</c:v>
                </c:pt>
                <c:pt idx="13">
                  <c:v>133.09489691666667</c:v>
                </c:pt>
                <c:pt idx="14">
                  <c:v>133.37574183333331</c:v>
                </c:pt>
                <c:pt idx="15">
                  <c:v>130.3748425833333</c:v>
                </c:pt>
                <c:pt idx="16">
                  <c:v>129.95002883333333</c:v>
                </c:pt>
                <c:pt idx="17">
                  <c:v>128.14179066666665</c:v>
                </c:pt>
                <c:pt idx="18">
                  <c:v>128.43407033333332</c:v>
                </c:pt>
                <c:pt idx="19">
                  <c:v>126.85630258333335</c:v>
                </c:pt>
                <c:pt idx="20">
                  <c:v>127.54765400000001</c:v>
                </c:pt>
                <c:pt idx="21">
                  <c:v>128.18036366666666</c:v>
                </c:pt>
                <c:pt idx="22">
                  <c:v>131.19508508333334</c:v>
                </c:pt>
                <c:pt idx="23">
                  <c:v>128.74930791666668</c:v>
                </c:pt>
                <c:pt idx="24">
                  <c:v>129.31292566666667</c:v>
                </c:pt>
                <c:pt idx="25">
                  <c:v>130.21966958333334</c:v>
                </c:pt>
                <c:pt idx="26">
                  <c:v>129.97630483333333</c:v>
                </c:pt>
                <c:pt idx="27">
                  <c:v>131.15296083333334</c:v>
                </c:pt>
                <c:pt idx="28">
                  <c:v>132.04936258333333</c:v>
                </c:pt>
                <c:pt idx="29">
                  <c:v>133.19599483333334</c:v>
                </c:pt>
                <c:pt idx="30">
                  <c:v>133.693556</c:v>
                </c:pt>
                <c:pt idx="31">
                  <c:v>136.30508816666665</c:v>
                </c:pt>
                <c:pt idx="32">
                  <c:v>136.90955808333334</c:v>
                </c:pt>
                <c:pt idx="33">
                  <c:v>137.03960933333332</c:v>
                </c:pt>
                <c:pt idx="34">
                  <c:v>136.75823499999998</c:v>
                </c:pt>
                <c:pt idx="35">
                  <c:v>138.96206016666667</c:v>
                </c:pt>
                <c:pt idx="36">
                  <c:v>139.67231566666666</c:v>
                </c:pt>
                <c:pt idx="37">
                  <c:v>141.40930833333331</c:v>
                </c:pt>
                <c:pt idx="38">
                  <c:v>142.51271716666668</c:v>
                </c:pt>
                <c:pt idx="39">
                  <c:v>140.65818458333334</c:v>
                </c:pt>
                <c:pt idx="40">
                  <c:v>141.68297600000002</c:v>
                </c:pt>
                <c:pt idx="41">
                  <c:v>143.40230391666668</c:v>
                </c:pt>
                <c:pt idx="42">
                  <c:v>142.69565575000001</c:v>
                </c:pt>
                <c:pt idx="43">
                  <c:v>144.35300666666669</c:v>
                </c:pt>
                <c:pt idx="44">
                  <c:v>143.676434</c:v>
                </c:pt>
                <c:pt idx="45">
                  <c:v>143.53441666666669</c:v>
                </c:pt>
                <c:pt idx="46">
                  <c:v>146.90391116666669</c:v>
                </c:pt>
                <c:pt idx="47">
                  <c:v>144.56403058333333</c:v>
                </c:pt>
                <c:pt idx="48">
                  <c:v>144.66572174999999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784768"/>
        <c:axId val="203166784"/>
      </c:lineChart>
      <c:dateAx>
        <c:axId val="20278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166784"/>
        <c:crosses val="autoZero"/>
        <c:auto val="1"/>
        <c:lblOffset val="100"/>
        <c:baseTimeUnit val="months"/>
        <c:majorUnit val="12"/>
        <c:minorUnit val="12"/>
      </c:dateAx>
      <c:valAx>
        <c:axId val="203166784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784768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basadas rescursos nat'!$F$74:$F$122</c:f>
              <c:numCache>
                <c:formatCode>0.0</c:formatCode>
                <c:ptCount val="49"/>
                <c:pt idx="0">
                  <c:v>23.041844416666667</c:v>
                </c:pt>
                <c:pt idx="1">
                  <c:v>22.209916500000002</c:v>
                </c:pt>
                <c:pt idx="2">
                  <c:v>21.225666</c:v>
                </c:pt>
                <c:pt idx="3">
                  <c:v>20.335938583333334</c:v>
                </c:pt>
                <c:pt idx="4">
                  <c:v>19.467051166666668</c:v>
                </c:pt>
                <c:pt idx="5">
                  <c:v>18.99479941666667</c:v>
                </c:pt>
                <c:pt idx="6">
                  <c:v>18.542315750000004</c:v>
                </c:pt>
                <c:pt idx="7">
                  <c:v>18.035892916666668</c:v>
                </c:pt>
                <c:pt idx="8">
                  <c:v>17.694752999999999</c:v>
                </c:pt>
                <c:pt idx="9">
                  <c:v>17.5403445</c:v>
                </c:pt>
                <c:pt idx="10">
                  <c:v>17.014426166666667</c:v>
                </c:pt>
                <c:pt idx="11">
                  <c:v>17.567230749999997</c:v>
                </c:pt>
                <c:pt idx="12">
                  <c:v>17.52977508333333</c:v>
                </c:pt>
                <c:pt idx="13">
                  <c:v>17.88801458333333</c:v>
                </c:pt>
                <c:pt idx="14">
                  <c:v>18.207892749999999</c:v>
                </c:pt>
                <c:pt idx="15">
                  <c:v>18.396100999999998</c:v>
                </c:pt>
                <c:pt idx="16">
                  <c:v>18.370911083333336</c:v>
                </c:pt>
                <c:pt idx="17">
                  <c:v>18.311246499999999</c:v>
                </c:pt>
                <c:pt idx="18">
                  <c:v>18.440285166666666</c:v>
                </c:pt>
                <c:pt idx="19">
                  <c:v>18.425822333333333</c:v>
                </c:pt>
                <c:pt idx="20">
                  <c:v>18.628059333333333</c:v>
                </c:pt>
                <c:pt idx="21">
                  <c:v>18.731342250000001</c:v>
                </c:pt>
                <c:pt idx="22">
                  <c:v>19.338222833333333</c:v>
                </c:pt>
                <c:pt idx="23">
                  <c:v>18.90087175</c:v>
                </c:pt>
                <c:pt idx="24">
                  <c:v>18.697256249999999</c:v>
                </c:pt>
                <c:pt idx="25">
                  <c:v>18.984749249999997</c:v>
                </c:pt>
                <c:pt idx="26">
                  <c:v>19.241106666666667</c:v>
                </c:pt>
                <c:pt idx="27">
                  <c:v>19.720773500000004</c:v>
                </c:pt>
                <c:pt idx="28">
                  <c:v>20.403602416666669</c:v>
                </c:pt>
                <c:pt idx="29">
                  <c:v>20.774712749999999</c:v>
                </c:pt>
                <c:pt idx="30">
                  <c:v>21.215547999999998</c:v>
                </c:pt>
                <c:pt idx="31">
                  <c:v>21.695732000000003</c:v>
                </c:pt>
                <c:pt idx="32">
                  <c:v>22.021269666666665</c:v>
                </c:pt>
                <c:pt idx="33">
                  <c:v>22.1872905</c:v>
                </c:pt>
                <c:pt idx="34">
                  <c:v>22.138575333333332</c:v>
                </c:pt>
                <c:pt idx="35">
                  <c:v>22.85616383333333</c:v>
                </c:pt>
                <c:pt idx="36">
                  <c:v>22.915710749999999</c:v>
                </c:pt>
                <c:pt idx="37">
                  <c:v>22.842759000000001</c:v>
                </c:pt>
                <c:pt idx="38">
                  <c:v>22.694056166666666</c:v>
                </c:pt>
                <c:pt idx="39">
                  <c:v>22.216253166666664</c:v>
                </c:pt>
                <c:pt idx="40">
                  <c:v>21.980510916666663</c:v>
                </c:pt>
                <c:pt idx="41">
                  <c:v>22.020388833333339</c:v>
                </c:pt>
                <c:pt idx="42">
                  <c:v>22.172554166666668</c:v>
                </c:pt>
                <c:pt idx="43">
                  <c:v>22.706212500000003</c:v>
                </c:pt>
                <c:pt idx="44">
                  <c:v>23.257024000000001</c:v>
                </c:pt>
                <c:pt idx="45">
                  <c:v>23.383367416666669</c:v>
                </c:pt>
                <c:pt idx="46">
                  <c:v>23.704265583333338</c:v>
                </c:pt>
                <c:pt idx="47">
                  <c:v>22.939803916666666</c:v>
                </c:pt>
                <c:pt idx="48">
                  <c:v>23.06955975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814976"/>
        <c:axId val="78351744"/>
      </c:lineChart>
      <c:dateAx>
        <c:axId val="20281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8351744"/>
        <c:crosses val="autoZero"/>
        <c:auto val="1"/>
        <c:lblOffset val="100"/>
        <c:baseTimeUnit val="months"/>
        <c:majorUnit val="12"/>
        <c:minorUnit val="12"/>
      </c:dateAx>
      <c:valAx>
        <c:axId val="78351744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81497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manufacturas baja tek'!$F$74:$F$122</c:f>
              <c:numCache>
                <c:formatCode>0.0</c:formatCode>
                <c:ptCount val="49"/>
                <c:pt idx="0">
                  <c:v>47.40116891666667</c:v>
                </c:pt>
                <c:pt idx="1">
                  <c:v>46.282162499999998</c:v>
                </c:pt>
                <c:pt idx="2">
                  <c:v>45.812822666666669</c:v>
                </c:pt>
                <c:pt idx="3">
                  <c:v>44.618834499999998</c:v>
                </c:pt>
                <c:pt idx="4">
                  <c:v>44.178334750000005</c:v>
                </c:pt>
                <c:pt idx="5">
                  <c:v>43.713703333333335</c:v>
                </c:pt>
                <c:pt idx="6">
                  <c:v>43.106434833333338</c:v>
                </c:pt>
                <c:pt idx="7">
                  <c:v>42.257486833333338</c:v>
                </c:pt>
                <c:pt idx="8">
                  <c:v>41.481980166666666</c:v>
                </c:pt>
                <c:pt idx="9">
                  <c:v>40.777751583333334</c:v>
                </c:pt>
                <c:pt idx="10">
                  <c:v>39.13320508333333</c:v>
                </c:pt>
                <c:pt idx="11">
                  <c:v>39.409600749999996</c:v>
                </c:pt>
                <c:pt idx="12">
                  <c:v>38.502629666666664</c:v>
                </c:pt>
                <c:pt idx="13">
                  <c:v>38.110444749999999</c:v>
                </c:pt>
                <c:pt idx="14">
                  <c:v>37.507601000000001</c:v>
                </c:pt>
                <c:pt idx="15">
                  <c:v>37.133180166666669</c:v>
                </c:pt>
                <c:pt idx="16">
                  <c:v>37.028610416666666</c:v>
                </c:pt>
                <c:pt idx="17">
                  <c:v>36.510498500000004</c:v>
                </c:pt>
                <c:pt idx="18">
                  <c:v>36.38777425</c:v>
                </c:pt>
                <c:pt idx="19">
                  <c:v>35.924205916666665</c:v>
                </c:pt>
                <c:pt idx="20">
                  <c:v>35.534946166666664</c:v>
                </c:pt>
                <c:pt idx="21">
                  <c:v>35.486111999999999</c:v>
                </c:pt>
                <c:pt idx="22">
                  <c:v>36.01604008333333</c:v>
                </c:pt>
                <c:pt idx="23">
                  <c:v>35.435772916666664</c:v>
                </c:pt>
                <c:pt idx="24">
                  <c:v>34.853304416666667</c:v>
                </c:pt>
                <c:pt idx="25">
                  <c:v>35.164173083333331</c:v>
                </c:pt>
                <c:pt idx="26">
                  <c:v>35.662397166666658</c:v>
                </c:pt>
                <c:pt idx="27">
                  <c:v>36.033719833333329</c:v>
                </c:pt>
                <c:pt idx="28">
                  <c:v>36.555197</c:v>
                </c:pt>
                <c:pt idx="29">
                  <c:v>36.526639249999995</c:v>
                </c:pt>
                <c:pt idx="30">
                  <c:v>36.448114499999996</c:v>
                </c:pt>
                <c:pt idx="31">
                  <c:v>37.143062083333326</c:v>
                </c:pt>
                <c:pt idx="32">
                  <c:v>37.909631916666662</c:v>
                </c:pt>
                <c:pt idx="33">
                  <c:v>38.307291333333332</c:v>
                </c:pt>
                <c:pt idx="34">
                  <c:v>38.660618166666666</c:v>
                </c:pt>
                <c:pt idx="35">
                  <c:v>38.674419749999998</c:v>
                </c:pt>
                <c:pt idx="36">
                  <c:v>38.909895833333337</c:v>
                </c:pt>
                <c:pt idx="37">
                  <c:v>39.34318583333333</c:v>
                </c:pt>
                <c:pt idx="38">
                  <c:v>39.416836666666669</c:v>
                </c:pt>
                <c:pt idx="39">
                  <c:v>39.214444416666673</c:v>
                </c:pt>
                <c:pt idx="40">
                  <c:v>39.264175083333335</c:v>
                </c:pt>
                <c:pt idx="41">
                  <c:v>39.772980749999995</c:v>
                </c:pt>
                <c:pt idx="42">
                  <c:v>39.693742250000007</c:v>
                </c:pt>
                <c:pt idx="43">
                  <c:v>39.759327500000005</c:v>
                </c:pt>
                <c:pt idx="44">
                  <c:v>39.656155833333337</c:v>
                </c:pt>
                <c:pt idx="45">
                  <c:v>39.098300416666667</c:v>
                </c:pt>
                <c:pt idx="46">
                  <c:v>39.068611583333343</c:v>
                </c:pt>
                <c:pt idx="47">
                  <c:v>39.005021583333338</c:v>
                </c:pt>
                <c:pt idx="48">
                  <c:v>39.355447250000005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945536"/>
        <c:axId val="203229440"/>
      </c:lineChart>
      <c:dateAx>
        <c:axId val="20294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229440"/>
        <c:crosses val="autoZero"/>
        <c:auto val="1"/>
        <c:lblOffset val="100"/>
        <c:baseTimeUnit val="months"/>
        <c:majorUnit val="12"/>
        <c:minorUnit val="12"/>
      </c:dateAx>
      <c:valAx>
        <c:axId val="203229440"/>
        <c:scaling>
          <c:orientation val="minMax"/>
          <c:min val="3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94553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manufacturas medi tek'!$F$74:$F$122</c:f>
              <c:numCache>
                <c:formatCode>0.0</c:formatCode>
                <c:ptCount val="49"/>
                <c:pt idx="0">
                  <c:v>54.672685249999994</c:v>
                </c:pt>
                <c:pt idx="1">
                  <c:v>53.970863166666653</c:v>
                </c:pt>
                <c:pt idx="2">
                  <c:v>52.639572666666659</c:v>
                </c:pt>
                <c:pt idx="3">
                  <c:v>51.394926166666664</c:v>
                </c:pt>
                <c:pt idx="4">
                  <c:v>51.826173000000004</c:v>
                </c:pt>
                <c:pt idx="5">
                  <c:v>50.168206499999997</c:v>
                </c:pt>
                <c:pt idx="6">
                  <c:v>48.486570916666665</c:v>
                </c:pt>
                <c:pt idx="7">
                  <c:v>47.759767833333335</c:v>
                </c:pt>
                <c:pt idx="8">
                  <c:v>47.431185333333332</c:v>
                </c:pt>
                <c:pt idx="9">
                  <c:v>46.905267583333334</c:v>
                </c:pt>
                <c:pt idx="10">
                  <c:v>45.941377666666675</c:v>
                </c:pt>
                <c:pt idx="11">
                  <c:v>46.267924916666665</c:v>
                </c:pt>
                <c:pt idx="12">
                  <c:v>45.593793166666671</c:v>
                </c:pt>
                <c:pt idx="13">
                  <c:v>45.755879083333333</c:v>
                </c:pt>
                <c:pt idx="14">
                  <c:v>46.977369583333342</c:v>
                </c:pt>
                <c:pt idx="15">
                  <c:v>46.700212916666665</c:v>
                </c:pt>
                <c:pt idx="16">
                  <c:v>46.535424749999997</c:v>
                </c:pt>
                <c:pt idx="17">
                  <c:v>45.961455166666674</c:v>
                </c:pt>
                <c:pt idx="18">
                  <c:v>46.202418166666661</c:v>
                </c:pt>
                <c:pt idx="19">
                  <c:v>45.502519666666672</c:v>
                </c:pt>
                <c:pt idx="20">
                  <c:v>46.622005833333333</c:v>
                </c:pt>
                <c:pt idx="21">
                  <c:v>47.119637166666671</c:v>
                </c:pt>
                <c:pt idx="22">
                  <c:v>47.75784758333333</c:v>
                </c:pt>
                <c:pt idx="23">
                  <c:v>47.132683499999992</c:v>
                </c:pt>
                <c:pt idx="24">
                  <c:v>48.085117500000003</c:v>
                </c:pt>
                <c:pt idx="25">
                  <c:v>47.808165750000001</c:v>
                </c:pt>
                <c:pt idx="26">
                  <c:v>47.150376999999992</c:v>
                </c:pt>
                <c:pt idx="27">
                  <c:v>47.386237666666666</c:v>
                </c:pt>
                <c:pt idx="28">
                  <c:v>47.251554416666671</c:v>
                </c:pt>
                <c:pt idx="29">
                  <c:v>47.531917833333331</c:v>
                </c:pt>
                <c:pt idx="30">
                  <c:v>47.919576666666664</c:v>
                </c:pt>
                <c:pt idx="31">
                  <c:v>49.254503916666664</c:v>
                </c:pt>
                <c:pt idx="32">
                  <c:v>49.000115000000001</c:v>
                </c:pt>
                <c:pt idx="33">
                  <c:v>49.187531666666679</c:v>
                </c:pt>
                <c:pt idx="34">
                  <c:v>49.378196583333342</c:v>
                </c:pt>
                <c:pt idx="35">
                  <c:v>49.37680575000001</c:v>
                </c:pt>
                <c:pt idx="36">
                  <c:v>49.91621725000001</c:v>
                </c:pt>
                <c:pt idx="37">
                  <c:v>51.374515666666667</c:v>
                </c:pt>
                <c:pt idx="38">
                  <c:v>52.110503416666667</c:v>
                </c:pt>
                <c:pt idx="39">
                  <c:v>51.243542499999997</c:v>
                </c:pt>
                <c:pt idx="40">
                  <c:v>52.694912999999993</c:v>
                </c:pt>
                <c:pt idx="41">
                  <c:v>53.694088499999999</c:v>
                </c:pt>
                <c:pt idx="42">
                  <c:v>52.976843166666669</c:v>
                </c:pt>
                <c:pt idx="43">
                  <c:v>54.059623249999994</c:v>
                </c:pt>
                <c:pt idx="44">
                  <c:v>52.98973491666667</c:v>
                </c:pt>
                <c:pt idx="45">
                  <c:v>53.179188916666675</c:v>
                </c:pt>
                <c:pt idx="46">
                  <c:v>53.587368083333331</c:v>
                </c:pt>
                <c:pt idx="47">
                  <c:v>53.532744083333341</c:v>
                </c:pt>
                <c:pt idx="48">
                  <c:v>53.308636500000006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237440"/>
        <c:axId val="203253440"/>
      </c:lineChart>
      <c:dateAx>
        <c:axId val="20223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253440"/>
        <c:crosses val="autoZero"/>
        <c:auto val="1"/>
        <c:lblOffset val="100"/>
        <c:baseTimeUnit val="months"/>
        <c:majorUnit val="12"/>
        <c:minorUnit val="12"/>
      </c:dateAx>
      <c:valAx>
        <c:axId val="203253440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23744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manufacturas alta tek'!$F$74:$F$122</c:f>
              <c:numCache>
                <c:formatCode>0.0</c:formatCode>
                <c:ptCount val="49"/>
                <c:pt idx="0">
                  <c:v>32.252714083333338</c:v>
                </c:pt>
                <c:pt idx="1">
                  <c:v>31.984165333333333</c:v>
                </c:pt>
                <c:pt idx="2">
                  <c:v>31.874861666666664</c:v>
                </c:pt>
                <c:pt idx="3">
                  <c:v>33.981833666666667</c:v>
                </c:pt>
                <c:pt idx="4">
                  <c:v>34.284978833333334</c:v>
                </c:pt>
                <c:pt idx="5">
                  <c:v>33.866964583333335</c:v>
                </c:pt>
                <c:pt idx="6">
                  <c:v>32.899246249999997</c:v>
                </c:pt>
                <c:pt idx="7">
                  <c:v>32.445596333333334</c:v>
                </c:pt>
                <c:pt idx="8">
                  <c:v>32.230768333333337</c:v>
                </c:pt>
                <c:pt idx="9">
                  <c:v>32.528580249999997</c:v>
                </c:pt>
                <c:pt idx="10">
                  <c:v>32.137627250000001</c:v>
                </c:pt>
                <c:pt idx="11">
                  <c:v>32.521042583333333</c:v>
                </c:pt>
                <c:pt idx="12">
                  <c:v>31.920387000000002</c:v>
                </c:pt>
                <c:pt idx="13">
                  <c:v>31.3405585</c:v>
                </c:pt>
                <c:pt idx="14">
                  <c:v>30.682878500000001</c:v>
                </c:pt>
                <c:pt idx="15">
                  <c:v>28.145348500000001</c:v>
                </c:pt>
                <c:pt idx="16">
                  <c:v>28.015082583333335</c:v>
                </c:pt>
                <c:pt idx="17">
                  <c:v>27.358590500000002</c:v>
                </c:pt>
                <c:pt idx="18">
                  <c:v>27.403592750000001</c:v>
                </c:pt>
                <c:pt idx="19">
                  <c:v>27.003754666666669</c:v>
                </c:pt>
                <c:pt idx="20">
                  <c:v>26.762642666666665</c:v>
                </c:pt>
                <c:pt idx="21">
                  <c:v>26.843272249999998</c:v>
                </c:pt>
                <c:pt idx="22">
                  <c:v>28.082974583333336</c:v>
                </c:pt>
                <c:pt idx="23">
                  <c:v>27.279979749999999</c:v>
                </c:pt>
                <c:pt idx="24">
                  <c:v>27.677247499999996</c:v>
                </c:pt>
                <c:pt idx="25">
                  <c:v>28.262581499999996</c:v>
                </c:pt>
                <c:pt idx="26">
                  <c:v>27.922424000000003</c:v>
                </c:pt>
                <c:pt idx="27">
                  <c:v>28.012229833333336</c:v>
                </c:pt>
                <c:pt idx="28">
                  <c:v>27.839008750000001</c:v>
                </c:pt>
                <c:pt idx="29">
                  <c:v>28.362725000000001</c:v>
                </c:pt>
                <c:pt idx="30">
                  <c:v>28.110316833333329</c:v>
                </c:pt>
                <c:pt idx="31">
                  <c:v>28.21179016666667</c:v>
                </c:pt>
                <c:pt idx="32">
                  <c:v>27.978541500000002</c:v>
                </c:pt>
                <c:pt idx="33">
                  <c:v>27.357495833333335</c:v>
                </c:pt>
                <c:pt idx="34">
                  <c:v>26.580844916666667</c:v>
                </c:pt>
                <c:pt idx="35">
                  <c:v>28.054670833333333</c:v>
                </c:pt>
                <c:pt idx="36">
                  <c:v>27.930491833333335</c:v>
                </c:pt>
                <c:pt idx="37">
                  <c:v>27.848847833333338</c:v>
                </c:pt>
                <c:pt idx="38">
                  <c:v>28.291320916666667</c:v>
                </c:pt>
                <c:pt idx="39">
                  <c:v>27.983944500000003</c:v>
                </c:pt>
                <c:pt idx="40">
                  <c:v>27.743376999999999</c:v>
                </c:pt>
                <c:pt idx="41">
                  <c:v>27.914845833333334</c:v>
                </c:pt>
                <c:pt idx="42">
                  <c:v>27.852516166666664</c:v>
                </c:pt>
                <c:pt idx="43">
                  <c:v>27.827843416666664</c:v>
                </c:pt>
                <c:pt idx="44">
                  <c:v>27.773519250000003</c:v>
                </c:pt>
                <c:pt idx="45">
                  <c:v>27.873559916666661</c:v>
                </c:pt>
                <c:pt idx="46">
                  <c:v>30.543665916666665</c:v>
                </c:pt>
                <c:pt idx="47">
                  <c:v>29.086461</c:v>
                </c:pt>
                <c:pt idx="48">
                  <c:v>28.932078250000004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326464"/>
        <c:axId val="203278016"/>
      </c:lineChart>
      <c:dateAx>
        <c:axId val="20332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2780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327801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32646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exportaciones EEUU'!$F$74:$F$122</c:f>
              <c:numCache>
                <c:formatCode>0.0</c:formatCode>
                <c:ptCount val="49"/>
                <c:pt idx="0">
                  <c:v>69.977499583333341</c:v>
                </c:pt>
                <c:pt idx="1">
                  <c:v>69.211926250000005</c:v>
                </c:pt>
                <c:pt idx="2">
                  <c:v>69.26564925000001</c:v>
                </c:pt>
                <c:pt idx="3">
                  <c:v>70.628429750000009</c:v>
                </c:pt>
                <c:pt idx="4">
                  <c:v>69.439637500000018</c:v>
                </c:pt>
                <c:pt idx="5">
                  <c:v>71.086213000000015</c:v>
                </c:pt>
                <c:pt idx="6">
                  <c:v>69.938316333333347</c:v>
                </c:pt>
                <c:pt idx="7">
                  <c:v>70.130130083333327</c:v>
                </c:pt>
                <c:pt idx="8">
                  <c:v>69.671821083333327</c:v>
                </c:pt>
                <c:pt idx="9">
                  <c:v>71.26459016666665</c:v>
                </c:pt>
                <c:pt idx="10">
                  <c:v>69.910094833333332</c:v>
                </c:pt>
                <c:pt idx="11">
                  <c:v>71.256908833333313</c:v>
                </c:pt>
                <c:pt idx="12">
                  <c:v>70.663684750000002</c:v>
                </c:pt>
                <c:pt idx="13">
                  <c:v>70.447169166666654</c:v>
                </c:pt>
                <c:pt idx="14">
                  <c:v>70.160583333333321</c:v>
                </c:pt>
                <c:pt idx="15">
                  <c:v>68.499831083333319</c:v>
                </c:pt>
                <c:pt idx="16">
                  <c:v>68.868251999999998</c:v>
                </c:pt>
                <c:pt idx="17">
                  <c:v>68.405856083333333</c:v>
                </c:pt>
                <c:pt idx="18">
                  <c:v>70.143613500000001</c:v>
                </c:pt>
                <c:pt idx="19">
                  <c:v>67.694656999999992</c:v>
                </c:pt>
                <c:pt idx="20">
                  <c:v>71.009091416666664</c:v>
                </c:pt>
                <c:pt idx="21">
                  <c:v>73.195283666666654</c:v>
                </c:pt>
                <c:pt idx="22">
                  <c:v>73.746166833333319</c:v>
                </c:pt>
                <c:pt idx="23">
                  <c:v>75.072699916666664</c:v>
                </c:pt>
                <c:pt idx="24">
                  <c:v>74.376831749999994</c:v>
                </c:pt>
                <c:pt idx="25">
                  <c:v>74.334301166666663</c:v>
                </c:pt>
                <c:pt idx="26">
                  <c:v>74.762418749999995</c:v>
                </c:pt>
                <c:pt idx="27">
                  <c:v>74.161927750000004</c:v>
                </c:pt>
                <c:pt idx="28">
                  <c:v>75.751476499999995</c:v>
                </c:pt>
                <c:pt idx="29">
                  <c:v>75.144678250000013</c:v>
                </c:pt>
                <c:pt idx="30">
                  <c:v>73.117199000000014</c:v>
                </c:pt>
                <c:pt idx="31">
                  <c:v>75.004923916666669</c:v>
                </c:pt>
                <c:pt idx="32">
                  <c:v>73.922834249999994</c:v>
                </c:pt>
                <c:pt idx="33">
                  <c:v>73.440748833333316</c:v>
                </c:pt>
                <c:pt idx="34">
                  <c:v>74.940098666666657</c:v>
                </c:pt>
                <c:pt idx="35">
                  <c:v>72.670230333333322</c:v>
                </c:pt>
                <c:pt idx="36">
                  <c:v>73.320198416666656</c:v>
                </c:pt>
                <c:pt idx="37">
                  <c:v>74.905653416666667</c:v>
                </c:pt>
                <c:pt idx="38">
                  <c:v>74.56207599999999</c:v>
                </c:pt>
                <c:pt idx="39">
                  <c:v>74.573572999999996</c:v>
                </c:pt>
                <c:pt idx="40">
                  <c:v>72.722849249999996</c:v>
                </c:pt>
                <c:pt idx="41">
                  <c:v>71.168202833333325</c:v>
                </c:pt>
                <c:pt idx="42">
                  <c:v>70.395150999999998</c:v>
                </c:pt>
                <c:pt idx="43">
                  <c:v>69.635294666666667</c:v>
                </c:pt>
                <c:pt idx="44">
                  <c:v>68.490020416666667</c:v>
                </c:pt>
                <c:pt idx="45">
                  <c:v>66.188617916666672</c:v>
                </c:pt>
                <c:pt idx="46">
                  <c:v>66.392163416666662</c:v>
                </c:pt>
                <c:pt idx="47">
                  <c:v>67.837109583333344</c:v>
                </c:pt>
                <c:pt idx="48">
                  <c:v>66.219761083333324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80256"/>
        <c:axId val="203761920"/>
      </c:lineChart>
      <c:dateAx>
        <c:axId val="20368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761920"/>
        <c:crosses val="autoZero"/>
        <c:auto val="1"/>
        <c:lblOffset val="100"/>
        <c:baseTimeUnit val="months"/>
        <c:majorUnit val="12"/>
      </c:dateAx>
      <c:valAx>
        <c:axId val="203761920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68025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Ecuador'!$F$74:$F$122</c:f>
              <c:numCache>
                <c:formatCode>0.0</c:formatCode>
                <c:ptCount val="49"/>
                <c:pt idx="0">
                  <c:v>32.819858250000003</c:v>
                </c:pt>
                <c:pt idx="1">
                  <c:v>31.693184249999998</c:v>
                </c:pt>
                <c:pt idx="2">
                  <c:v>30.619182166666665</c:v>
                </c:pt>
                <c:pt idx="3">
                  <c:v>28.675326916666663</c:v>
                </c:pt>
                <c:pt idx="4">
                  <c:v>28.606032333333328</c:v>
                </c:pt>
                <c:pt idx="5">
                  <c:v>27.644895916666666</c:v>
                </c:pt>
                <c:pt idx="6">
                  <c:v>26.312449749999995</c:v>
                </c:pt>
                <c:pt idx="7">
                  <c:v>24.968599583333333</c:v>
                </c:pt>
                <c:pt idx="8">
                  <c:v>24.589907416666666</c:v>
                </c:pt>
                <c:pt idx="9">
                  <c:v>23.576783833333334</c:v>
                </c:pt>
                <c:pt idx="10">
                  <c:v>22.479444749999999</c:v>
                </c:pt>
                <c:pt idx="11">
                  <c:v>23.205148833333336</c:v>
                </c:pt>
                <c:pt idx="12">
                  <c:v>22.556330583333335</c:v>
                </c:pt>
                <c:pt idx="13">
                  <c:v>23.496861916666663</c:v>
                </c:pt>
                <c:pt idx="14">
                  <c:v>23.363114333333328</c:v>
                </c:pt>
                <c:pt idx="15">
                  <c:v>23.608087916666666</c:v>
                </c:pt>
                <c:pt idx="16">
                  <c:v>23.452416750000001</c:v>
                </c:pt>
                <c:pt idx="17">
                  <c:v>23.209845000000001</c:v>
                </c:pt>
                <c:pt idx="18">
                  <c:v>23.620233416666665</c:v>
                </c:pt>
                <c:pt idx="19">
                  <c:v>23.747172333333335</c:v>
                </c:pt>
                <c:pt idx="20">
                  <c:v>23.725176583333333</c:v>
                </c:pt>
                <c:pt idx="21">
                  <c:v>25.089298416666665</c:v>
                </c:pt>
                <c:pt idx="22">
                  <c:v>26.233766416666668</c:v>
                </c:pt>
                <c:pt idx="23">
                  <c:v>25.959207750000001</c:v>
                </c:pt>
                <c:pt idx="24">
                  <c:v>27.075491416666665</c:v>
                </c:pt>
                <c:pt idx="25">
                  <c:v>27.146351000000006</c:v>
                </c:pt>
                <c:pt idx="26">
                  <c:v>27.913259750000005</c:v>
                </c:pt>
                <c:pt idx="27">
                  <c:v>28.671267</c:v>
                </c:pt>
                <c:pt idx="28">
                  <c:v>29.162856416666667</c:v>
                </c:pt>
                <c:pt idx="29">
                  <c:v>29.774791416666663</c:v>
                </c:pt>
                <c:pt idx="30">
                  <c:v>30.570869916666666</c:v>
                </c:pt>
                <c:pt idx="31">
                  <c:v>31.661738833333334</c:v>
                </c:pt>
                <c:pt idx="32">
                  <c:v>33.046818416666667</c:v>
                </c:pt>
                <c:pt idx="33">
                  <c:v>33.139847083333336</c:v>
                </c:pt>
                <c:pt idx="34">
                  <c:v>33.806183166666663</c:v>
                </c:pt>
                <c:pt idx="35">
                  <c:v>34.041620499999993</c:v>
                </c:pt>
                <c:pt idx="36">
                  <c:v>35.045883583333328</c:v>
                </c:pt>
                <c:pt idx="37">
                  <c:v>35.884422916666658</c:v>
                </c:pt>
                <c:pt idx="38">
                  <c:v>36.815991499999996</c:v>
                </c:pt>
                <c:pt idx="39">
                  <c:v>35.600570749999996</c:v>
                </c:pt>
                <c:pt idx="40">
                  <c:v>37.047618083333333</c:v>
                </c:pt>
                <c:pt idx="41">
                  <c:v>37.949432749999993</c:v>
                </c:pt>
                <c:pt idx="42">
                  <c:v>37.255172833333333</c:v>
                </c:pt>
                <c:pt idx="43">
                  <c:v>37.610124083333332</c:v>
                </c:pt>
                <c:pt idx="44">
                  <c:v>36.815161000000003</c:v>
                </c:pt>
                <c:pt idx="45">
                  <c:v>37.435068749999999</c:v>
                </c:pt>
                <c:pt idx="46">
                  <c:v>37.631938416666671</c:v>
                </c:pt>
                <c:pt idx="47">
                  <c:v>37.830790166666674</c:v>
                </c:pt>
                <c:pt idx="48">
                  <c:v>37.390006083333333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325888"/>
        <c:axId val="203788224"/>
      </c:lineChart>
      <c:dateAx>
        <c:axId val="204325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788224"/>
        <c:crosses val="autoZero"/>
        <c:auto val="1"/>
        <c:lblOffset val="100"/>
        <c:baseTimeUnit val="months"/>
        <c:majorUnit val="12"/>
        <c:minorUnit val="12"/>
      </c:dateAx>
      <c:valAx>
        <c:axId val="20378822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32588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Perú'!$F$74:$F$122</c:f>
              <c:numCache>
                <c:formatCode>0.0</c:formatCode>
                <c:ptCount val="49"/>
                <c:pt idx="0">
                  <c:v>14.017808583333334</c:v>
                </c:pt>
                <c:pt idx="1">
                  <c:v>13.868872583333335</c:v>
                </c:pt>
                <c:pt idx="2">
                  <c:v>13.706379499999999</c:v>
                </c:pt>
                <c:pt idx="3">
                  <c:v>13.623089999999999</c:v>
                </c:pt>
                <c:pt idx="4">
                  <c:v>13.091468166666665</c:v>
                </c:pt>
                <c:pt idx="5">
                  <c:v>12.97683825</c:v>
                </c:pt>
                <c:pt idx="6">
                  <c:v>12.827437083333331</c:v>
                </c:pt>
                <c:pt idx="7">
                  <c:v>12.684890166666667</c:v>
                </c:pt>
                <c:pt idx="8">
                  <c:v>12.671116333333332</c:v>
                </c:pt>
                <c:pt idx="9">
                  <c:v>12.728552833333334</c:v>
                </c:pt>
                <c:pt idx="10">
                  <c:v>12.307974666666667</c:v>
                </c:pt>
                <c:pt idx="11">
                  <c:v>12.533460666666665</c:v>
                </c:pt>
                <c:pt idx="12">
                  <c:v>12.539524333333333</c:v>
                </c:pt>
                <c:pt idx="13">
                  <c:v>12.418948416666668</c:v>
                </c:pt>
                <c:pt idx="14">
                  <c:v>13.0220875</c:v>
                </c:pt>
                <c:pt idx="15">
                  <c:v>12.956579166666666</c:v>
                </c:pt>
                <c:pt idx="16">
                  <c:v>13.127793333333331</c:v>
                </c:pt>
                <c:pt idx="17">
                  <c:v>12.852549666666668</c:v>
                </c:pt>
                <c:pt idx="18">
                  <c:v>12.771985250000002</c:v>
                </c:pt>
                <c:pt idx="19">
                  <c:v>12.506497333333336</c:v>
                </c:pt>
                <c:pt idx="20">
                  <c:v>12.361137000000001</c:v>
                </c:pt>
                <c:pt idx="21">
                  <c:v>12.189992666666667</c:v>
                </c:pt>
                <c:pt idx="22">
                  <c:v>12.572690833333333</c:v>
                </c:pt>
                <c:pt idx="23">
                  <c:v>12.257199083333335</c:v>
                </c:pt>
                <c:pt idx="24">
                  <c:v>12.124531916666667</c:v>
                </c:pt>
                <c:pt idx="25">
                  <c:v>12.280861583333333</c:v>
                </c:pt>
                <c:pt idx="26">
                  <c:v>12.06723316666667</c:v>
                </c:pt>
                <c:pt idx="27">
                  <c:v>12.44379</c:v>
                </c:pt>
                <c:pt idx="28">
                  <c:v>12.895683333333336</c:v>
                </c:pt>
                <c:pt idx="29">
                  <c:v>13.267122833333332</c:v>
                </c:pt>
                <c:pt idx="30">
                  <c:v>13.612685083333334</c:v>
                </c:pt>
                <c:pt idx="31">
                  <c:v>13.870508583333333</c:v>
                </c:pt>
                <c:pt idx="32">
                  <c:v>14.189568833333333</c:v>
                </c:pt>
                <c:pt idx="33">
                  <c:v>14.326164749999998</c:v>
                </c:pt>
                <c:pt idx="34">
                  <c:v>14.2039755</c:v>
                </c:pt>
                <c:pt idx="35">
                  <c:v>14.232144583333337</c:v>
                </c:pt>
                <c:pt idx="36">
                  <c:v>14.259079166666666</c:v>
                </c:pt>
                <c:pt idx="37">
                  <c:v>14.187016250000001</c:v>
                </c:pt>
                <c:pt idx="38">
                  <c:v>14.032681916666668</c:v>
                </c:pt>
                <c:pt idx="39">
                  <c:v>13.579525000000002</c:v>
                </c:pt>
                <c:pt idx="40">
                  <c:v>13.243684166666666</c:v>
                </c:pt>
                <c:pt idx="41">
                  <c:v>13.198342416666668</c:v>
                </c:pt>
                <c:pt idx="42">
                  <c:v>13.20991225</c:v>
                </c:pt>
                <c:pt idx="43">
                  <c:v>13.418894000000002</c:v>
                </c:pt>
                <c:pt idx="44">
                  <c:v>13.396762000000003</c:v>
                </c:pt>
                <c:pt idx="45">
                  <c:v>13.231286500000001</c:v>
                </c:pt>
                <c:pt idx="46">
                  <c:v>13.433252749999999</c:v>
                </c:pt>
                <c:pt idx="47">
                  <c:v>13.679480833333335</c:v>
                </c:pt>
                <c:pt idx="48">
                  <c:v>13.919905999999999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485120"/>
        <c:axId val="204348160"/>
      </c:lineChart>
      <c:dateAx>
        <c:axId val="20448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348160"/>
        <c:crosses val="autoZero"/>
        <c:auto val="1"/>
        <c:lblOffset val="100"/>
        <c:baseTimeUnit val="months"/>
        <c:majorUnit val="12"/>
        <c:minorUnit val="12"/>
      </c:dateAx>
      <c:valAx>
        <c:axId val="20434816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48512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México'!$F$74:$F$122</c:f>
              <c:numCache>
                <c:formatCode>0.0</c:formatCode>
                <c:ptCount val="49"/>
                <c:pt idx="0">
                  <c:v>13.119347249999999</c:v>
                </c:pt>
                <c:pt idx="1">
                  <c:v>12.960075249999997</c:v>
                </c:pt>
                <c:pt idx="2">
                  <c:v>12.990102583333332</c:v>
                </c:pt>
                <c:pt idx="3">
                  <c:v>12.895463749999999</c:v>
                </c:pt>
                <c:pt idx="4">
                  <c:v>12.897436166666667</c:v>
                </c:pt>
                <c:pt idx="5">
                  <c:v>12.912721333333332</c:v>
                </c:pt>
                <c:pt idx="6">
                  <c:v>13.134182749999999</c:v>
                </c:pt>
                <c:pt idx="7">
                  <c:v>12.865404249999999</c:v>
                </c:pt>
                <c:pt idx="8">
                  <c:v>13.031907833333333</c:v>
                </c:pt>
                <c:pt idx="9">
                  <c:v>12.923994916666665</c:v>
                </c:pt>
                <c:pt idx="10">
                  <c:v>12.582381166666664</c:v>
                </c:pt>
                <c:pt idx="11">
                  <c:v>12.821317000000001</c:v>
                </c:pt>
                <c:pt idx="12">
                  <c:v>12.449445500000001</c:v>
                </c:pt>
                <c:pt idx="13">
                  <c:v>12.3857245</c:v>
                </c:pt>
                <c:pt idx="14">
                  <c:v>12.301991416666667</c:v>
                </c:pt>
                <c:pt idx="15">
                  <c:v>12.448009666666669</c:v>
                </c:pt>
                <c:pt idx="16">
                  <c:v>12.479377333333334</c:v>
                </c:pt>
                <c:pt idx="17">
                  <c:v>12.247549666666666</c:v>
                </c:pt>
                <c:pt idx="18">
                  <c:v>11.885224083333334</c:v>
                </c:pt>
                <c:pt idx="19">
                  <c:v>11.809768916666668</c:v>
                </c:pt>
                <c:pt idx="20">
                  <c:v>11.739833333333335</c:v>
                </c:pt>
                <c:pt idx="21">
                  <c:v>11.517083</c:v>
                </c:pt>
                <c:pt idx="22">
                  <c:v>11.724269</c:v>
                </c:pt>
                <c:pt idx="23">
                  <c:v>11.337372500000001</c:v>
                </c:pt>
                <c:pt idx="24">
                  <c:v>11.095632833333333</c:v>
                </c:pt>
                <c:pt idx="25">
                  <c:v>11.050121333333331</c:v>
                </c:pt>
                <c:pt idx="26">
                  <c:v>11.113540833333333</c:v>
                </c:pt>
                <c:pt idx="27">
                  <c:v>11.029559916666669</c:v>
                </c:pt>
                <c:pt idx="28">
                  <c:v>11.242269833333333</c:v>
                </c:pt>
                <c:pt idx="29">
                  <c:v>11.393445083333335</c:v>
                </c:pt>
                <c:pt idx="30">
                  <c:v>11.521279666666667</c:v>
                </c:pt>
                <c:pt idx="31">
                  <c:v>11.953365583333335</c:v>
                </c:pt>
                <c:pt idx="32">
                  <c:v>11.954190916666668</c:v>
                </c:pt>
                <c:pt idx="33">
                  <c:v>12.351894916666666</c:v>
                </c:pt>
                <c:pt idx="34">
                  <c:v>12.363876166666666</c:v>
                </c:pt>
                <c:pt idx="35">
                  <c:v>12.741403</c:v>
                </c:pt>
                <c:pt idx="36">
                  <c:v>13.07944125</c:v>
                </c:pt>
                <c:pt idx="37">
                  <c:v>13.336940833333331</c:v>
                </c:pt>
                <c:pt idx="38">
                  <c:v>13.464748</c:v>
                </c:pt>
                <c:pt idx="39">
                  <c:v>13.6237165</c:v>
                </c:pt>
                <c:pt idx="40">
                  <c:v>13.48873525</c:v>
                </c:pt>
                <c:pt idx="41">
                  <c:v>13.521410416666667</c:v>
                </c:pt>
                <c:pt idx="42">
                  <c:v>13.611421250000001</c:v>
                </c:pt>
                <c:pt idx="43">
                  <c:v>13.584587666666669</c:v>
                </c:pt>
                <c:pt idx="44">
                  <c:v>13.902546249999999</c:v>
                </c:pt>
                <c:pt idx="45">
                  <c:v>13.581918833333331</c:v>
                </c:pt>
                <c:pt idx="46">
                  <c:v>13.458982083333334</c:v>
                </c:pt>
                <c:pt idx="47">
                  <c:v>13.314969249999999</c:v>
                </c:pt>
                <c:pt idx="48">
                  <c:v>13.416990916666665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443136"/>
        <c:axId val="202675840"/>
      </c:lineChart>
      <c:dateAx>
        <c:axId val="20444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675840"/>
        <c:crosses val="autoZero"/>
        <c:auto val="1"/>
        <c:lblOffset val="100"/>
        <c:baseTimeUnit val="months"/>
        <c:majorUnit val="12"/>
        <c:minorUnit val="12"/>
      </c:dateAx>
      <c:valAx>
        <c:axId val="2026758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4431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expo Panamá'!$F$74:$F$122</c:f>
              <c:numCache>
                <c:formatCode>0.0</c:formatCode>
                <c:ptCount val="49"/>
                <c:pt idx="0">
                  <c:v>8.9845495000000017</c:v>
                </c:pt>
                <c:pt idx="1">
                  <c:v>9.0411035000000002</c:v>
                </c:pt>
                <c:pt idx="2">
                  <c:v>9.0407387500000009</c:v>
                </c:pt>
                <c:pt idx="3">
                  <c:v>8.8484034166666667</c:v>
                </c:pt>
                <c:pt idx="4">
                  <c:v>9.0823326666666659</c:v>
                </c:pt>
                <c:pt idx="5">
                  <c:v>8.8490669166666667</c:v>
                </c:pt>
                <c:pt idx="6">
                  <c:v>8.815218333333334</c:v>
                </c:pt>
                <c:pt idx="7">
                  <c:v>8.855765749999998</c:v>
                </c:pt>
                <c:pt idx="8">
                  <c:v>8.9325354999999984</c:v>
                </c:pt>
                <c:pt idx="9">
                  <c:v>8.9397813333333342</c:v>
                </c:pt>
                <c:pt idx="10">
                  <c:v>8.644730916666667</c:v>
                </c:pt>
                <c:pt idx="11">
                  <c:v>8.703871666666668</c:v>
                </c:pt>
                <c:pt idx="12">
                  <c:v>9.1612832500000021</c:v>
                </c:pt>
                <c:pt idx="13">
                  <c:v>9.2113147500000014</c:v>
                </c:pt>
                <c:pt idx="14">
                  <c:v>9.1710453333333337</c:v>
                </c:pt>
                <c:pt idx="15">
                  <c:v>9.294924</c:v>
                </c:pt>
                <c:pt idx="16">
                  <c:v>9.2311125000000001</c:v>
                </c:pt>
                <c:pt idx="17">
                  <c:v>9.3450927499999992</c:v>
                </c:pt>
                <c:pt idx="18">
                  <c:v>9.4837563333333321</c:v>
                </c:pt>
                <c:pt idx="19">
                  <c:v>9.4112835833333328</c:v>
                </c:pt>
                <c:pt idx="20">
                  <c:v>9.108099666666666</c:v>
                </c:pt>
                <c:pt idx="21">
                  <c:v>9.0612645000000001</c:v>
                </c:pt>
                <c:pt idx="22">
                  <c:v>9.170787916666665</c:v>
                </c:pt>
                <c:pt idx="23">
                  <c:v>9.0428163333333345</c:v>
                </c:pt>
                <c:pt idx="24">
                  <c:v>8.446484083333333</c:v>
                </c:pt>
                <c:pt idx="25">
                  <c:v>8.427862499999998</c:v>
                </c:pt>
                <c:pt idx="26">
                  <c:v>8.3315657500000011</c:v>
                </c:pt>
                <c:pt idx="27">
                  <c:v>8.2003414166666655</c:v>
                </c:pt>
                <c:pt idx="28">
                  <c:v>8.1566013333333327</c:v>
                </c:pt>
                <c:pt idx="29">
                  <c:v>8.0542508333333345</c:v>
                </c:pt>
                <c:pt idx="30">
                  <c:v>7.792739916666668</c:v>
                </c:pt>
                <c:pt idx="31">
                  <c:v>7.9357711666666662</c:v>
                </c:pt>
                <c:pt idx="32">
                  <c:v>7.887927750000002</c:v>
                </c:pt>
                <c:pt idx="33">
                  <c:v>7.7401661666666657</c:v>
                </c:pt>
                <c:pt idx="34">
                  <c:v>7.7365270833333346</c:v>
                </c:pt>
                <c:pt idx="35">
                  <c:v>7.6765595833333338</c:v>
                </c:pt>
                <c:pt idx="36">
                  <c:v>7.6696817500000014</c:v>
                </c:pt>
                <c:pt idx="37">
                  <c:v>7.5780207500000003</c:v>
                </c:pt>
                <c:pt idx="38">
                  <c:v>7.6327555000000009</c:v>
                </c:pt>
                <c:pt idx="39">
                  <c:v>7.4989251666666661</c:v>
                </c:pt>
                <c:pt idx="40">
                  <c:v>7.4289672499999995</c:v>
                </c:pt>
                <c:pt idx="41">
                  <c:v>7.2304536666666666</c:v>
                </c:pt>
                <c:pt idx="42">
                  <c:v>7.2986270833333338</c:v>
                </c:pt>
                <c:pt idx="43">
                  <c:v>7.1425210833333344</c:v>
                </c:pt>
                <c:pt idx="44">
                  <c:v>7.1023242499999997</c:v>
                </c:pt>
                <c:pt idx="45">
                  <c:v>7.207741583333334</c:v>
                </c:pt>
                <c:pt idx="46">
                  <c:v>7.2954872500000008</c:v>
                </c:pt>
                <c:pt idx="47">
                  <c:v>7.2722680833333344</c:v>
                </c:pt>
                <c:pt idx="48">
                  <c:v>7.3342175000000012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250560"/>
        <c:axId val="166523968"/>
      </c:lineChart>
      <c:dateAx>
        <c:axId val="20525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23968"/>
        <c:crosses val="autoZero"/>
        <c:auto val="1"/>
        <c:lblOffset val="100"/>
        <c:baseTimeUnit val="months"/>
        <c:majorUnit val="12"/>
        <c:minorUnit val="12"/>
      </c:dateAx>
      <c:valAx>
        <c:axId val="166523968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5056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59.605127500000002</c:v>
                </c:pt>
                <c:pt idx="1">
                  <c:v>59.836644166666666</c:v>
                </c:pt>
                <c:pt idx="2">
                  <c:v>59.139121999999993</c:v>
                </c:pt>
                <c:pt idx="3">
                  <c:v>55.485138166666665</c:v>
                </c:pt>
                <c:pt idx="4">
                  <c:v>53.512431166666666</c:v>
                </c:pt>
                <c:pt idx="5">
                  <c:v>52.960747833333336</c:v>
                </c:pt>
                <c:pt idx="6">
                  <c:v>51.680691500000002</c:v>
                </c:pt>
                <c:pt idx="7">
                  <c:v>51.353141749999999</c:v>
                </c:pt>
                <c:pt idx="8">
                  <c:v>50.738798749999994</c:v>
                </c:pt>
                <c:pt idx="9">
                  <c:v>50.826450000000001</c:v>
                </c:pt>
                <c:pt idx="10">
                  <c:v>50.139718916666673</c:v>
                </c:pt>
                <c:pt idx="11">
                  <c:v>48.595041500000015</c:v>
                </c:pt>
                <c:pt idx="12">
                  <c:v>50.227393583333338</c:v>
                </c:pt>
                <c:pt idx="13">
                  <c:v>49.257806999999993</c:v>
                </c:pt>
                <c:pt idx="14">
                  <c:v>48.896442166666667</c:v>
                </c:pt>
                <c:pt idx="15">
                  <c:v>48.967012833333321</c:v>
                </c:pt>
                <c:pt idx="16">
                  <c:v>49.761207333333324</c:v>
                </c:pt>
                <c:pt idx="17">
                  <c:v>48.156171416666659</c:v>
                </c:pt>
                <c:pt idx="18">
                  <c:v>48.977170666666666</c:v>
                </c:pt>
                <c:pt idx="19">
                  <c:v>48.21173266666667</c:v>
                </c:pt>
                <c:pt idx="20">
                  <c:v>48.329810083333335</c:v>
                </c:pt>
                <c:pt idx="21">
                  <c:v>48.550902083333334</c:v>
                </c:pt>
                <c:pt idx="22">
                  <c:v>48.715293750000001</c:v>
                </c:pt>
                <c:pt idx="23">
                  <c:v>49.132117749999999</c:v>
                </c:pt>
                <c:pt idx="24">
                  <c:v>48.971824000000005</c:v>
                </c:pt>
                <c:pt idx="25">
                  <c:v>51.022413166666666</c:v>
                </c:pt>
                <c:pt idx="26">
                  <c:v>49.232812166666669</c:v>
                </c:pt>
                <c:pt idx="27">
                  <c:v>50.741248666666671</c:v>
                </c:pt>
                <c:pt idx="28">
                  <c:v>53.113121749999998</c:v>
                </c:pt>
                <c:pt idx="29">
                  <c:v>52.850999000000002</c:v>
                </c:pt>
                <c:pt idx="30">
                  <c:v>55.405821666666675</c:v>
                </c:pt>
                <c:pt idx="31">
                  <c:v>55.397284416666672</c:v>
                </c:pt>
                <c:pt idx="32">
                  <c:v>55.220591499999991</c:v>
                </c:pt>
                <c:pt idx="33">
                  <c:v>55.849887083333329</c:v>
                </c:pt>
                <c:pt idx="34">
                  <c:v>55.935557333333328</c:v>
                </c:pt>
                <c:pt idx="35">
                  <c:v>57.583050166666659</c:v>
                </c:pt>
                <c:pt idx="36">
                  <c:v>57.366716749999995</c:v>
                </c:pt>
                <c:pt idx="37">
                  <c:v>55.881598916666661</c:v>
                </c:pt>
                <c:pt idx="38">
                  <c:v>57.549342249999995</c:v>
                </c:pt>
                <c:pt idx="39">
                  <c:v>58.287310999999995</c:v>
                </c:pt>
                <c:pt idx="40">
                  <c:v>58.162821666666666</c:v>
                </c:pt>
                <c:pt idx="41">
                  <c:v>61.088669083333322</c:v>
                </c:pt>
                <c:pt idx="42">
                  <c:v>59.202239833333323</c:v>
                </c:pt>
                <c:pt idx="43">
                  <c:v>59.361617416666661</c:v>
                </c:pt>
                <c:pt idx="44">
                  <c:v>60.124414583333333</c:v>
                </c:pt>
                <c:pt idx="45">
                  <c:v>59.318619666666656</c:v>
                </c:pt>
                <c:pt idx="46">
                  <c:v>59.490140916666661</c:v>
                </c:pt>
                <c:pt idx="47">
                  <c:v>58.375811666666657</c:v>
                </c:pt>
                <c:pt idx="48">
                  <c:v>57.102480333333325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883456"/>
        <c:axId val="205294976"/>
      </c:lineChart>
      <c:dateAx>
        <c:axId val="20488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94976"/>
        <c:crosses val="autoZero"/>
        <c:auto val="1"/>
        <c:lblOffset val="100"/>
        <c:baseTimeUnit val="months"/>
        <c:majorUnit val="12"/>
        <c:minorUnit val="12"/>
      </c:dateAx>
      <c:valAx>
        <c:axId val="205294976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88345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caucho y plástico'!$F$74:$F$122</c:f>
              <c:numCache>
                <c:formatCode>0.0</c:formatCode>
                <c:ptCount val="49"/>
                <c:pt idx="0">
                  <c:v>19.108283083333333</c:v>
                </c:pt>
                <c:pt idx="1">
                  <c:v>18.898799</c:v>
                </c:pt>
                <c:pt idx="2">
                  <c:v>18.727710083333335</c:v>
                </c:pt>
                <c:pt idx="3">
                  <c:v>18.383095166666667</c:v>
                </c:pt>
                <c:pt idx="4">
                  <c:v>17.93608466666667</c:v>
                </c:pt>
                <c:pt idx="5">
                  <c:v>17.929097083333335</c:v>
                </c:pt>
                <c:pt idx="6">
                  <c:v>17.829575833333333</c:v>
                </c:pt>
                <c:pt idx="7">
                  <c:v>17.972148499999999</c:v>
                </c:pt>
                <c:pt idx="8">
                  <c:v>17.828108333333336</c:v>
                </c:pt>
                <c:pt idx="9">
                  <c:v>17.756685083333334</c:v>
                </c:pt>
                <c:pt idx="10">
                  <c:v>17.330657083333332</c:v>
                </c:pt>
                <c:pt idx="11">
                  <c:v>17.519997916666664</c:v>
                </c:pt>
                <c:pt idx="12">
                  <c:v>17.449252833333333</c:v>
                </c:pt>
                <c:pt idx="13">
                  <c:v>17.350522166666668</c:v>
                </c:pt>
                <c:pt idx="14">
                  <c:v>17.417729333333334</c:v>
                </c:pt>
                <c:pt idx="15">
                  <c:v>17.359270083333332</c:v>
                </c:pt>
                <c:pt idx="16">
                  <c:v>17.58496375</c:v>
                </c:pt>
                <c:pt idx="17">
                  <c:v>17.555056083333334</c:v>
                </c:pt>
                <c:pt idx="18">
                  <c:v>17.410598666666665</c:v>
                </c:pt>
                <c:pt idx="19">
                  <c:v>17.146272166666666</c:v>
                </c:pt>
                <c:pt idx="20">
                  <c:v>17.057761416666668</c:v>
                </c:pt>
                <c:pt idx="21">
                  <c:v>16.944969833333335</c:v>
                </c:pt>
                <c:pt idx="22">
                  <c:v>17.240715083333331</c:v>
                </c:pt>
                <c:pt idx="23">
                  <c:v>17.003490166666669</c:v>
                </c:pt>
                <c:pt idx="24">
                  <c:v>16.949148166666664</c:v>
                </c:pt>
                <c:pt idx="25">
                  <c:v>17.00782208333333</c:v>
                </c:pt>
                <c:pt idx="26">
                  <c:v>17.106346416666664</c:v>
                </c:pt>
                <c:pt idx="27">
                  <c:v>17.034013000000002</c:v>
                </c:pt>
                <c:pt idx="28">
                  <c:v>17.072182916666666</c:v>
                </c:pt>
                <c:pt idx="29">
                  <c:v>17.011587416666668</c:v>
                </c:pt>
                <c:pt idx="30">
                  <c:v>17.176694333333334</c:v>
                </c:pt>
                <c:pt idx="31">
                  <c:v>17.543964916666663</c:v>
                </c:pt>
                <c:pt idx="32">
                  <c:v>17.873489083333329</c:v>
                </c:pt>
                <c:pt idx="33">
                  <c:v>17.785448666666664</c:v>
                </c:pt>
                <c:pt idx="34">
                  <c:v>17.577840416666664</c:v>
                </c:pt>
                <c:pt idx="35">
                  <c:v>17.483711666666665</c:v>
                </c:pt>
                <c:pt idx="36">
                  <c:v>17.296649333333331</c:v>
                </c:pt>
                <c:pt idx="37">
                  <c:v>17.373941083333332</c:v>
                </c:pt>
                <c:pt idx="38">
                  <c:v>17.181494083333334</c:v>
                </c:pt>
                <c:pt idx="39">
                  <c:v>17.243283416666667</c:v>
                </c:pt>
                <c:pt idx="40">
                  <c:v>17.243845083333337</c:v>
                </c:pt>
                <c:pt idx="41">
                  <c:v>17.236336250000004</c:v>
                </c:pt>
                <c:pt idx="42">
                  <c:v>16.761299833333336</c:v>
                </c:pt>
                <c:pt idx="43">
                  <c:v>16.587799416666673</c:v>
                </c:pt>
                <c:pt idx="44">
                  <c:v>16.116286416666668</c:v>
                </c:pt>
                <c:pt idx="45">
                  <c:v>16.118773999999998</c:v>
                </c:pt>
                <c:pt idx="46">
                  <c:v>16.092313916666665</c:v>
                </c:pt>
                <c:pt idx="47">
                  <c:v>15.752721749999997</c:v>
                </c:pt>
                <c:pt idx="48">
                  <c:v>15.835153083333333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861376"/>
        <c:axId val="204934528"/>
      </c:lineChart>
      <c:dateAx>
        <c:axId val="20586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34528"/>
        <c:crosses val="autoZero"/>
        <c:auto val="1"/>
        <c:lblOffset val="100"/>
        <c:baseTimeUnit val="months"/>
        <c:majorUnit val="12"/>
        <c:minorUnit val="12"/>
      </c:dateAx>
      <c:valAx>
        <c:axId val="20493452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86137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alimentos'!$F$74:$F$122</c:f>
              <c:numCache>
                <c:formatCode>0.0</c:formatCode>
                <c:ptCount val="49"/>
                <c:pt idx="0">
                  <c:v>28.442271666666667</c:v>
                </c:pt>
                <c:pt idx="1">
                  <c:v>28.342457166666662</c:v>
                </c:pt>
                <c:pt idx="2">
                  <c:v>26.818661166666661</c:v>
                </c:pt>
                <c:pt idx="3">
                  <c:v>25.818163166666665</c:v>
                </c:pt>
                <c:pt idx="4">
                  <c:v>24.209101666666665</c:v>
                </c:pt>
                <c:pt idx="5">
                  <c:v>23.487217416666667</c:v>
                </c:pt>
                <c:pt idx="6">
                  <c:v>23.227153000000001</c:v>
                </c:pt>
                <c:pt idx="7">
                  <c:v>22.889698416666665</c:v>
                </c:pt>
                <c:pt idx="8">
                  <c:v>22.510522833333336</c:v>
                </c:pt>
                <c:pt idx="9">
                  <c:v>22.974261916666666</c:v>
                </c:pt>
                <c:pt idx="10">
                  <c:v>22.333792250000002</c:v>
                </c:pt>
                <c:pt idx="11">
                  <c:v>22.87648891666667</c:v>
                </c:pt>
                <c:pt idx="12">
                  <c:v>23.101904833333336</c:v>
                </c:pt>
                <c:pt idx="13">
                  <c:v>23.498227749999995</c:v>
                </c:pt>
                <c:pt idx="14">
                  <c:v>23.905875749999996</c:v>
                </c:pt>
                <c:pt idx="15">
                  <c:v>24.924366749999994</c:v>
                </c:pt>
                <c:pt idx="16">
                  <c:v>25.207570916666668</c:v>
                </c:pt>
                <c:pt idx="17">
                  <c:v>24.941515166666665</c:v>
                </c:pt>
                <c:pt idx="18">
                  <c:v>24.973654499999999</c:v>
                </c:pt>
                <c:pt idx="19">
                  <c:v>24.156056000000003</c:v>
                </c:pt>
                <c:pt idx="20">
                  <c:v>23.951039666666674</c:v>
                </c:pt>
                <c:pt idx="21">
                  <c:v>23.632550750000004</c:v>
                </c:pt>
                <c:pt idx="22">
                  <c:v>23.893404833333332</c:v>
                </c:pt>
                <c:pt idx="23">
                  <c:v>23.51620733333333</c:v>
                </c:pt>
                <c:pt idx="24">
                  <c:v>22.805666916666667</c:v>
                </c:pt>
                <c:pt idx="25">
                  <c:v>22.163117500000002</c:v>
                </c:pt>
                <c:pt idx="26">
                  <c:v>21.584882500000003</c:v>
                </c:pt>
                <c:pt idx="27">
                  <c:v>20.299636749999998</c:v>
                </c:pt>
                <c:pt idx="28">
                  <c:v>20.439176083333333</c:v>
                </c:pt>
                <c:pt idx="29">
                  <c:v>20.485459666666667</c:v>
                </c:pt>
                <c:pt idx="30">
                  <c:v>19.871879833333331</c:v>
                </c:pt>
                <c:pt idx="31">
                  <c:v>19.903861916666663</c:v>
                </c:pt>
                <c:pt idx="32">
                  <c:v>19.593189916666667</c:v>
                </c:pt>
                <c:pt idx="33">
                  <c:v>19.040845583333333</c:v>
                </c:pt>
                <c:pt idx="34">
                  <c:v>18.326548999999996</c:v>
                </c:pt>
                <c:pt idx="35">
                  <c:v>18.169732166666666</c:v>
                </c:pt>
                <c:pt idx="36">
                  <c:v>17.706656416666664</c:v>
                </c:pt>
                <c:pt idx="37">
                  <c:v>17.660431416666665</c:v>
                </c:pt>
                <c:pt idx="38">
                  <c:v>17.509139916666665</c:v>
                </c:pt>
                <c:pt idx="39">
                  <c:v>17.169003333333333</c:v>
                </c:pt>
                <c:pt idx="40">
                  <c:v>16.47063708333333</c:v>
                </c:pt>
                <c:pt idx="41">
                  <c:v>15.858885833333332</c:v>
                </c:pt>
                <c:pt idx="42">
                  <c:v>15.761668833333333</c:v>
                </c:pt>
                <c:pt idx="43">
                  <c:v>15.485721083333331</c:v>
                </c:pt>
                <c:pt idx="44">
                  <c:v>15.318762166666668</c:v>
                </c:pt>
                <c:pt idx="45">
                  <c:v>15.270027416666663</c:v>
                </c:pt>
                <c:pt idx="46">
                  <c:v>15.316951000000001</c:v>
                </c:pt>
                <c:pt idx="47">
                  <c:v>14.743687250000001</c:v>
                </c:pt>
                <c:pt idx="48">
                  <c:v>15.055436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608448"/>
        <c:axId val="204955648"/>
      </c:lineChart>
      <c:dateAx>
        <c:axId val="2056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55648"/>
        <c:crosses val="autoZero"/>
        <c:auto val="1"/>
        <c:lblOffset val="100"/>
        <c:baseTimeUnit val="months"/>
        <c:majorUnit val="12"/>
        <c:minorUnit val="12"/>
      </c:dateAx>
      <c:valAx>
        <c:axId val="204955648"/>
        <c:scaling>
          <c:orientation val="minMax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60844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químicos'!$F$74:$F$122</c:f>
              <c:numCache>
                <c:formatCode>0.0</c:formatCode>
                <c:ptCount val="49"/>
                <c:pt idx="0">
                  <c:v>21.943739083333337</c:v>
                </c:pt>
                <c:pt idx="1">
                  <c:v>21.631375583333337</c:v>
                </c:pt>
                <c:pt idx="2">
                  <c:v>21.503634083333335</c:v>
                </c:pt>
                <c:pt idx="3">
                  <c:v>20.876814833333331</c:v>
                </c:pt>
                <c:pt idx="4">
                  <c:v>20.621018416666665</c:v>
                </c:pt>
                <c:pt idx="5">
                  <c:v>20.506937000000001</c:v>
                </c:pt>
                <c:pt idx="6">
                  <c:v>20.508899333333336</c:v>
                </c:pt>
                <c:pt idx="7">
                  <c:v>20.281777166666668</c:v>
                </c:pt>
                <c:pt idx="8">
                  <c:v>20.281086333333334</c:v>
                </c:pt>
                <c:pt idx="9">
                  <c:v>20.130344000000004</c:v>
                </c:pt>
                <c:pt idx="10">
                  <c:v>19.106349166666671</c:v>
                </c:pt>
                <c:pt idx="11">
                  <c:v>19.403814166666667</c:v>
                </c:pt>
                <c:pt idx="12">
                  <c:v>19.409339333333335</c:v>
                </c:pt>
                <c:pt idx="13">
                  <c:v>19.450487166666665</c:v>
                </c:pt>
                <c:pt idx="14">
                  <c:v>19.263322500000001</c:v>
                </c:pt>
                <c:pt idx="15">
                  <c:v>19.597531083333333</c:v>
                </c:pt>
                <c:pt idx="16">
                  <c:v>19.508236166666666</c:v>
                </c:pt>
                <c:pt idx="17">
                  <c:v>19.108255249999999</c:v>
                </c:pt>
                <c:pt idx="18">
                  <c:v>19.209812083333336</c:v>
                </c:pt>
                <c:pt idx="19">
                  <c:v>19.038968916666665</c:v>
                </c:pt>
                <c:pt idx="20">
                  <c:v>19.000028166666667</c:v>
                </c:pt>
                <c:pt idx="21">
                  <c:v>19.0230335</c:v>
                </c:pt>
                <c:pt idx="22">
                  <c:v>19.820825750000001</c:v>
                </c:pt>
                <c:pt idx="23">
                  <c:v>19.156626333333332</c:v>
                </c:pt>
                <c:pt idx="24">
                  <c:v>18.735436916666668</c:v>
                </c:pt>
                <c:pt idx="25">
                  <c:v>18.809014999999999</c:v>
                </c:pt>
                <c:pt idx="26">
                  <c:v>18.807700666666666</c:v>
                </c:pt>
                <c:pt idx="27">
                  <c:v>18.379839</c:v>
                </c:pt>
                <c:pt idx="28">
                  <c:v>18.590187500000003</c:v>
                </c:pt>
                <c:pt idx="29">
                  <c:v>18.567627000000002</c:v>
                </c:pt>
                <c:pt idx="30">
                  <c:v>18.711270333333335</c:v>
                </c:pt>
                <c:pt idx="31">
                  <c:v>18.751569916666664</c:v>
                </c:pt>
                <c:pt idx="32">
                  <c:v>18.399978666666669</c:v>
                </c:pt>
                <c:pt idx="33">
                  <c:v>18.198942583333334</c:v>
                </c:pt>
                <c:pt idx="34">
                  <c:v>17.858546916666668</c:v>
                </c:pt>
                <c:pt idx="35">
                  <c:v>17.843116750000004</c:v>
                </c:pt>
                <c:pt idx="36">
                  <c:v>17.701986999999999</c:v>
                </c:pt>
                <c:pt idx="37">
                  <c:v>17.401242666666665</c:v>
                </c:pt>
                <c:pt idx="38">
                  <c:v>17.333432750000004</c:v>
                </c:pt>
                <c:pt idx="39">
                  <c:v>17.188435083333335</c:v>
                </c:pt>
                <c:pt idx="40">
                  <c:v>17.038657000000001</c:v>
                </c:pt>
                <c:pt idx="41">
                  <c:v>16.999064749999999</c:v>
                </c:pt>
                <c:pt idx="42">
                  <c:v>16.543093583333331</c:v>
                </c:pt>
                <c:pt idx="43">
                  <c:v>16.872857166666666</c:v>
                </c:pt>
                <c:pt idx="44">
                  <c:v>17.041176083333337</c:v>
                </c:pt>
                <c:pt idx="45">
                  <c:v>16.948527916666666</c:v>
                </c:pt>
                <c:pt idx="46">
                  <c:v>16.914211333333334</c:v>
                </c:pt>
                <c:pt idx="47">
                  <c:v>16.690072666666669</c:v>
                </c:pt>
                <c:pt idx="48">
                  <c:v>17.033092833333331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5824512"/>
        <c:axId val="204960832"/>
      </c:lineChart>
      <c:dateAx>
        <c:axId val="20582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60832"/>
        <c:crosses val="autoZero"/>
        <c:auto val="1"/>
        <c:lblOffset val="100"/>
        <c:baseTimeUnit val="months"/>
        <c:majorUnit val="12"/>
        <c:minorUnit val="12"/>
      </c:dateAx>
      <c:valAx>
        <c:axId val="204960832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82451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automotores'!$E$74:$E$122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Vehículos automotores'!$F$74:$F$122</c:f>
              <c:numCache>
                <c:formatCode>0.0</c:formatCode>
                <c:ptCount val="49"/>
                <c:pt idx="0">
                  <c:v>7.2164928333333327</c:v>
                </c:pt>
                <c:pt idx="1">
                  <c:v>6.9218479999999998</c:v>
                </c:pt>
                <c:pt idx="2">
                  <c:v>6.4460516666666665</c:v>
                </c:pt>
                <c:pt idx="3">
                  <c:v>5.8325264999999993</c:v>
                </c:pt>
                <c:pt idx="4">
                  <c:v>5.8844854166666671</c:v>
                </c:pt>
                <c:pt idx="5">
                  <c:v>5.0502411666666669</c:v>
                </c:pt>
                <c:pt idx="6">
                  <c:v>4.2906311666666666</c:v>
                </c:pt>
                <c:pt idx="7">
                  <c:v>3.986818</c:v>
                </c:pt>
                <c:pt idx="8">
                  <c:v>4.2942789166666673</c:v>
                </c:pt>
                <c:pt idx="9">
                  <c:v>3.9360687500000004</c:v>
                </c:pt>
                <c:pt idx="10">
                  <c:v>3.9796524999999998</c:v>
                </c:pt>
                <c:pt idx="11">
                  <c:v>4.0614074999999996</c:v>
                </c:pt>
                <c:pt idx="12">
                  <c:v>3.8428806666666664</c:v>
                </c:pt>
                <c:pt idx="13">
                  <c:v>5.0431949166666667</c:v>
                </c:pt>
                <c:pt idx="14">
                  <c:v>4.9887595833333327</c:v>
                </c:pt>
                <c:pt idx="15">
                  <c:v>4.965501999999999</c:v>
                </c:pt>
                <c:pt idx="16">
                  <c:v>4.8359698333333325</c:v>
                </c:pt>
                <c:pt idx="17">
                  <c:v>4.6469915833333326</c:v>
                </c:pt>
                <c:pt idx="18">
                  <c:v>4.7589190833333328</c:v>
                </c:pt>
                <c:pt idx="19">
                  <c:v>4.7519905833333329</c:v>
                </c:pt>
                <c:pt idx="20">
                  <c:v>4.6994494999999992</c:v>
                </c:pt>
                <c:pt idx="21">
                  <c:v>5.5621331666666665</c:v>
                </c:pt>
                <c:pt idx="22">
                  <c:v>5.6613564166666661</c:v>
                </c:pt>
                <c:pt idx="23">
                  <c:v>5.9302431666666662</c:v>
                </c:pt>
                <c:pt idx="24">
                  <c:v>6.6307761666666662</c:v>
                </c:pt>
                <c:pt idx="25">
                  <c:v>6.0897211666666671</c:v>
                </c:pt>
                <c:pt idx="26">
                  <c:v>6.5244594999999999</c:v>
                </c:pt>
                <c:pt idx="27">
                  <c:v>7.101914166666667</c:v>
                </c:pt>
                <c:pt idx="28">
                  <c:v>7.2422688333333332</c:v>
                </c:pt>
                <c:pt idx="29">
                  <c:v>7.7590520833333345</c:v>
                </c:pt>
                <c:pt idx="30">
                  <c:v>8.3332567500000021</c:v>
                </c:pt>
                <c:pt idx="31">
                  <c:v>9.2478414999999998</c:v>
                </c:pt>
                <c:pt idx="32">
                  <c:v>10.111424250000001</c:v>
                </c:pt>
                <c:pt idx="33">
                  <c:v>10.051493500000001</c:v>
                </c:pt>
                <c:pt idx="34">
                  <c:v>10.317135583333334</c:v>
                </c:pt>
                <c:pt idx="35">
                  <c:v>10.4720005</c:v>
                </c:pt>
                <c:pt idx="36">
                  <c:v>11.679977666666666</c:v>
                </c:pt>
                <c:pt idx="37">
                  <c:v>12.466865666666665</c:v>
                </c:pt>
                <c:pt idx="38">
                  <c:v>13.55965775</c:v>
                </c:pt>
                <c:pt idx="39">
                  <c:v>12.791060500000002</c:v>
                </c:pt>
                <c:pt idx="40">
                  <c:v>14.23805625</c:v>
                </c:pt>
                <c:pt idx="41">
                  <c:v>15.03059425</c:v>
                </c:pt>
                <c:pt idx="42">
                  <c:v>14.829302583333332</c:v>
                </c:pt>
                <c:pt idx="43">
                  <c:v>15.09919075</c:v>
                </c:pt>
                <c:pt idx="44">
                  <c:v>14.377864166666667</c:v>
                </c:pt>
                <c:pt idx="45">
                  <c:v>15.173234166666669</c:v>
                </c:pt>
                <c:pt idx="46">
                  <c:v>15.829671833333334</c:v>
                </c:pt>
                <c:pt idx="47">
                  <c:v>16.384855250000001</c:v>
                </c:pt>
                <c:pt idx="48">
                  <c:v>15.734525333333332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957760"/>
        <c:axId val="204981376"/>
      </c:lineChart>
      <c:dateAx>
        <c:axId val="20395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81376"/>
        <c:crosses val="autoZero"/>
        <c:auto val="1"/>
        <c:lblOffset val="100"/>
        <c:baseTimeUnit val="months"/>
        <c:majorUnit val="12"/>
        <c:minorUnit val="12"/>
      </c:dateAx>
      <c:valAx>
        <c:axId val="204981376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95776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h&#237;culos automotor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102 Noviembre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6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7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8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9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10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8481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1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2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15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28825" y="3545205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6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17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18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2101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19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67700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962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962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438149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4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620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962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9620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9620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9620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9620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mosquera\Downloads\Cuadros_informe\Paises3.csv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Comex\Exportaciones\Informe\Informe%20Exportaciones%20-%20no%20102%20Noviembre%202019\Cuadros_informe\historico2_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Comex\Exportaciones\Informe\Informe%20Exportaciones%20-%20no%20102%20Noviembre%202019\Cuadros_informe\historico2_1.csv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is3"/>
    </sheetNames>
    <sheetDataSet>
      <sheetData sheetId="0">
        <row r="2">
          <cell r="B2" t="str">
            <v>Preparaciones capilares</v>
          </cell>
          <cell r="C2">
            <v>5.3016990000000002</v>
          </cell>
          <cell r="D2">
            <v>0.48580309999999999</v>
          </cell>
          <cell r="E2">
            <v>8.0169169999999994</v>
          </cell>
          <cell r="F2">
            <v>1.2970828000000001</v>
          </cell>
        </row>
        <row r="3">
          <cell r="B3" t="str">
            <v>Tarjetas inteligentes</v>
          </cell>
          <cell r="C3">
            <v>2.2327648999999998</v>
          </cell>
          <cell r="D3">
            <v>0.1136194</v>
          </cell>
          <cell r="E3">
            <v>7.7369349999999999</v>
          </cell>
          <cell r="F3">
            <v>0.92959800000000004</v>
          </cell>
        </row>
        <row r="4">
          <cell r="B4" t="str">
            <v>Libros</v>
          </cell>
          <cell r="C4">
            <v>4.6010337000000003</v>
          </cell>
          <cell r="D4">
            <v>0.26674019999999998</v>
          </cell>
          <cell r="E4">
            <v>6.3478192</v>
          </cell>
          <cell r="F4">
            <v>0.44869900000000001</v>
          </cell>
        </row>
        <row r="5">
          <cell r="B5" t="str">
            <v>Mezclas odoriferas</v>
          </cell>
          <cell r="C5">
            <v>5.6742182999999997</v>
          </cell>
          <cell r="D5">
            <v>0.63566719999999999</v>
          </cell>
          <cell r="E5">
            <v>6.0662577000000004</v>
          </cell>
          <cell r="F5">
            <v>0.73674379999999995</v>
          </cell>
        </row>
        <row r="6">
          <cell r="B6" t="str">
            <v>Medicamentos</v>
          </cell>
          <cell r="C6">
            <v>4.1009359999999999</v>
          </cell>
          <cell r="D6">
            <v>0.3077472</v>
          </cell>
          <cell r="E6">
            <v>4.4869605999999997</v>
          </cell>
          <cell r="F6">
            <v>0.44740380000000002</v>
          </cell>
        </row>
        <row r="7">
          <cell r="B7" t="str">
            <v>Chasís de vehículos</v>
          </cell>
          <cell r="C7">
            <v>2.6867519999999998</v>
          </cell>
          <cell r="D7">
            <v>0</v>
          </cell>
          <cell r="E7">
            <v>4.2700519999999997</v>
          </cell>
          <cell r="F7">
            <v>0.63437399999999999</v>
          </cell>
        </row>
        <row r="8">
          <cell r="B8" t="str">
            <v>Champúes para el cabello</v>
          </cell>
          <cell r="C8">
            <v>2.3256808000000002</v>
          </cell>
          <cell r="D8">
            <v>5.9065800000000002E-2</v>
          </cell>
          <cell r="E8">
            <v>3.8282657000000002</v>
          </cell>
          <cell r="F8">
            <v>1.2761414</v>
          </cell>
        </row>
        <row r="9">
          <cell r="B9" t="str">
            <v>Clavijas y enchufes</v>
          </cell>
          <cell r="C9">
            <v>3.3277741999999999</v>
          </cell>
          <cell r="D9">
            <v>0.47559289999999999</v>
          </cell>
          <cell r="E9">
            <v>2.7920720000000001</v>
          </cell>
          <cell r="F9">
            <v>0.29036509999999999</v>
          </cell>
        </row>
        <row r="10">
          <cell r="B10" t="str">
            <v>Recipientes</v>
          </cell>
          <cell r="C10">
            <v>2.6202996999999999</v>
          </cell>
          <cell r="D10">
            <v>0.33166319999999999</v>
          </cell>
          <cell r="E10">
            <v>2.4273687000000002</v>
          </cell>
          <cell r="F10">
            <v>0.3336054</v>
          </cell>
        </row>
        <row r="11">
          <cell r="B11" t="str">
            <v>Otros antibióticos humanos</v>
          </cell>
          <cell r="C11">
            <v>2.8430259000000002</v>
          </cell>
          <cell r="D11">
            <v>0.45044499999999998</v>
          </cell>
          <cell r="E11">
            <v>1.8966858</v>
          </cell>
          <cell r="F11">
            <v>3.93675E-2</v>
          </cell>
        </row>
        <row r="12">
          <cell r="B12" t="str">
            <v>Bolsas, multipliegos de papel, cartón</v>
          </cell>
          <cell r="E12">
            <v>1.7539326</v>
          </cell>
          <cell r="F12">
            <v>0</v>
          </cell>
        </row>
        <row r="13">
          <cell r="B13" t="str">
            <v>Productos a base de cereales</v>
          </cell>
          <cell r="C13">
            <v>1.2200831999999999</v>
          </cell>
          <cell r="D13">
            <v>0.1264854</v>
          </cell>
          <cell r="E13">
            <v>1.7523481000000001</v>
          </cell>
          <cell r="F13">
            <v>0.193136</v>
          </cell>
        </row>
        <row r="14">
          <cell r="B14" t="str">
            <v>Guantes de caucho</v>
          </cell>
          <cell r="C14">
            <v>2.3354716999999998</v>
          </cell>
          <cell r="D14">
            <v>0.48410560000000002</v>
          </cell>
          <cell r="E14">
            <v>1.6492517</v>
          </cell>
          <cell r="F14">
            <v>0.2396914</v>
          </cell>
        </row>
        <row r="15">
          <cell r="B15" t="str">
            <v>Partes para máquinas y aparatos de la partida 84.79.</v>
          </cell>
          <cell r="C15">
            <v>0.14875060000000001</v>
          </cell>
          <cell r="D15">
            <v>2.3247899999999998E-2</v>
          </cell>
          <cell r="E15">
            <v>1.6450842000000001</v>
          </cell>
          <cell r="F15">
            <v>0.51118850000000005</v>
          </cell>
        </row>
        <row r="16">
          <cell r="B16" t="str">
            <v>Otros aceites lubricantes</v>
          </cell>
          <cell r="C16">
            <v>2.3675978</v>
          </cell>
          <cell r="D16">
            <v>0</v>
          </cell>
          <cell r="E16">
            <v>1.4440432999999999</v>
          </cell>
          <cell r="F16">
            <v>0.1212747</v>
          </cell>
        </row>
        <row r="17">
          <cell r="B17" t="str">
            <v>Preparaciones  tensoactivas</v>
          </cell>
          <cell r="C17">
            <v>1.2077277</v>
          </cell>
          <cell r="D17">
            <v>0.1094185</v>
          </cell>
          <cell r="E17">
            <v>1.3965137000000001</v>
          </cell>
          <cell r="F17">
            <v>0.38258760000000003</v>
          </cell>
        </row>
        <row r="18">
          <cell r="B18" t="str">
            <v>Preparaciones de belleza</v>
          </cell>
          <cell r="C18">
            <v>0.59847530000000004</v>
          </cell>
          <cell r="D18">
            <v>5.24197E-2</v>
          </cell>
          <cell r="E18">
            <v>1.2937841000000001</v>
          </cell>
          <cell r="F18">
            <v>0.13288349999999999</v>
          </cell>
        </row>
        <row r="19">
          <cell r="B19" t="str">
            <v>Preparaciones manicuras</v>
          </cell>
          <cell r="C19">
            <v>0.68036830000000004</v>
          </cell>
          <cell r="D19">
            <v>0.1108251</v>
          </cell>
          <cell r="E19">
            <v>1.2177327</v>
          </cell>
          <cell r="F19">
            <v>0.1192143</v>
          </cell>
        </row>
        <row r="20">
          <cell r="B20" t="str">
            <v>Tejido de punto</v>
          </cell>
          <cell r="C20">
            <v>0.88831490000000002</v>
          </cell>
          <cell r="D20">
            <v>9.7544500000000006E-2</v>
          </cell>
          <cell r="E20">
            <v>1.1786135</v>
          </cell>
          <cell r="F20">
            <v>0.2074165</v>
          </cell>
        </row>
        <row r="21">
          <cell r="B21" t="str">
            <v>Demás placas de plástico</v>
          </cell>
          <cell r="C21">
            <v>0.3997888</v>
          </cell>
          <cell r="D21">
            <v>7.0307999999999995E-2</v>
          </cell>
          <cell r="E21">
            <v>1.1475408</v>
          </cell>
          <cell r="F21">
            <v>0.1058259</v>
          </cell>
        </row>
        <row r="22">
          <cell r="B22" t="str">
            <v>Láminas de polímeros</v>
          </cell>
          <cell r="C22">
            <v>0.96459980000000001</v>
          </cell>
          <cell r="D22">
            <v>0.24178230000000001</v>
          </cell>
          <cell r="E22">
            <v>1.0535600000000001</v>
          </cell>
          <cell r="F22">
            <v>1.7165900000000001E-2</v>
          </cell>
        </row>
        <row r="23">
          <cell r="B23" t="str">
            <v>Aparatos extracción de grasas</v>
          </cell>
          <cell r="E23">
            <v>1.0530999999999999</v>
          </cell>
          <cell r="F23">
            <v>0</v>
          </cell>
        </row>
        <row r="24">
          <cell r="B24" t="str">
            <v>Válvulas reductoras de presión para tuberías</v>
          </cell>
          <cell r="C24">
            <v>0.92627939999999998</v>
          </cell>
          <cell r="D24">
            <v>0.18890999999999999</v>
          </cell>
          <cell r="E24">
            <v>0.99889309999999998</v>
          </cell>
          <cell r="F24">
            <v>9.3585299999999996E-2</v>
          </cell>
        </row>
        <row r="25">
          <cell r="B25" t="str">
            <v>Mezclas odoriferas</v>
          </cell>
          <cell r="C25">
            <v>0.80120259999999999</v>
          </cell>
          <cell r="D25">
            <v>0.116243</v>
          </cell>
          <cell r="E25">
            <v>0.94732660000000002</v>
          </cell>
          <cell r="F25">
            <v>0.14390269999999999</v>
          </cell>
        </row>
        <row r="26">
          <cell r="B26" t="str">
            <v>Demás interruptores</v>
          </cell>
          <cell r="C26">
            <v>1.0887252000000001</v>
          </cell>
          <cell r="D26">
            <v>0.139207</v>
          </cell>
          <cell r="E26">
            <v>0.89203909999999997</v>
          </cell>
          <cell r="F26">
            <v>0.1139309</v>
          </cell>
        </row>
        <row r="27">
          <cell r="B27" t="str">
            <v xml:space="preserve">Demás productos y artículos textiles para usos técnicos </v>
          </cell>
          <cell r="C27">
            <v>0.1503129</v>
          </cell>
          <cell r="D27">
            <v>1.2139499999999999E-2</v>
          </cell>
          <cell r="E27">
            <v>0.88696070000000005</v>
          </cell>
          <cell r="F27">
            <v>4.1579199999999997E-2</v>
          </cell>
        </row>
        <row r="28">
          <cell r="B28" t="str">
            <v>Artículos de construcción</v>
          </cell>
          <cell r="C28">
            <v>0.69351790000000002</v>
          </cell>
          <cell r="D28">
            <v>3.1784800000000002E-2</v>
          </cell>
          <cell r="E28">
            <v>0.87919720000000001</v>
          </cell>
          <cell r="F28">
            <v>9.6089499999999994E-2</v>
          </cell>
        </row>
        <row r="29">
          <cell r="B29" t="str">
            <v>Tilapias</v>
          </cell>
          <cell r="C29">
            <v>0.54934039999999995</v>
          </cell>
          <cell r="D29">
            <v>5.2125999999999999E-2</v>
          </cell>
          <cell r="E29">
            <v>0.87692389999999998</v>
          </cell>
          <cell r="F29">
            <v>0</v>
          </cell>
        </row>
        <row r="30">
          <cell r="B30" t="str">
            <v>Placas de polímeros etileno</v>
          </cell>
          <cell r="C30">
            <v>0.99361540000000004</v>
          </cell>
          <cell r="D30">
            <v>6.1618800000000001E-2</v>
          </cell>
          <cell r="E30">
            <v>0.87642909999999996</v>
          </cell>
          <cell r="F30">
            <v>8.9658100000000004E-2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</sheetNames>
    <sheetDataSet>
      <sheetData sheetId="0" refreshError="1">
        <row r="38">
          <cell r="A38">
            <v>2012</v>
          </cell>
        </row>
        <row r="39">
          <cell r="A39">
            <v>2012</v>
          </cell>
        </row>
        <row r="40">
          <cell r="A40">
            <v>2012</v>
          </cell>
        </row>
        <row r="41">
          <cell r="A41">
            <v>2012</v>
          </cell>
        </row>
        <row r="42">
          <cell r="A42">
            <v>2012</v>
          </cell>
        </row>
        <row r="43">
          <cell r="A43">
            <v>2012</v>
          </cell>
        </row>
        <row r="44">
          <cell r="A44">
            <v>2012</v>
          </cell>
        </row>
        <row r="45">
          <cell r="A45">
            <v>2012</v>
          </cell>
        </row>
        <row r="46">
          <cell r="A46">
            <v>2012</v>
          </cell>
        </row>
        <row r="47">
          <cell r="A47">
            <v>2012</v>
          </cell>
        </row>
        <row r="48">
          <cell r="A48">
            <v>2012</v>
          </cell>
        </row>
        <row r="49">
          <cell r="A49">
            <v>2012</v>
          </cell>
        </row>
        <row r="50">
          <cell r="A50">
            <v>2013</v>
          </cell>
        </row>
        <row r="51">
          <cell r="A51">
            <v>2013</v>
          </cell>
        </row>
        <row r="52">
          <cell r="A52">
            <v>2013</v>
          </cell>
        </row>
        <row r="53">
          <cell r="A53">
            <v>2013</v>
          </cell>
        </row>
        <row r="54">
          <cell r="A54">
            <v>2013</v>
          </cell>
        </row>
        <row r="55">
          <cell r="A55">
            <v>2013</v>
          </cell>
        </row>
        <row r="56">
          <cell r="A56">
            <v>2013</v>
          </cell>
        </row>
        <row r="57">
          <cell r="A57">
            <v>2013</v>
          </cell>
        </row>
        <row r="58">
          <cell r="A58">
            <v>2013</v>
          </cell>
        </row>
        <row r="59">
          <cell r="A59">
            <v>2013</v>
          </cell>
        </row>
        <row r="60">
          <cell r="A60">
            <v>2013</v>
          </cell>
        </row>
        <row r="61">
          <cell r="A61">
            <v>2013</v>
          </cell>
        </row>
        <row r="62">
          <cell r="A62">
            <v>2014</v>
          </cell>
        </row>
        <row r="63">
          <cell r="A63">
            <v>2014</v>
          </cell>
        </row>
        <row r="64">
          <cell r="A64">
            <v>2014</v>
          </cell>
        </row>
        <row r="65">
          <cell r="A65">
            <v>2014</v>
          </cell>
        </row>
        <row r="66">
          <cell r="A66">
            <v>2014</v>
          </cell>
        </row>
        <row r="67">
          <cell r="A67">
            <v>2014</v>
          </cell>
        </row>
        <row r="68">
          <cell r="A68">
            <v>2014</v>
          </cell>
        </row>
        <row r="69">
          <cell r="A69">
            <v>2014</v>
          </cell>
        </row>
        <row r="70">
          <cell r="A70">
            <v>2014</v>
          </cell>
        </row>
        <row r="71">
          <cell r="A71">
            <v>2014</v>
          </cell>
        </row>
        <row r="72">
          <cell r="A72">
            <v>2014</v>
          </cell>
        </row>
        <row r="73">
          <cell r="A73">
            <v>2014</v>
          </cell>
        </row>
        <row r="74">
          <cell r="A74">
            <v>2015</v>
          </cell>
        </row>
        <row r="75">
          <cell r="A75">
            <v>2015</v>
          </cell>
        </row>
        <row r="76">
          <cell r="A76">
            <v>2015</v>
          </cell>
        </row>
        <row r="77">
          <cell r="A77">
            <v>2015</v>
          </cell>
        </row>
        <row r="78">
          <cell r="A78">
            <v>2015</v>
          </cell>
        </row>
        <row r="79">
          <cell r="A79">
            <v>2015</v>
          </cell>
        </row>
        <row r="80">
          <cell r="A80">
            <v>2015</v>
          </cell>
        </row>
        <row r="81">
          <cell r="A81">
            <v>2015</v>
          </cell>
        </row>
        <row r="82">
          <cell r="A82">
            <v>2015</v>
          </cell>
        </row>
        <row r="83">
          <cell r="A83">
            <v>2015</v>
          </cell>
        </row>
        <row r="84">
          <cell r="A84">
            <v>2015</v>
          </cell>
        </row>
        <row r="85">
          <cell r="A85">
            <v>2015</v>
          </cell>
        </row>
        <row r="86">
          <cell r="A86">
            <v>2016</v>
          </cell>
        </row>
        <row r="87">
          <cell r="A87">
            <v>2016</v>
          </cell>
        </row>
        <row r="88">
          <cell r="A88">
            <v>2016</v>
          </cell>
        </row>
        <row r="89">
          <cell r="A89">
            <v>2016</v>
          </cell>
        </row>
        <row r="90">
          <cell r="A90">
            <v>2016</v>
          </cell>
        </row>
        <row r="91">
          <cell r="A91">
            <v>2016</v>
          </cell>
        </row>
        <row r="92">
          <cell r="A92">
            <v>2016</v>
          </cell>
        </row>
        <row r="93">
          <cell r="A93">
            <v>2016</v>
          </cell>
        </row>
        <row r="94">
          <cell r="A94">
            <v>2016</v>
          </cell>
        </row>
        <row r="95">
          <cell r="A95">
            <v>2016</v>
          </cell>
        </row>
        <row r="96">
          <cell r="A96">
            <v>2016</v>
          </cell>
        </row>
        <row r="97">
          <cell r="A97">
            <v>2016</v>
          </cell>
        </row>
        <row r="98">
          <cell r="A98">
            <v>2017</v>
          </cell>
        </row>
        <row r="99">
          <cell r="A99">
            <v>2017</v>
          </cell>
        </row>
        <row r="100">
          <cell r="A100">
            <v>2017</v>
          </cell>
        </row>
        <row r="101">
          <cell r="A101">
            <v>2017</v>
          </cell>
        </row>
        <row r="102">
          <cell r="A102">
            <v>2017</v>
          </cell>
        </row>
        <row r="103">
          <cell r="A103">
            <v>2017</v>
          </cell>
        </row>
        <row r="104">
          <cell r="A104">
            <v>2017</v>
          </cell>
        </row>
        <row r="105">
          <cell r="A105">
            <v>2017</v>
          </cell>
        </row>
        <row r="106">
          <cell r="A106">
            <v>2017</v>
          </cell>
        </row>
        <row r="107">
          <cell r="A107">
            <v>2017</v>
          </cell>
        </row>
        <row r="108">
          <cell r="A108">
            <v>2017</v>
          </cell>
        </row>
        <row r="109">
          <cell r="A109">
            <v>2017</v>
          </cell>
        </row>
        <row r="110">
          <cell r="A110">
            <v>2018</v>
          </cell>
        </row>
        <row r="111">
          <cell r="A111">
            <v>2018</v>
          </cell>
        </row>
        <row r="112">
          <cell r="A112">
            <v>2018</v>
          </cell>
        </row>
        <row r="113">
          <cell r="A113">
            <v>2018</v>
          </cell>
        </row>
        <row r="114">
          <cell r="A114">
            <v>2018</v>
          </cell>
        </row>
        <row r="115">
          <cell r="A115">
            <v>2018</v>
          </cell>
        </row>
        <row r="116">
          <cell r="A116">
            <v>2018</v>
          </cell>
        </row>
        <row r="117">
          <cell r="A117">
            <v>2018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</sheetNames>
    <sheetDataSet>
      <sheetData sheetId="0">
        <row r="38">
          <cell r="B38">
            <v>1</v>
          </cell>
          <cell r="D38">
            <v>256.6583723</v>
          </cell>
        </row>
        <row r="39">
          <cell r="B39">
            <v>2</v>
          </cell>
          <cell r="D39">
            <v>275.8502719</v>
          </cell>
        </row>
        <row r="40">
          <cell r="B40">
            <v>3</v>
          </cell>
          <cell r="D40">
            <v>322.71263119999998</v>
          </cell>
        </row>
        <row r="41">
          <cell r="B41">
            <v>4</v>
          </cell>
          <cell r="D41">
            <v>230.51126009999999</v>
          </cell>
        </row>
        <row r="42">
          <cell r="B42">
            <v>5</v>
          </cell>
          <cell r="D42">
            <v>306.66912050000002</v>
          </cell>
        </row>
        <row r="43">
          <cell r="B43">
            <v>6</v>
          </cell>
          <cell r="D43">
            <v>253.80930739999999</v>
          </cell>
        </row>
        <row r="44">
          <cell r="B44">
            <v>7</v>
          </cell>
          <cell r="D44">
            <v>320.12071300000002</v>
          </cell>
        </row>
        <row r="45">
          <cell r="B45">
            <v>8</v>
          </cell>
          <cell r="D45">
            <v>271.30448030000002</v>
          </cell>
        </row>
        <row r="46">
          <cell r="B46">
            <v>9</v>
          </cell>
          <cell r="D46">
            <v>256.87543749999998</v>
          </cell>
        </row>
        <row r="47">
          <cell r="B47">
            <v>10</v>
          </cell>
          <cell r="D47">
            <v>268.69307099999997</v>
          </cell>
        </row>
        <row r="48">
          <cell r="B48">
            <v>11</v>
          </cell>
          <cell r="D48">
            <v>271.36029070000001</v>
          </cell>
        </row>
        <row r="49">
          <cell r="B49">
            <v>12</v>
          </cell>
          <cell r="D49">
            <v>255.23755120000001</v>
          </cell>
        </row>
        <row r="50">
          <cell r="B50">
            <v>1</v>
          </cell>
          <cell r="D50">
            <v>205.43519180000001</v>
          </cell>
        </row>
        <row r="51">
          <cell r="B51">
            <v>2</v>
          </cell>
          <cell r="D51">
            <v>238.2669339</v>
          </cell>
        </row>
        <row r="52">
          <cell r="B52">
            <v>3</v>
          </cell>
          <cell r="D52">
            <v>270.6314648</v>
          </cell>
        </row>
        <row r="53">
          <cell r="B53">
            <v>4</v>
          </cell>
          <cell r="D53">
            <v>326.8351917</v>
          </cell>
        </row>
        <row r="54">
          <cell r="B54">
            <v>5</v>
          </cell>
          <cell r="D54">
            <v>323.48553370000002</v>
          </cell>
        </row>
        <row r="55">
          <cell r="B55">
            <v>6</v>
          </cell>
          <cell r="D55">
            <v>283.09079270000001</v>
          </cell>
        </row>
        <row r="56">
          <cell r="B56">
            <v>7</v>
          </cell>
          <cell r="D56">
            <v>279.70673449999998</v>
          </cell>
        </row>
        <row r="57">
          <cell r="B57">
            <v>8</v>
          </cell>
          <cell r="D57">
            <v>245.679866</v>
          </cell>
        </row>
        <row r="58">
          <cell r="B58">
            <v>9</v>
          </cell>
          <cell r="D58">
            <v>238.10544780000001</v>
          </cell>
        </row>
        <row r="59">
          <cell r="B59">
            <v>10</v>
          </cell>
          <cell r="D59">
            <v>295.30072799999999</v>
          </cell>
        </row>
        <row r="60">
          <cell r="B60">
            <v>11</v>
          </cell>
          <cell r="D60">
            <v>262.97737549999999</v>
          </cell>
        </row>
        <row r="61">
          <cell r="B61">
            <v>12</v>
          </cell>
          <cell r="D61">
            <v>262.3544948</v>
          </cell>
        </row>
        <row r="62">
          <cell r="B62">
            <v>1</v>
          </cell>
          <cell r="D62">
            <v>207.38939780000001</v>
          </cell>
        </row>
        <row r="63">
          <cell r="B63">
            <v>2</v>
          </cell>
          <cell r="D63">
            <v>248.39957999999999</v>
          </cell>
        </row>
        <row r="64">
          <cell r="B64">
            <v>3</v>
          </cell>
          <cell r="D64">
            <v>253.67763350000001</v>
          </cell>
        </row>
        <row r="65">
          <cell r="B65">
            <v>4</v>
          </cell>
          <cell r="D65">
            <v>260.05585330000002</v>
          </cell>
        </row>
        <row r="66">
          <cell r="B66">
            <v>5</v>
          </cell>
          <cell r="D66">
            <v>300.58079470000001</v>
          </cell>
        </row>
        <row r="67">
          <cell r="B67">
            <v>6</v>
          </cell>
          <cell r="D67">
            <v>243.18483879999999</v>
          </cell>
        </row>
        <row r="68">
          <cell r="B68">
            <v>7</v>
          </cell>
          <cell r="D68">
            <v>308.8351988</v>
          </cell>
        </row>
        <row r="69">
          <cell r="B69">
            <v>8</v>
          </cell>
          <cell r="D69">
            <v>255.93218200000001</v>
          </cell>
        </row>
        <row r="70">
          <cell r="B70">
            <v>9</v>
          </cell>
          <cell r="D70">
            <v>261.63993840000001</v>
          </cell>
        </row>
        <row r="71">
          <cell r="B71">
            <v>10</v>
          </cell>
          <cell r="D71">
            <v>243.98875369999999</v>
          </cell>
        </row>
        <row r="72">
          <cell r="B72">
            <v>11</v>
          </cell>
          <cell r="D72">
            <v>250.59718950000001</v>
          </cell>
        </row>
        <row r="73">
          <cell r="B73">
            <v>12</v>
          </cell>
          <cell r="D73">
            <v>270.20340449999998</v>
          </cell>
        </row>
        <row r="74">
          <cell r="B74">
            <v>1</v>
          </cell>
          <cell r="D74">
            <v>197.2309214</v>
          </cell>
        </row>
        <row r="75">
          <cell r="B75">
            <v>2</v>
          </cell>
          <cell r="D75">
            <v>252.6395344</v>
          </cell>
        </row>
        <row r="76">
          <cell r="B76">
            <v>3</v>
          </cell>
          <cell r="D76">
            <v>262.1933057</v>
          </cell>
        </row>
        <row r="77">
          <cell r="B77">
            <v>4</v>
          </cell>
          <cell r="D77">
            <v>252.01318599999999</v>
          </cell>
        </row>
        <row r="78">
          <cell r="B78">
            <v>5</v>
          </cell>
          <cell r="D78">
            <v>243.69692620000001</v>
          </cell>
        </row>
        <row r="79">
          <cell r="B79">
            <v>6</v>
          </cell>
          <cell r="D79">
            <v>204.56506450000001</v>
          </cell>
        </row>
        <row r="80">
          <cell r="B80">
            <v>7</v>
          </cell>
          <cell r="D80">
            <v>234.92500459999999</v>
          </cell>
        </row>
        <row r="81">
          <cell r="B81">
            <v>8</v>
          </cell>
          <cell r="D81">
            <v>197.05151359999999</v>
          </cell>
        </row>
        <row r="82">
          <cell r="B82">
            <v>9</v>
          </cell>
          <cell r="D82">
            <v>234.68030529999999</v>
          </cell>
        </row>
        <row r="83">
          <cell r="B83">
            <v>10</v>
          </cell>
          <cell r="D83">
            <v>201.21196860000001</v>
          </cell>
        </row>
        <row r="84">
          <cell r="B84">
            <v>11</v>
          </cell>
          <cell r="D84">
            <v>199.24248059999999</v>
          </cell>
        </row>
        <row r="85">
          <cell r="B85">
            <v>12</v>
          </cell>
          <cell r="D85">
            <v>234.5404078</v>
          </cell>
        </row>
        <row r="86">
          <cell r="B86">
            <v>1</v>
          </cell>
          <cell r="D86">
            <v>152.909548</v>
          </cell>
        </row>
        <row r="87">
          <cell r="B87">
            <v>2</v>
          </cell>
          <cell r="D87">
            <v>230.3142029</v>
          </cell>
        </row>
        <row r="88">
          <cell r="B88">
            <v>3</v>
          </cell>
          <cell r="D88">
            <v>203.54677559999999</v>
          </cell>
        </row>
        <row r="89">
          <cell r="B89">
            <v>4</v>
          </cell>
          <cell r="D89">
            <v>212.88634759999999</v>
          </cell>
        </row>
        <row r="90">
          <cell r="B90">
            <v>5</v>
          </cell>
          <cell r="D90">
            <v>221.5736819</v>
          </cell>
        </row>
        <row r="91">
          <cell r="B91">
            <v>6</v>
          </cell>
          <cell r="D91">
            <v>206.76173940000001</v>
          </cell>
        </row>
        <row r="92">
          <cell r="B92">
            <v>7</v>
          </cell>
          <cell r="D92">
            <v>163.17712879999999</v>
          </cell>
        </row>
        <row r="93">
          <cell r="B93">
            <v>8</v>
          </cell>
          <cell r="D93">
            <v>230.86526029999999</v>
          </cell>
        </row>
        <row r="94">
          <cell r="B94">
            <v>9</v>
          </cell>
          <cell r="D94">
            <v>200.338379</v>
          </cell>
        </row>
        <row r="95">
          <cell r="B95">
            <v>10</v>
          </cell>
          <cell r="D95">
            <v>200.45106200000001</v>
          </cell>
        </row>
        <row r="96">
          <cell r="B96">
            <v>11</v>
          </cell>
          <cell r="D96">
            <v>209.87530430000001</v>
          </cell>
        </row>
        <row r="97">
          <cell r="B97">
            <v>12</v>
          </cell>
          <cell r="D97">
            <v>215.85360489999999</v>
          </cell>
        </row>
        <row r="98">
          <cell r="B98">
            <v>1</v>
          </cell>
          <cell r="D98">
            <v>157.86127070000001</v>
          </cell>
        </row>
        <row r="99">
          <cell r="B99">
            <v>2</v>
          </cell>
          <cell r="D99">
            <v>202.23198780000001</v>
          </cell>
        </row>
        <row r="100">
          <cell r="B100">
            <v>3</v>
          </cell>
          <cell r="D100">
            <v>230.59873150000001</v>
          </cell>
        </row>
        <row r="101">
          <cell r="B101">
            <v>4</v>
          </cell>
          <cell r="D101">
            <v>162.567566</v>
          </cell>
        </row>
        <row r="102">
          <cell r="B102">
            <v>5</v>
          </cell>
          <cell r="D102">
            <v>244.18925770000001</v>
          </cell>
        </row>
        <row r="103">
          <cell r="B103">
            <v>6</v>
          </cell>
          <cell r="D103">
            <v>237.2777682</v>
          </cell>
        </row>
        <row r="104">
          <cell r="B104">
            <v>7</v>
          </cell>
          <cell r="D104">
            <v>199.84558369999999</v>
          </cell>
        </row>
        <row r="105">
          <cell r="B105">
            <v>8</v>
          </cell>
          <cell r="D105">
            <v>227.2298466</v>
          </cell>
        </row>
        <row r="106">
          <cell r="B106">
            <v>9</v>
          </cell>
          <cell r="D106">
            <v>198.33229249999999</v>
          </cell>
        </row>
        <row r="107">
          <cell r="B107">
            <v>10</v>
          </cell>
          <cell r="D107">
            <v>198.68120490000001</v>
          </cell>
        </row>
        <row r="108">
          <cell r="B108">
            <v>11</v>
          </cell>
          <cell r="D108">
            <v>206.13325610000001</v>
          </cell>
        </row>
        <row r="109">
          <cell r="B109">
            <v>12</v>
          </cell>
          <cell r="D109">
            <v>207.33605879999999</v>
          </cell>
        </row>
        <row r="110">
          <cell r="B110">
            <v>1</v>
          </cell>
          <cell r="D110">
            <v>187.39013069999999</v>
          </cell>
        </row>
        <row r="111">
          <cell r="B111">
            <v>2</v>
          </cell>
          <cell r="D111">
            <v>209.51673940000001</v>
          </cell>
        </row>
        <row r="112">
          <cell r="B112">
            <v>3</v>
          </cell>
          <cell r="D112">
            <v>209.02270909999999</v>
          </cell>
        </row>
        <row r="113">
          <cell r="B113">
            <v>4</v>
          </cell>
          <cell r="D113">
            <v>214.24339699999999</v>
          </cell>
        </row>
        <row r="114">
          <cell r="B114">
            <v>5</v>
          </cell>
          <cell r="D114">
            <v>256.37649299999998</v>
          </cell>
        </row>
        <row r="115">
          <cell r="B115">
            <v>6</v>
          </cell>
          <cell r="D115">
            <v>234.31457130000001</v>
          </cell>
        </row>
        <row r="116">
          <cell r="B116">
            <v>7</v>
          </cell>
          <cell r="D116">
            <v>224.361535</v>
          </cell>
        </row>
        <row r="117">
          <cell r="B117">
            <v>8</v>
          </cell>
          <cell r="D117">
            <v>229.3204029</v>
          </cell>
        </row>
        <row r="118">
          <cell r="B118">
            <v>9</v>
          </cell>
          <cell r="D118">
            <v>206.65910210000001</v>
          </cell>
        </row>
        <row r="119">
          <cell r="B119">
            <v>10</v>
          </cell>
          <cell r="D119">
            <v>231.61283309999999</v>
          </cell>
        </row>
        <row r="120">
          <cell r="B120">
            <v>11</v>
          </cell>
          <cell r="D120">
            <v>208.62154090000001</v>
          </cell>
        </row>
        <row r="121">
          <cell r="B121">
            <v>12</v>
          </cell>
          <cell r="D121">
            <v>187.59114220000001</v>
          </cell>
        </row>
        <row r="122">
          <cell r="B122">
            <v>1</v>
          </cell>
          <cell r="D122">
            <v>180.04812989999999</v>
          </cell>
        </row>
        <row r="123">
          <cell r="B123">
            <v>2</v>
          </cell>
          <cell r="D123">
            <v>214.7655699</v>
          </cell>
        </row>
        <row r="124">
          <cell r="B124">
            <v>3</v>
          </cell>
          <cell r="D124">
            <v>192.0409654</v>
          </cell>
        </row>
        <row r="125">
          <cell r="B125">
            <v>4</v>
          </cell>
          <cell r="D125">
            <v>216.9275347</v>
          </cell>
        </row>
        <row r="126">
          <cell r="B126">
            <v>5</v>
          </cell>
          <cell r="D126">
            <v>230.2706225</v>
          </cell>
        </row>
        <row r="127">
          <cell r="B127">
            <v>6</v>
          </cell>
          <cell r="D127">
            <v>202.71634879999999</v>
          </cell>
        </row>
        <row r="128">
          <cell r="B128">
            <v>7</v>
          </cell>
          <cell r="D128">
            <v>223.06357120000001</v>
          </cell>
        </row>
        <row r="129">
          <cell r="B129">
            <v>8</v>
          </cell>
          <cell r="D129">
            <v>214.37573789999999</v>
          </cell>
        </row>
        <row r="130">
          <cell r="B130">
            <v>9</v>
          </cell>
          <cell r="D130">
            <v>188.63478739999999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3"/>
      <c r="H1" s="12"/>
      <c r="I1" s="12"/>
      <c r="J1" s="12"/>
      <c r="K1" s="12"/>
      <c r="L1" s="12"/>
      <c r="M1" s="93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05"/>
      <c r="H2" s="8"/>
      <c r="I2" s="8"/>
      <c r="J2" s="8"/>
      <c r="K2" s="8"/>
      <c r="L2" s="8"/>
      <c r="M2" s="105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05"/>
      <c r="H3" s="8"/>
      <c r="I3" s="8"/>
      <c r="J3" s="8"/>
      <c r="K3" s="8"/>
      <c r="L3" s="8"/>
      <c r="M3" s="105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05"/>
      <c r="H4" s="8"/>
      <c r="I4" s="8"/>
      <c r="J4" s="8"/>
      <c r="K4" s="8"/>
      <c r="L4" s="8"/>
      <c r="M4" s="105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05"/>
      <c r="H5" s="8"/>
      <c r="I5" s="8"/>
      <c r="J5" s="8"/>
      <c r="K5" s="8"/>
      <c r="L5" s="8"/>
      <c r="M5" s="105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05"/>
      <c r="H6" s="8"/>
      <c r="I6" s="8"/>
      <c r="J6" s="8"/>
      <c r="K6" s="8"/>
      <c r="L6" s="8"/>
      <c r="M6" s="105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05"/>
      <c r="H7" s="8"/>
      <c r="I7" s="8"/>
      <c r="J7" s="8"/>
      <c r="K7" s="8"/>
      <c r="L7" s="8"/>
      <c r="M7" s="105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05"/>
      <c r="H8" s="8"/>
      <c r="I8" s="8"/>
      <c r="J8" s="8"/>
      <c r="K8" s="8"/>
      <c r="L8" s="8"/>
      <c r="M8" s="105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05"/>
      <c r="H9" s="8"/>
      <c r="I9" s="8"/>
      <c r="J9" s="8"/>
      <c r="K9" s="8"/>
      <c r="L9" s="8"/>
      <c r="M9" s="105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19"/>
      <c r="B10" s="217" t="s">
        <v>0</v>
      </c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  <c r="P10" s="217"/>
      <c r="Q10" s="217"/>
      <c r="R10" s="217"/>
      <c r="S10" s="217"/>
      <c r="T10" s="218"/>
      <c r="U10" s="9"/>
    </row>
    <row r="11" spans="1:21" x14ac:dyDescent="0.3">
      <c r="A11" s="14"/>
      <c r="B11" s="3"/>
      <c r="C11" s="3"/>
      <c r="D11" s="3"/>
      <c r="E11" s="3"/>
      <c r="F11" s="3"/>
      <c r="G11" s="104"/>
      <c r="H11" s="3"/>
      <c r="I11" s="3"/>
      <c r="J11" s="3"/>
      <c r="K11" s="3"/>
      <c r="L11" s="3"/>
      <c r="M11" s="104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124</v>
      </c>
      <c r="F12" s="3"/>
      <c r="G12" s="104"/>
      <c r="H12" s="3"/>
      <c r="I12" s="3"/>
      <c r="J12" s="3"/>
      <c r="K12" s="3"/>
      <c r="L12" s="3"/>
      <c r="M12" s="104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4"/>
      <c r="H13" s="3"/>
      <c r="I13" s="3"/>
      <c r="J13" s="3"/>
      <c r="K13" s="3"/>
      <c r="L13" s="3"/>
      <c r="M13" s="104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5"/>
      <c r="B15" s="27"/>
      <c r="C15" s="118"/>
      <c r="H15" s="27"/>
      <c r="I15" s="33"/>
      <c r="L15" s="86"/>
      <c r="M15" s="86"/>
      <c r="N15" s="31"/>
      <c r="O15" s="28"/>
      <c r="P15" s="28"/>
      <c r="R15" s="28"/>
      <c r="S15" s="28"/>
      <c r="T15" s="97"/>
      <c r="U15" s="110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5">
      <c r="A17" s="14"/>
      <c r="D17" s="86" t="s">
        <v>99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100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5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5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5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5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87</v>
      </c>
      <c r="J27" s="86" t="s">
        <v>107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70</v>
      </c>
      <c r="H28" s="86"/>
      <c r="J28" s="86" t="s">
        <v>127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71</v>
      </c>
      <c r="E29" s="29"/>
      <c r="H29" s="86"/>
      <c r="J29" s="86" t="s">
        <v>158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102</v>
      </c>
      <c r="E31" s="32"/>
      <c r="H31" s="86"/>
      <c r="I31" s="91"/>
      <c r="J31" s="86" t="s">
        <v>181</v>
      </c>
      <c r="L31" s="86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104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C33" s="91"/>
      <c r="D33" s="86" t="s">
        <v>106</v>
      </c>
      <c r="E33" s="91"/>
      <c r="F33" s="91"/>
      <c r="H33" s="86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3">
      <c r="A34" s="95"/>
      <c r="C34" s="7"/>
      <c r="D34" s="86" t="s">
        <v>126</v>
      </c>
      <c r="H34" s="86"/>
      <c r="I34" s="7"/>
      <c r="J34" s="86" t="s">
        <v>203</v>
      </c>
      <c r="L34" s="86"/>
      <c r="M34" s="86"/>
      <c r="N34" s="1"/>
      <c r="P34" s="25"/>
      <c r="R34" s="25"/>
      <c r="S34" s="25"/>
      <c r="T34" s="97"/>
      <c r="U34" s="110"/>
    </row>
    <row r="35" spans="1:21" s="91" customFormat="1" ht="16.5" customHeight="1" x14ac:dyDescent="0.3">
      <c r="A35" s="95"/>
      <c r="D35" s="86" t="s">
        <v>156</v>
      </c>
      <c r="L35" s="86"/>
      <c r="M35" s="86"/>
      <c r="N35" s="1"/>
      <c r="R35" s="25"/>
      <c r="S35" s="25"/>
      <c r="T35" s="97"/>
      <c r="U35" s="110"/>
    </row>
    <row r="36" spans="1:21" s="125" customFormat="1" ht="16.5" customHeight="1" x14ac:dyDescent="0.3">
      <c r="A36" s="110"/>
      <c r="F36" s="7"/>
      <c r="G36" s="7"/>
      <c r="H36" s="91"/>
      <c r="L36" s="86"/>
      <c r="M36" s="86"/>
      <c r="N36" s="1"/>
      <c r="P36" s="25"/>
      <c r="R36" s="25"/>
      <c r="S36" s="25"/>
      <c r="T36" s="97"/>
      <c r="U36" s="110"/>
    </row>
    <row r="37" spans="1:21" s="125" customFormat="1" ht="16.5" customHeight="1" x14ac:dyDescent="0.3">
      <c r="A37" s="110"/>
      <c r="D37" s="86"/>
      <c r="L37" s="86"/>
      <c r="M37" s="86"/>
      <c r="N37" s="1"/>
      <c r="P37" s="25"/>
      <c r="R37" s="25"/>
      <c r="S37" s="25"/>
      <c r="T37" s="97"/>
      <c r="U37" s="110"/>
    </row>
    <row r="38" spans="1:21" ht="16.5" customHeight="1" x14ac:dyDescent="0.35">
      <c r="B38" s="31" t="s">
        <v>121</v>
      </c>
      <c r="C38" s="86" t="s">
        <v>122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25" customFormat="1" x14ac:dyDescent="0.3">
      <c r="A40" s="95"/>
      <c r="B40" s="171" t="s">
        <v>182</v>
      </c>
      <c r="E40" s="29"/>
      <c r="I40" s="110"/>
      <c r="J40" s="107"/>
      <c r="L40" s="86"/>
      <c r="M40" s="86"/>
      <c r="N40" s="26"/>
      <c r="O40" s="26"/>
      <c r="P40" s="26"/>
      <c r="R40" s="26"/>
      <c r="S40" s="26"/>
      <c r="T40" s="97"/>
      <c r="U40" s="110"/>
    </row>
    <row r="41" spans="1:21" x14ac:dyDescent="0.3">
      <c r="A41" s="17"/>
      <c r="B41" s="146" t="s">
        <v>123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3">
      <c r="J45" s="125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alimentos'!A1" display="Alimentos y bebida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9" location="'Histórico expo Panamá'!A1" display="Exportaciones a Panamá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Histórico químicos'!A1" display="Productos quimicos" xr:uid="{00000000-0004-0000-0000-000024000000}"/>
    <hyperlink ref="J31" location="'Histórico caucho y plástico'!A1" display="caucho y plástico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Panamá'!A1" display="Principales productos hacia Panamá" xr:uid="{00000000-0004-0000-0000-000029000000}"/>
    <hyperlink ref="D32" location="'Productos hacia Ecuador'!A1" display="Principales productos hacia Ecuador" xr:uid="{00000000-0004-0000-0000-00002A000000}"/>
    <hyperlink ref="D34" location="'Productos hacia México'!A1" display="Principales productos hacia México" xr:uid="{00000000-0004-0000-0000-00002B000000}"/>
    <hyperlink ref="J27" location="'Histórico expo Perú'!A1" display="Exportaciones a Perú" xr:uid="{00000000-0004-0000-0000-00002C000000}"/>
    <hyperlink ref="D33" location="'Productos hacia Perú'!A1" display="Principales productos hacia Perú" xr:uid="{00000000-0004-0000-0000-00002D000000}"/>
    <hyperlink ref="J28" location="'Histórico expo México'!A1" display="Exportaciones a México" xr:uid="{00000000-0004-0000-0000-00002E000000}"/>
    <hyperlink ref="C38" location="'Glosario tek'!A1" display="Glosario manufacturas alta, media y baja tecnología" xr:uid="{00000000-0004-0000-0000-00002F000000}"/>
    <hyperlink ref="J34" location="'Histórico Vehículos automotores'!A1" display="Vehículos automotore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125" customWidth="1"/>
    <col min="2" max="2" width="33.5546875" style="125" customWidth="1"/>
    <col min="3" max="9" width="10.44140625" style="125" customWidth="1"/>
    <col min="10" max="10" width="1.88671875" style="125" customWidth="1"/>
    <col min="11" max="11" width="10.88671875" style="125"/>
    <col min="12" max="12" width="11.44140625" style="125" customWidth="1"/>
    <col min="13" max="13" width="10.88671875" style="125" customWidth="1"/>
    <col min="14" max="16384" width="10.88671875" style="125"/>
  </cols>
  <sheetData>
    <row r="1" spans="1:13" x14ac:dyDescent="0.3">
      <c r="A1" s="92"/>
      <c r="B1" s="93"/>
      <c r="C1" s="93"/>
      <c r="D1" s="93"/>
      <c r="E1" s="93"/>
      <c r="F1" s="93"/>
      <c r="G1" s="101"/>
      <c r="H1" s="93"/>
      <c r="I1" s="93"/>
      <c r="J1" s="94"/>
      <c r="K1" s="123"/>
      <c r="L1" s="124"/>
      <c r="M1" s="124"/>
    </row>
    <row r="2" spans="1:13" x14ac:dyDescent="0.3">
      <c r="A2" s="95"/>
      <c r="B2" s="207"/>
      <c r="C2" s="207"/>
      <c r="D2" s="207"/>
      <c r="E2" s="207"/>
      <c r="F2" s="207"/>
      <c r="G2" s="110"/>
      <c r="H2" s="207"/>
      <c r="I2" s="207"/>
      <c r="J2" s="96"/>
      <c r="K2" s="123"/>
      <c r="L2" s="124"/>
      <c r="M2" s="124"/>
    </row>
    <row r="3" spans="1:13" x14ac:dyDescent="0.3">
      <c r="A3" s="95"/>
      <c r="B3" s="207"/>
      <c r="C3" s="207"/>
      <c r="D3" s="207"/>
      <c r="E3" s="207"/>
      <c r="F3" s="207"/>
      <c r="G3" s="110"/>
      <c r="H3" s="207"/>
      <c r="I3" s="207"/>
      <c r="J3" s="96"/>
      <c r="K3" s="123"/>
      <c r="L3" s="124"/>
      <c r="M3" s="124"/>
    </row>
    <row r="4" spans="1:13" x14ac:dyDescent="0.3">
      <c r="A4" s="95"/>
      <c r="B4" s="207"/>
      <c r="C4" s="207"/>
      <c r="D4" s="207"/>
      <c r="E4" s="207"/>
      <c r="F4" s="207"/>
      <c r="G4" s="110"/>
      <c r="H4" s="207"/>
      <c r="I4" s="207"/>
      <c r="J4" s="97"/>
      <c r="K4" s="124"/>
      <c r="L4" s="124"/>
      <c r="M4" s="124"/>
    </row>
    <row r="5" spans="1:13" x14ac:dyDescent="0.3">
      <c r="A5" s="95"/>
      <c r="B5" s="207"/>
      <c r="C5" s="207"/>
      <c r="D5" s="207"/>
      <c r="E5" s="207"/>
      <c r="F5" s="207"/>
      <c r="G5" s="207"/>
      <c r="H5" s="207"/>
      <c r="I5" s="207"/>
      <c r="J5" s="97"/>
      <c r="K5" s="124"/>
      <c r="L5" s="124"/>
      <c r="M5" s="124"/>
    </row>
    <row r="6" spans="1:13" x14ac:dyDescent="0.3">
      <c r="A6" s="95"/>
      <c r="B6" s="207"/>
      <c r="C6" s="207"/>
      <c r="D6" s="207"/>
      <c r="E6" s="207"/>
      <c r="F6" s="207"/>
      <c r="G6" s="207"/>
      <c r="H6" s="207"/>
      <c r="I6" s="207"/>
      <c r="J6" s="97"/>
      <c r="K6" s="124"/>
      <c r="L6" s="124"/>
      <c r="M6" s="124"/>
    </row>
    <row r="7" spans="1:13" x14ac:dyDescent="0.3">
      <c r="A7" s="95"/>
      <c r="B7" s="207"/>
      <c r="C7" s="219"/>
      <c r="D7" s="219"/>
      <c r="E7" s="219"/>
      <c r="F7" s="219"/>
      <c r="G7" s="219"/>
      <c r="H7" s="219"/>
      <c r="I7" s="219"/>
      <c r="J7" s="97"/>
      <c r="K7" s="124"/>
      <c r="L7" s="124"/>
      <c r="M7" s="124"/>
    </row>
    <row r="8" spans="1:13" x14ac:dyDescent="0.3">
      <c r="A8" s="95"/>
      <c r="B8" s="219" t="s">
        <v>194</v>
      </c>
      <c r="C8" s="219"/>
      <c r="D8" s="219"/>
      <c r="E8" s="219"/>
      <c r="F8" s="219"/>
      <c r="G8" s="219"/>
      <c r="H8" s="219"/>
      <c r="I8" s="219"/>
      <c r="J8" s="97"/>
      <c r="K8" s="124"/>
      <c r="L8" s="124"/>
      <c r="M8" s="124"/>
    </row>
    <row r="9" spans="1:13" ht="15.75" customHeight="1" x14ac:dyDescent="0.3">
      <c r="A9" s="95"/>
      <c r="B9" s="219" t="s">
        <v>128</v>
      </c>
      <c r="C9" s="219"/>
      <c r="D9" s="219"/>
      <c r="E9" s="219"/>
      <c r="F9" s="219"/>
      <c r="G9" s="219"/>
      <c r="H9" s="219"/>
      <c r="I9" s="219"/>
      <c r="J9" s="97"/>
      <c r="K9" s="124"/>
      <c r="L9" s="124"/>
      <c r="M9" s="124"/>
    </row>
    <row r="10" spans="1:13" x14ac:dyDescent="0.3">
      <c r="A10" s="95"/>
      <c r="B10" s="110"/>
      <c r="C10" s="206"/>
      <c r="D10" s="206"/>
      <c r="E10" s="206"/>
      <c r="F10" s="206"/>
      <c r="G10" s="206"/>
      <c r="H10" s="206"/>
      <c r="I10" s="206"/>
      <c r="J10" s="97"/>
      <c r="K10" s="124"/>
      <c r="L10" s="124"/>
      <c r="M10" s="126"/>
    </row>
    <row r="11" spans="1:13" ht="12" customHeight="1" x14ac:dyDescent="0.3">
      <c r="A11" s="95"/>
      <c r="B11" s="110"/>
      <c r="C11" s="206"/>
      <c r="D11" s="206"/>
      <c r="E11" s="206"/>
      <c r="F11" s="206"/>
      <c r="G11" s="206"/>
      <c r="H11" s="206"/>
      <c r="I11" s="206"/>
      <c r="J11" s="97"/>
      <c r="K11" s="124"/>
      <c r="L11" s="124"/>
      <c r="M11" s="124"/>
    </row>
    <row r="12" spans="1:13" x14ac:dyDescent="0.3">
      <c r="A12" s="95"/>
      <c r="B12" s="110"/>
      <c r="C12" s="109"/>
      <c r="D12" s="109"/>
      <c r="E12" s="109"/>
      <c r="F12" s="109"/>
      <c r="G12" s="109"/>
      <c r="H12" s="109"/>
      <c r="I12" s="112"/>
      <c r="J12" s="97"/>
      <c r="K12" s="124"/>
      <c r="L12" s="124"/>
      <c r="M12" s="124"/>
    </row>
    <row r="13" spans="1:13" x14ac:dyDescent="0.3">
      <c r="A13" s="95"/>
      <c r="B13" s="110"/>
      <c r="C13" s="109"/>
      <c r="D13" s="109"/>
      <c r="E13" s="109"/>
      <c r="F13" s="109"/>
      <c r="G13" s="109"/>
      <c r="H13" s="109"/>
      <c r="I13" s="112"/>
      <c r="J13" s="97"/>
      <c r="K13" s="124"/>
      <c r="L13" s="127"/>
      <c r="M13" s="128"/>
    </row>
    <row r="14" spans="1:13" x14ac:dyDescent="0.3">
      <c r="A14" s="95"/>
      <c r="B14" s="110"/>
      <c r="C14" s="109"/>
      <c r="D14" s="109"/>
      <c r="E14" s="109"/>
      <c r="F14" s="109"/>
      <c r="G14" s="109"/>
      <c r="H14" s="109"/>
      <c r="I14" s="112"/>
      <c r="J14" s="97"/>
      <c r="K14" s="124"/>
      <c r="L14" s="127"/>
      <c r="M14" s="128"/>
    </row>
    <row r="15" spans="1:13" x14ac:dyDescent="0.3">
      <c r="A15" s="95"/>
      <c r="B15" s="110"/>
      <c r="C15" s="109"/>
      <c r="D15" s="109"/>
      <c r="E15" s="109"/>
      <c r="F15" s="109"/>
      <c r="G15" s="109"/>
      <c r="H15" s="109"/>
      <c r="I15" s="112"/>
      <c r="J15" s="97"/>
      <c r="K15" s="124"/>
      <c r="L15" s="124"/>
      <c r="M15" s="124"/>
    </row>
    <row r="16" spans="1:13" x14ac:dyDescent="0.3">
      <c r="A16" s="95"/>
      <c r="B16" s="110"/>
      <c r="C16" s="109"/>
      <c r="D16" s="109"/>
      <c r="E16" s="109"/>
      <c r="F16" s="109"/>
      <c r="G16" s="109"/>
      <c r="H16" s="109"/>
      <c r="I16" s="112"/>
      <c r="J16" s="97"/>
      <c r="K16" s="124"/>
      <c r="L16" s="124"/>
      <c r="M16" s="124"/>
    </row>
    <row r="17" spans="1:13" x14ac:dyDescent="0.3">
      <c r="A17" s="95"/>
      <c r="B17" s="110"/>
      <c r="C17" s="109"/>
      <c r="D17" s="109"/>
      <c r="E17" s="109"/>
      <c r="F17" s="109"/>
      <c r="G17" s="109"/>
      <c r="H17" s="109"/>
      <c r="I17" s="112"/>
      <c r="J17" s="97"/>
      <c r="K17" s="124"/>
      <c r="L17" s="124"/>
    </row>
    <row r="18" spans="1:13" x14ac:dyDescent="0.3">
      <c r="A18" s="95"/>
      <c r="B18" s="110"/>
      <c r="C18" s="109"/>
      <c r="D18" s="109"/>
      <c r="E18" s="109"/>
      <c r="F18" s="109"/>
      <c r="G18" s="109"/>
      <c r="H18" s="109"/>
      <c r="I18" s="112"/>
      <c r="J18" s="97"/>
      <c r="K18" s="124"/>
      <c r="L18" s="124"/>
    </row>
    <row r="19" spans="1:13" x14ac:dyDescent="0.3">
      <c r="A19" s="95"/>
      <c r="B19" s="110"/>
      <c r="C19" s="109"/>
      <c r="D19" s="109"/>
      <c r="E19" s="109"/>
      <c r="F19" s="109"/>
      <c r="G19" s="109"/>
      <c r="H19" s="109"/>
      <c r="I19" s="112"/>
      <c r="J19" s="97"/>
      <c r="K19" s="124"/>
      <c r="L19" s="124"/>
    </row>
    <row r="20" spans="1:13" x14ac:dyDescent="0.3">
      <c r="A20" s="95"/>
      <c r="B20" s="110"/>
      <c r="C20" s="109"/>
      <c r="D20" s="109"/>
      <c r="E20" s="109"/>
      <c r="F20" s="109"/>
      <c r="G20" s="109"/>
      <c r="H20" s="109"/>
      <c r="I20" s="112"/>
      <c r="J20" s="97"/>
      <c r="K20" s="124"/>
      <c r="L20" s="124"/>
    </row>
    <row r="21" spans="1:13" x14ac:dyDescent="0.3">
      <c r="A21" s="95"/>
      <c r="B21" s="110"/>
      <c r="C21" s="109"/>
      <c r="D21" s="109"/>
      <c r="E21" s="109"/>
      <c r="F21" s="109"/>
      <c r="G21" s="109"/>
      <c r="H21" s="109"/>
      <c r="I21" s="112"/>
      <c r="J21" s="97"/>
      <c r="K21" s="124"/>
      <c r="L21" s="124"/>
    </row>
    <row r="22" spans="1:13" x14ac:dyDescent="0.3">
      <c r="A22" s="95"/>
      <c r="B22" s="110"/>
      <c r="C22" s="109"/>
      <c r="D22" s="109"/>
      <c r="E22" s="109"/>
      <c r="F22" s="109"/>
      <c r="G22" s="109"/>
      <c r="H22" s="109"/>
      <c r="I22" s="112"/>
      <c r="J22" s="97"/>
      <c r="K22" s="124"/>
      <c r="L22" s="124"/>
    </row>
    <row r="23" spans="1:13" x14ac:dyDescent="0.3">
      <c r="A23" s="95"/>
      <c r="B23" s="110"/>
      <c r="C23" s="109"/>
      <c r="D23" s="109"/>
      <c r="E23" s="109"/>
      <c r="F23" s="109"/>
      <c r="G23" s="109"/>
      <c r="H23" s="109"/>
      <c r="I23" s="112"/>
      <c r="J23" s="97"/>
      <c r="K23" s="124"/>
      <c r="L23" s="124"/>
    </row>
    <row r="24" spans="1:13" x14ac:dyDescent="0.3">
      <c r="A24" s="95"/>
      <c r="B24" s="110"/>
      <c r="C24" s="109"/>
      <c r="D24" s="109"/>
      <c r="E24" s="109"/>
      <c r="F24" s="109"/>
      <c r="G24" s="109"/>
      <c r="H24" s="109"/>
      <c r="I24" s="112"/>
      <c r="J24" s="97"/>
      <c r="K24" s="124"/>
      <c r="L24" s="124"/>
    </row>
    <row r="25" spans="1:13" x14ac:dyDescent="0.3">
      <c r="A25" s="95"/>
      <c r="B25" s="110"/>
      <c r="C25" s="109"/>
      <c r="D25" s="109"/>
      <c r="E25" s="109"/>
      <c r="F25" s="109"/>
      <c r="G25" s="109"/>
      <c r="H25" s="109"/>
      <c r="I25" s="112"/>
      <c r="J25" s="97"/>
      <c r="K25" s="124"/>
      <c r="L25" s="124"/>
    </row>
    <row r="26" spans="1:13" ht="14.25" customHeight="1" x14ac:dyDescent="0.3">
      <c r="A26" s="95"/>
      <c r="B26" s="111"/>
      <c r="C26" s="107"/>
      <c r="D26" s="107"/>
      <c r="E26" s="107"/>
      <c r="F26" s="107"/>
      <c r="G26" s="113"/>
      <c r="H26" s="113"/>
      <c r="I26" s="113"/>
      <c r="J26" s="97"/>
      <c r="K26" s="124"/>
      <c r="L26" s="124"/>
    </row>
    <row r="27" spans="1:13" x14ac:dyDescent="0.3">
      <c r="A27" s="95"/>
      <c r="B27" s="110"/>
      <c r="C27" s="107"/>
      <c r="D27" s="107"/>
      <c r="E27" s="107"/>
      <c r="F27" s="108"/>
      <c r="G27" s="109"/>
      <c r="H27" s="109"/>
      <c r="I27" s="109"/>
      <c r="J27" s="97"/>
      <c r="K27" s="124"/>
      <c r="L27" s="125" t="s">
        <v>97</v>
      </c>
      <c r="M27" s="125" t="s">
        <v>5</v>
      </c>
    </row>
    <row r="28" spans="1:13" x14ac:dyDescent="0.3">
      <c r="A28" s="95"/>
      <c r="B28" s="110"/>
      <c r="C28" s="107"/>
      <c r="D28" s="107"/>
      <c r="E28" s="107"/>
      <c r="F28" s="108"/>
      <c r="G28" s="109"/>
      <c r="H28" s="109"/>
      <c r="I28" s="109"/>
      <c r="J28" s="195"/>
      <c r="K28" s="124"/>
      <c r="L28" s="125" t="s">
        <v>97</v>
      </c>
    </row>
    <row r="29" spans="1:13" x14ac:dyDescent="0.3">
      <c r="A29" s="95"/>
      <c r="B29" s="110"/>
      <c r="C29" s="107"/>
      <c r="D29" s="107"/>
      <c r="E29" s="107"/>
      <c r="F29" s="108"/>
      <c r="G29" s="109"/>
      <c r="H29" s="109"/>
      <c r="I29" s="109"/>
      <c r="J29" s="195"/>
      <c r="K29" s="124"/>
      <c r="L29" s="125" t="s">
        <v>97</v>
      </c>
    </row>
    <row r="30" spans="1:13" x14ac:dyDescent="0.3">
      <c r="A30" s="95"/>
      <c r="B30" s="150"/>
      <c r="C30" s="107"/>
      <c r="D30" s="107"/>
      <c r="E30" s="107"/>
      <c r="F30" s="108"/>
      <c r="G30" s="109"/>
      <c r="H30" s="109"/>
      <c r="I30" s="109"/>
      <c r="J30" s="195"/>
      <c r="K30" s="124"/>
      <c r="L30" s="125" t="s">
        <v>97</v>
      </c>
    </row>
    <row r="31" spans="1:13" x14ac:dyDescent="0.3">
      <c r="A31" s="95"/>
      <c r="B31" s="150" t="s">
        <v>195</v>
      </c>
      <c r="C31" s="107"/>
      <c r="D31" s="107"/>
      <c r="E31" s="107"/>
      <c r="F31" s="108"/>
      <c r="G31" s="109"/>
      <c r="H31" s="109"/>
      <c r="I31" s="109"/>
      <c r="J31" s="195"/>
      <c r="K31" s="124"/>
      <c r="L31" s="124"/>
    </row>
    <row r="32" spans="1:13" x14ac:dyDescent="0.3">
      <c r="A32" s="95"/>
      <c r="B32" s="150" t="s">
        <v>148</v>
      </c>
      <c r="D32" s="107"/>
      <c r="E32" s="107"/>
      <c r="F32" s="108"/>
      <c r="G32" s="109"/>
      <c r="H32" s="109"/>
      <c r="I32" s="109"/>
      <c r="J32" s="195"/>
      <c r="K32" s="124"/>
      <c r="L32" s="124"/>
    </row>
    <row r="33" spans="1:12" x14ac:dyDescent="0.3">
      <c r="A33" s="110"/>
      <c r="B33" s="150" t="s">
        <v>188</v>
      </c>
      <c r="D33" s="107"/>
      <c r="E33" s="107"/>
      <c r="F33" s="108"/>
      <c r="G33" s="109"/>
      <c r="H33" s="109"/>
      <c r="I33" s="109"/>
      <c r="J33" s="195"/>
      <c r="K33" s="124"/>
      <c r="L33" s="124"/>
    </row>
    <row r="34" spans="1:12" x14ac:dyDescent="0.3">
      <c r="A34" s="110"/>
      <c r="B34" s="150" t="s">
        <v>189</v>
      </c>
      <c r="D34" s="107"/>
      <c r="E34" s="107"/>
      <c r="F34" s="108"/>
      <c r="G34" s="109"/>
      <c r="H34" s="109"/>
      <c r="I34" s="109"/>
      <c r="J34" s="195"/>
      <c r="K34" s="124"/>
      <c r="L34" s="124"/>
    </row>
    <row r="35" spans="1:12" x14ac:dyDescent="0.3">
      <c r="A35" s="110"/>
      <c r="B35" s="208" t="s">
        <v>187</v>
      </c>
      <c r="D35" s="107"/>
      <c r="E35" s="107"/>
      <c r="F35" s="108"/>
      <c r="G35" s="109"/>
      <c r="H35" s="109"/>
      <c r="I35" s="109"/>
      <c r="J35" s="195"/>
      <c r="K35" s="124"/>
      <c r="L35" s="124"/>
    </row>
    <row r="36" spans="1:12" x14ac:dyDescent="0.3">
      <c r="A36" s="196"/>
      <c r="B36" s="197" t="s">
        <v>196</v>
      </c>
      <c r="C36" s="196"/>
      <c r="D36" s="198"/>
      <c r="E36" s="198"/>
      <c r="F36" s="199"/>
      <c r="G36" s="200"/>
      <c r="H36" s="200"/>
      <c r="I36" s="200"/>
      <c r="J36" s="201"/>
      <c r="K36" s="124"/>
      <c r="L36" s="124"/>
    </row>
    <row r="37" spans="1:12" x14ac:dyDescent="0.3">
      <c r="A37" s="89"/>
      <c r="B37" s="127"/>
      <c r="C37" s="127"/>
      <c r="D37" s="127"/>
      <c r="E37" s="127"/>
      <c r="F37" s="103"/>
      <c r="G37" s="103"/>
      <c r="H37" s="129"/>
      <c r="I37" s="129"/>
      <c r="J37" s="129"/>
      <c r="K37" s="129"/>
      <c r="L37" s="129"/>
    </row>
    <row r="38" spans="1:12" x14ac:dyDescent="0.3">
      <c r="B38" s="127"/>
      <c r="C38" s="127"/>
      <c r="D38" s="127"/>
      <c r="E38" s="127"/>
      <c r="F38" s="103"/>
      <c r="G38" s="103"/>
      <c r="H38" s="129"/>
      <c r="I38" s="129"/>
      <c r="J38" s="129"/>
      <c r="K38" s="129"/>
      <c r="L38" s="129"/>
    </row>
    <row r="39" spans="1:12" x14ac:dyDescent="0.3">
      <c r="B39" s="103"/>
      <c r="C39" s="103"/>
      <c r="D39" s="103"/>
      <c r="E39" s="103"/>
      <c r="F39" s="103"/>
      <c r="G39" s="103"/>
      <c r="H39" s="129"/>
      <c r="I39" s="129"/>
      <c r="J39" s="129"/>
      <c r="K39" s="129"/>
      <c r="L39" s="129"/>
    </row>
    <row r="40" spans="1:12" x14ac:dyDescent="0.3">
      <c r="B40" s="103"/>
      <c r="C40" s="103"/>
      <c r="D40" s="103"/>
      <c r="E40" s="103"/>
      <c r="F40" s="103"/>
      <c r="G40" s="103"/>
      <c r="H40" s="129"/>
      <c r="I40" s="129"/>
      <c r="J40" s="129"/>
      <c r="K40" s="129"/>
      <c r="L40" s="129"/>
    </row>
    <row r="41" spans="1:12" x14ac:dyDescent="0.3">
      <c r="B41" s="103"/>
      <c r="C41" s="103"/>
      <c r="D41" s="103"/>
      <c r="E41" s="103"/>
      <c r="F41" s="103"/>
      <c r="G41" s="103"/>
      <c r="H41" s="129"/>
      <c r="I41" s="129"/>
      <c r="J41" s="129"/>
      <c r="K41" s="129"/>
      <c r="L41" s="129"/>
    </row>
    <row r="42" spans="1:12" x14ac:dyDescent="0.3"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</row>
    <row r="43" spans="1:12" x14ac:dyDescent="0.3"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</row>
    <row r="44" spans="1:12" x14ac:dyDescent="0.3">
      <c r="B44" s="129"/>
      <c r="C44" s="129"/>
      <c r="D44" s="129"/>
      <c r="E44" s="129"/>
      <c r="F44" s="129"/>
      <c r="G44" s="129"/>
      <c r="H44" s="129"/>
      <c r="I44" s="129"/>
      <c r="J44" s="129"/>
      <c r="K44" s="129"/>
      <c r="L44" s="129"/>
    </row>
    <row r="45" spans="1:12" x14ac:dyDescent="0.3">
      <c r="B45" s="129"/>
      <c r="C45" s="129"/>
      <c r="D45" s="129"/>
      <c r="E45" s="129"/>
      <c r="F45" s="129"/>
      <c r="G45" s="129"/>
      <c r="H45" s="129"/>
      <c r="I45" s="129"/>
      <c r="J45" s="129"/>
      <c r="K45" s="129"/>
      <c r="L45" s="129"/>
    </row>
    <row r="46" spans="1:12" x14ac:dyDescent="0.3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S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6.6640625" style="7" customWidth="1"/>
    <col min="3" max="3" width="12.6640625" style="7" customWidth="1"/>
    <col min="4" max="4" width="14" style="7" customWidth="1"/>
    <col min="5" max="5" width="11.109375" style="7" customWidth="1"/>
    <col min="6" max="6" width="10" style="7" customWidth="1"/>
    <col min="7" max="7" width="16.33203125" style="7" bestFit="1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6.6640625" style="7" customWidth="1"/>
    <col min="13" max="13" width="7" style="7" customWidth="1"/>
    <col min="14" max="15" width="5.33203125" style="7" customWidth="1"/>
    <col min="16" max="16" width="12.88671875" style="7" bestFit="1" customWidth="1"/>
    <col min="17" max="17" width="13.6640625" style="7" customWidth="1"/>
    <col min="18" max="18" width="12.88671875" style="7" bestFit="1" customWidth="1"/>
    <col min="19" max="19" width="13.44140625" style="7" customWidth="1"/>
    <col min="20" max="16384" width="10.88671875" style="7"/>
  </cols>
  <sheetData>
    <row r="1" spans="1:19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23"/>
    </row>
    <row r="2" spans="1:19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23"/>
    </row>
    <row r="3" spans="1:19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23"/>
    </row>
    <row r="4" spans="1:19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9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9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9" x14ac:dyDescent="0.3">
      <c r="A7" s="95"/>
      <c r="B7" s="105"/>
      <c r="C7" s="219" t="s">
        <v>54</v>
      </c>
      <c r="D7" s="219"/>
      <c r="E7" s="219"/>
      <c r="F7" s="219"/>
      <c r="G7" s="219"/>
      <c r="H7" s="219"/>
      <c r="I7" s="219"/>
      <c r="J7" s="219"/>
      <c r="K7" s="97"/>
    </row>
    <row r="8" spans="1:19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9" x14ac:dyDescent="0.3">
      <c r="A9" s="95"/>
      <c r="B9" s="105"/>
      <c r="C9" s="117"/>
      <c r="D9" s="117"/>
      <c r="E9" s="117"/>
      <c r="F9" s="117"/>
      <c r="G9" s="117"/>
      <c r="H9" s="117"/>
      <c r="I9" s="105"/>
      <c r="J9" s="105"/>
      <c r="K9" s="97"/>
    </row>
    <row r="10" spans="1:19" ht="15.75" customHeight="1" x14ac:dyDescent="0.3">
      <c r="A10" s="95"/>
      <c r="B10" s="110"/>
      <c r="C10" s="223" t="s">
        <v>197</v>
      </c>
      <c r="D10" s="223"/>
      <c r="E10" s="222" t="s">
        <v>191</v>
      </c>
      <c r="F10" s="222" t="s">
        <v>192</v>
      </c>
      <c r="G10" s="223" t="s">
        <v>198</v>
      </c>
      <c r="H10" s="223"/>
      <c r="I10" s="222" t="s">
        <v>191</v>
      </c>
      <c r="J10" s="222" t="s">
        <v>192</v>
      </c>
      <c r="K10" s="97"/>
    </row>
    <row r="11" spans="1:19" x14ac:dyDescent="0.3">
      <c r="A11" s="95"/>
      <c r="B11" s="110"/>
      <c r="C11" s="202">
        <v>2018</v>
      </c>
      <c r="D11" s="117">
        <v>2019</v>
      </c>
      <c r="E11" s="222"/>
      <c r="F11" s="222"/>
      <c r="G11" s="117">
        <f>+C11</f>
        <v>2018</v>
      </c>
      <c r="H11" s="117">
        <f>+D11</f>
        <v>2019</v>
      </c>
      <c r="I11" s="222"/>
      <c r="J11" s="222"/>
      <c r="K11" s="97"/>
      <c r="N11" s="2"/>
    </row>
    <row r="12" spans="1:19" x14ac:dyDescent="0.3">
      <c r="A12" s="95"/>
      <c r="B12" s="110"/>
      <c r="C12" s="117"/>
      <c r="D12" s="117"/>
      <c r="E12" s="117"/>
      <c r="F12" s="117"/>
      <c r="G12" s="117"/>
      <c r="H12" s="117"/>
      <c r="I12" s="117"/>
      <c r="J12" s="117"/>
      <c r="K12" s="97"/>
    </row>
    <row r="13" spans="1:19" x14ac:dyDescent="0.3">
      <c r="A13" s="95"/>
      <c r="B13" s="111" t="s">
        <v>24</v>
      </c>
      <c r="C13" s="24">
        <v>1971.2050806000002</v>
      </c>
      <c r="D13" s="24">
        <v>1862.8432675000004</v>
      </c>
      <c r="E13" s="24">
        <v>-5.4972369017543539</v>
      </c>
      <c r="F13" s="22">
        <v>100</v>
      </c>
      <c r="G13" s="24">
        <v>206.6591018</v>
      </c>
      <c r="H13" s="24">
        <v>188.63478739999999</v>
      </c>
      <c r="I13" s="24">
        <v>-8.7217617046664309</v>
      </c>
      <c r="J13" s="22">
        <v>100</v>
      </c>
      <c r="K13" s="97"/>
      <c r="L13" s="182">
        <f>+(D13/C13-1)*100</f>
        <v>-5.4972369017543539</v>
      </c>
      <c r="M13" s="127">
        <f>+D13/$D$13*100</f>
        <v>100</v>
      </c>
      <c r="N13" s="182">
        <f>+(H13/G13-1)*100</f>
        <v>-8.7217617046664309</v>
      </c>
      <c r="O13" s="127">
        <f>+H13/$H$13*100</f>
        <v>100</v>
      </c>
      <c r="P13" s="127" t="b">
        <f>+E13=L13</f>
        <v>1</v>
      </c>
      <c r="Q13" s="127" t="b">
        <f>+F13=M13</f>
        <v>1</v>
      </c>
      <c r="R13" s="127" t="b">
        <f>+I13=N13</f>
        <v>1</v>
      </c>
      <c r="S13" s="127" t="b">
        <f>+J13=O13</f>
        <v>1</v>
      </c>
    </row>
    <row r="14" spans="1:19" ht="15.6" customHeight="1" x14ac:dyDescent="0.3">
      <c r="A14" s="95"/>
      <c r="B14" s="110" t="s">
        <v>22</v>
      </c>
      <c r="C14" s="21">
        <v>39.062486300000003</v>
      </c>
      <c r="D14" s="24">
        <v>27.082238599999997</v>
      </c>
      <c r="E14" s="21">
        <v>-30.669444868387718</v>
      </c>
      <c r="F14" s="21">
        <v>1.4538119804542273</v>
      </c>
      <c r="G14" s="21">
        <v>1.1799249999999999</v>
      </c>
      <c r="H14" s="24">
        <v>2.588822</v>
      </c>
      <c r="I14" s="21">
        <v>119.40564018899509</v>
      </c>
      <c r="J14" s="21">
        <v>1.3723990339652483</v>
      </c>
      <c r="K14" s="97"/>
      <c r="L14" s="182">
        <f t="shared" ref="L14:L31" si="0">+(D14/C14-1)*100</f>
        <v>-30.669444868387718</v>
      </c>
      <c r="M14" s="127">
        <f t="shared" ref="M14:M31" si="1">+D14/$D$13*100</f>
        <v>1.4538119804542273</v>
      </c>
      <c r="N14" s="182">
        <f t="shared" ref="N14:N31" si="2">+(H14/G14-1)*100</f>
        <v>119.40564018899509</v>
      </c>
      <c r="O14" s="127">
        <f t="shared" ref="O14:O31" si="3">+H14/$H$13*100</f>
        <v>1.3723990339652483</v>
      </c>
      <c r="P14" s="127" t="b">
        <f t="shared" ref="P14:P31" si="4">+E14=L14</f>
        <v>1</v>
      </c>
      <c r="Q14" s="127" t="b">
        <f t="shared" ref="Q14:Q31" si="5">+F14=M14</f>
        <v>1</v>
      </c>
      <c r="R14" s="127" t="b">
        <f t="shared" ref="R14:R31" si="6">+I14=N14</f>
        <v>1</v>
      </c>
      <c r="S14" s="127" t="b">
        <f t="shared" ref="S14:S31" si="7">+J14=O14</f>
        <v>1</v>
      </c>
    </row>
    <row r="15" spans="1:19" x14ac:dyDescent="0.3">
      <c r="A15" s="95"/>
      <c r="B15" s="110" t="s">
        <v>23</v>
      </c>
      <c r="C15" s="21">
        <v>1932.1425943000002</v>
      </c>
      <c r="D15" s="24">
        <v>1835.7610289000004</v>
      </c>
      <c r="E15" s="21">
        <v>-4.9883256900569499</v>
      </c>
      <c r="F15" s="21">
        <v>98.546188019545781</v>
      </c>
      <c r="G15" s="21">
        <v>205.4791768</v>
      </c>
      <c r="H15" s="24">
        <v>186.0459654</v>
      </c>
      <c r="I15" s="21">
        <v>-9.4575088836933663</v>
      </c>
      <c r="J15" s="21">
        <v>98.627600966034763</v>
      </c>
      <c r="K15" s="97"/>
      <c r="L15" s="182">
        <f t="shared" si="0"/>
        <v>-4.9883256900569499</v>
      </c>
      <c r="M15" s="127">
        <f t="shared" si="1"/>
        <v>98.546188019545781</v>
      </c>
      <c r="N15" s="182">
        <f t="shared" si="2"/>
        <v>-9.4575088836933663</v>
      </c>
      <c r="O15" s="127">
        <f t="shared" si="3"/>
        <v>98.627600966034763</v>
      </c>
      <c r="P15" s="127" t="b">
        <f t="shared" si="4"/>
        <v>1</v>
      </c>
      <c r="Q15" s="127" t="b">
        <f t="shared" si="5"/>
        <v>1</v>
      </c>
      <c r="R15" s="127" t="b">
        <f t="shared" si="6"/>
        <v>1</v>
      </c>
      <c r="S15" s="127" t="b">
        <f t="shared" si="7"/>
        <v>1</v>
      </c>
    </row>
    <row r="16" spans="1:19" x14ac:dyDescent="0.3">
      <c r="A16" s="95" t="s">
        <v>61</v>
      </c>
      <c r="B16" s="151" t="s">
        <v>98</v>
      </c>
      <c r="C16" s="21">
        <v>573.67067629999531</v>
      </c>
      <c r="D16" s="24">
        <v>429.96078769000002</v>
      </c>
      <c r="E16" s="21">
        <v>-25.050938551867631</v>
      </c>
      <c r="F16" s="21">
        <v>23.080889046936413</v>
      </c>
      <c r="G16" s="21">
        <v>41.990304259999995</v>
      </c>
      <c r="H16" s="24">
        <v>24.892636880000101</v>
      </c>
      <c r="I16" s="21">
        <v>-40.718131676619329</v>
      </c>
      <c r="J16" s="21">
        <v>13.196206926146276</v>
      </c>
      <c r="K16" s="97"/>
      <c r="L16" s="182">
        <f t="shared" si="0"/>
        <v>-25.050938551867631</v>
      </c>
      <c r="M16" s="127">
        <f t="shared" si="1"/>
        <v>23.080889046936413</v>
      </c>
      <c r="N16" s="182">
        <f t="shared" si="2"/>
        <v>-40.718131676619329</v>
      </c>
      <c r="O16" s="127">
        <f t="shared" si="3"/>
        <v>13.196206926146276</v>
      </c>
      <c r="P16" s="127" t="b">
        <f t="shared" si="4"/>
        <v>1</v>
      </c>
      <c r="Q16" s="127" t="b">
        <f t="shared" si="5"/>
        <v>1</v>
      </c>
      <c r="R16" s="127" t="b">
        <f t="shared" si="6"/>
        <v>1</v>
      </c>
      <c r="S16" s="127" t="b">
        <f t="shared" si="7"/>
        <v>1</v>
      </c>
    </row>
    <row r="17" spans="1:19" x14ac:dyDescent="0.3">
      <c r="A17" s="95" t="s">
        <v>61</v>
      </c>
      <c r="B17" s="151" t="s">
        <v>203</v>
      </c>
      <c r="C17" s="21">
        <v>110.11208601</v>
      </c>
      <c r="D17" s="24">
        <v>145.43366397999998</v>
      </c>
      <c r="E17" s="21">
        <v>32.077839272604635</v>
      </c>
      <c r="F17" s="21">
        <v>7.8070799898896999</v>
      </c>
      <c r="G17" s="21">
        <v>26.024167569999999</v>
      </c>
      <c r="H17" s="24">
        <v>18.220209319999999</v>
      </c>
      <c r="I17" s="21">
        <v>-29.987350139092271</v>
      </c>
      <c r="J17" s="21">
        <v>9.6589868555708414</v>
      </c>
      <c r="K17" s="97"/>
      <c r="L17" s="182">
        <f t="shared" si="0"/>
        <v>32.077839272604635</v>
      </c>
      <c r="M17" s="127">
        <f t="shared" si="1"/>
        <v>7.8070799898896999</v>
      </c>
      <c r="N17" s="182">
        <f t="shared" si="2"/>
        <v>-29.987350139092271</v>
      </c>
      <c r="O17" s="127">
        <f t="shared" si="3"/>
        <v>9.6589868555708414</v>
      </c>
      <c r="P17" s="127" t="b">
        <f t="shared" si="4"/>
        <v>1</v>
      </c>
      <c r="Q17" s="127" t="b">
        <f t="shared" si="5"/>
        <v>1</v>
      </c>
      <c r="R17" s="127" t="b">
        <f t="shared" si="6"/>
        <v>1</v>
      </c>
      <c r="S17" s="127" t="b">
        <f t="shared" si="7"/>
        <v>1</v>
      </c>
    </row>
    <row r="18" spans="1:19" ht="15.75" customHeight="1" x14ac:dyDescent="0.3">
      <c r="A18" s="95" t="s">
        <v>61</v>
      </c>
      <c r="B18" s="151" t="s">
        <v>186</v>
      </c>
      <c r="C18" s="21">
        <v>153.8731645200015</v>
      </c>
      <c r="D18" s="24">
        <v>152.0090587800008</v>
      </c>
      <c r="E18" s="21">
        <v>-1.211456036415226</v>
      </c>
      <c r="F18" s="21">
        <v>8.1600562662473575</v>
      </c>
      <c r="G18" s="21">
        <v>16.872080780000001</v>
      </c>
      <c r="H18" s="24">
        <v>20.988323399999999</v>
      </c>
      <c r="I18" s="21">
        <v>24.396769276255203</v>
      </c>
      <c r="J18" s="21">
        <v>11.126433087601317</v>
      </c>
      <c r="K18" s="97"/>
      <c r="L18" s="182">
        <f t="shared" si="0"/>
        <v>-1.211456036415226</v>
      </c>
      <c r="M18" s="127">
        <f t="shared" si="1"/>
        <v>8.1600562662473575</v>
      </c>
      <c r="N18" s="182">
        <f t="shared" si="2"/>
        <v>24.396769276255203</v>
      </c>
      <c r="O18" s="127">
        <f t="shared" si="3"/>
        <v>11.126433087601317</v>
      </c>
      <c r="P18" s="127" t="b">
        <f t="shared" si="4"/>
        <v>1</v>
      </c>
      <c r="Q18" s="127" t="b">
        <f t="shared" si="5"/>
        <v>1</v>
      </c>
      <c r="R18" s="127" t="b">
        <f t="shared" si="6"/>
        <v>1</v>
      </c>
      <c r="S18" s="127" t="b">
        <f t="shared" si="7"/>
        <v>1</v>
      </c>
    </row>
    <row r="19" spans="1:19" x14ac:dyDescent="0.3">
      <c r="A19" s="95" t="s">
        <v>61</v>
      </c>
      <c r="B19" s="137" t="s">
        <v>204</v>
      </c>
      <c r="C19" s="21">
        <v>155.26331698999979</v>
      </c>
      <c r="D19" s="24">
        <v>138.36575158999941</v>
      </c>
      <c r="E19" s="21">
        <v>-10.883166563476632</v>
      </c>
      <c r="F19" s="21">
        <v>7.4276646889188376</v>
      </c>
      <c r="G19" s="21">
        <v>15.357539619999999</v>
      </c>
      <c r="H19" s="24">
        <v>16.34671634</v>
      </c>
      <c r="I19" s="21">
        <v>6.4409843274101375</v>
      </c>
      <c r="J19" s="21">
        <v>8.6658015551165519</v>
      </c>
      <c r="K19" s="97"/>
      <c r="L19" s="182">
        <f t="shared" si="0"/>
        <v>-10.883166563476632</v>
      </c>
      <c r="M19" s="127">
        <f t="shared" si="1"/>
        <v>7.4276646889188376</v>
      </c>
      <c r="N19" s="182">
        <f t="shared" si="2"/>
        <v>6.4409843274101375</v>
      </c>
      <c r="O19" s="127">
        <f t="shared" si="3"/>
        <v>8.6658015551165519</v>
      </c>
      <c r="P19" s="127" t="b">
        <f t="shared" si="4"/>
        <v>1</v>
      </c>
      <c r="Q19" s="127" t="b">
        <f t="shared" si="5"/>
        <v>1</v>
      </c>
      <c r="R19" s="127" t="b">
        <f t="shared" si="6"/>
        <v>1</v>
      </c>
      <c r="S19" s="127" t="b">
        <f t="shared" si="7"/>
        <v>1</v>
      </c>
    </row>
    <row r="20" spans="1:19" x14ac:dyDescent="0.3">
      <c r="A20" s="95" t="s">
        <v>61</v>
      </c>
      <c r="B20" s="137" t="s">
        <v>178</v>
      </c>
      <c r="C20" s="21">
        <v>152.71017379999989</v>
      </c>
      <c r="D20" s="24">
        <v>127.34736593000049</v>
      </c>
      <c r="E20" s="21">
        <v>-16.608459828757926</v>
      </c>
      <c r="F20" s="21">
        <v>6.8361825254845536</v>
      </c>
      <c r="G20" s="21">
        <v>12.87473385</v>
      </c>
      <c r="H20" s="24">
        <v>16.615719259999999</v>
      </c>
      <c r="I20" s="21">
        <v>29.056798016838226</v>
      </c>
      <c r="J20" s="21">
        <v>8.8084067043086662</v>
      </c>
      <c r="K20" s="97"/>
      <c r="L20" s="182">
        <f t="shared" si="0"/>
        <v>-16.608459828757926</v>
      </c>
      <c r="M20" s="127">
        <f t="shared" si="1"/>
        <v>6.8361825254845536</v>
      </c>
      <c r="N20" s="182">
        <f t="shared" si="2"/>
        <v>29.056798016838226</v>
      </c>
      <c r="O20" s="127">
        <f t="shared" si="3"/>
        <v>8.8084067043086662</v>
      </c>
      <c r="P20" s="127" t="b">
        <f t="shared" si="4"/>
        <v>1</v>
      </c>
      <c r="Q20" s="127" t="b">
        <f t="shared" si="5"/>
        <v>1</v>
      </c>
      <c r="R20" s="127" t="b">
        <f t="shared" si="6"/>
        <v>1</v>
      </c>
      <c r="S20" s="127" t="b">
        <f t="shared" si="7"/>
        <v>1</v>
      </c>
    </row>
    <row r="21" spans="1:19" x14ac:dyDescent="0.3">
      <c r="A21" s="95" t="s">
        <v>61</v>
      </c>
      <c r="B21" s="110" t="s">
        <v>62</v>
      </c>
      <c r="C21" s="21">
        <v>786.51317668000365</v>
      </c>
      <c r="D21" s="24">
        <v>842.64440092999996</v>
      </c>
      <c r="E21" s="21">
        <v>7.1367175928234383</v>
      </c>
      <c r="F21" s="21">
        <v>45.234315502068924</v>
      </c>
      <c r="G21" s="21">
        <v>92.360350720000014</v>
      </c>
      <c r="H21" s="24">
        <v>88.982360199999874</v>
      </c>
      <c r="I21" s="21">
        <v>-3.6574033052785504</v>
      </c>
      <c r="J21" s="21">
        <v>47.17176583729109</v>
      </c>
      <c r="K21" s="97"/>
      <c r="L21" s="182">
        <f t="shared" si="0"/>
        <v>7.1367175928234383</v>
      </c>
      <c r="M21" s="127">
        <f t="shared" si="1"/>
        <v>45.234315502068924</v>
      </c>
      <c r="N21" s="182">
        <f t="shared" si="2"/>
        <v>-3.6574033052785504</v>
      </c>
      <c r="O21" s="127">
        <f t="shared" si="3"/>
        <v>47.17176583729109</v>
      </c>
      <c r="P21" s="127" t="b">
        <f t="shared" si="4"/>
        <v>1</v>
      </c>
      <c r="Q21" s="127" t="b">
        <f t="shared" si="5"/>
        <v>1</v>
      </c>
      <c r="R21" s="127" t="b">
        <f t="shared" si="6"/>
        <v>1</v>
      </c>
      <c r="S21" s="127" t="b">
        <f t="shared" si="7"/>
        <v>1</v>
      </c>
    </row>
    <row r="22" spans="1:19" x14ac:dyDescent="0.3">
      <c r="A22" s="95"/>
      <c r="B22" s="110"/>
      <c r="C22" s="107"/>
      <c r="D22" s="107"/>
      <c r="E22" s="107"/>
      <c r="F22" s="108"/>
      <c r="G22" s="108"/>
      <c r="H22" s="108"/>
      <c r="I22" s="109"/>
      <c r="J22" s="109"/>
      <c r="K22" s="97"/>
      <c r="L22" s="182"/>
      <c r="M22" s="127"/>
      <c r="N22" s="182"/>
      <c r="O22" s="127"/>
      <c r="P22" s="127"/>
      <c r="Q22" s="127"/>
      <c r="R22" s="127"/>
      <c r="S22" s="127"/>
    </row>
    <row r="23" spans="1:19" x14ac:dyDescent="0.3">
      <c r="A23" s="95"/>
      <c r="B23" s="111" t="s">
        <v>24</v>
      </c>
      <c r="C23" s="24">
        <v>1971.2050806000002</v>
      </c>
      <c r="D23" s="24">
        <v>1862.8432675000004</v>
      </c>
      <c r="E23" s="24">
        <v>-5.4972369017543539</v>
      </c>
      <c r="F23" s="22">
        <v>100</v>
      </c>
      <c r="G23" s="24">
        <v>206.6591018</v>
      </c>
      <c r="H23" s="24">
        <v>188.63478739999999</v>
      </c>
      <c r="I23" s="24">
        <v>-8.7217617046664309</v>
      </c>
      <c r="J23" s="22">
        <v>100</v>
      </c>
      <c r="K23" s="97"/>
      <c r="L23" s="182">
        <f>+(D23/C23-1)*100</f>
        <v>-5.4972369017543539</v>
      </c>
      <c r="M23" s="127">
        <f>+D23/$D$13*100</f>
        <v>100</v>
      </c>
      <c r="N23" s="182">
        <f t="shared" si="2"/>
        <v>-8.7217617046664309</v>
      </c>
      <c r="O23" s="127">
        <f t="shared" si="3"/>
        <v>100</v>
      </c>
      <c r="P23" s="127" t="b">
        <f t="shared" si="4"/>
        <v>1</v>
      </c>
      <c r="Q23" s="127" t="b">
        <f t="shared" si="5"/>
        <v>1</v>
      </c>
      <c r="R23" s="127" t="b">
        <f t="shared" si="6"/>
        <v>1</v>
      </c>
      <c r="S23" s="127" t="b">
        <f t="shared" si="7"/>
        <v>1</v>
      </c>
    </row>
    <row r="24" spans="1:19" x14ac:dyDescent="0.3">
      <c r="A24" s="95"/>
      <c r="B24" s="110" t="s">
        <v>38</v>
      </c>
      <c r="C24" s="21">
        <v>669.55404513999247</v>
      </c>
      <c r="D24" s="24">
        <v>491.95117107999852</v>
      </c>
      <c r="E24" s="21">
        <v>-26.525547168169251</v>
      </c>
      <c r="F24" s="21">
        <v>26.408618463120298</v>
      </c>
      <c r="G24" s="21">
        <v>49.29513214</v>
      </c>
      <c r="H24" s="24">
        <v>30.4060342000001</v>
      </c>
      <c r="I24" s="21">
        <v>-38.318383824094774</v>
      </c>
      <c r="J24" s="21">
        <v>16.118996193169881</v>
      </c>
      <c r="K24" s="97"/>
      <c r="L24" s="182">
        <f t="shared" si="0"/>
        <v>-26.525547168169251</v>
      </c>
      <c r="M24" s="127">
        <f t="shared" si="1"/>
        <v>26.408618463120298</v>
      </c>
      <c r="N24" s="182">
        <f t="shared" si="2"/>
        <v>-38.318383824094774</v>
      </c>
      <c r="O24" s="127">
        <f t="shared" si="3"/>
        <v>16.118996193169881</v>
      </c>
      <c r="P24" s="127" t="b">
        <f t="shared" si="4"/>
        <v>1</v>
      </c>
      <c r="Q24" s="127" t="b">
        <f t="shared" si="5"/>
        <v>1</v>
      </c>
      <c r="R24" s="127" t="b">
        <f t="shared" si="6"/>
        <v>1</v>
      </c>
      <c r="S24" s="127" t="b">
        <f t="shared" si="7"/>
        <v>1</v>
      </c>
    </row>
    <row r="25" spans="1:19" x14ac:dyDescent="0.3">
      <c r="A25" s="95"/>
      <c r="B25" s="110" t="s">
        <v>39</v>
      </c>
      <c r="C25" s="21">
        <v>1249.4433018500013</v>
      </c>
      <c r="D25" s="24">
        <v>1297.533747609999</v>
      </c>
      <c r="E25" s="21">
        <v>3.848949823396719</v>
      </c>
      <c r="F25" s="21">
        <v>69.653404032822024</v>
      </c>
      <c r="G25" s="21">
        <v>149.47015296000029</v>
      </c>
      <c r="H25" s="24">
        <v>150.69044631999981</v>
      </c>
      <c r="I25" s="21">
        <v>0.81641273246444435</v>
      </c>
      <c r="J25" s="21">
        <v>79.88475953826098</v>
      </c>
      <c r="K25" s="97"/>
      <c r="L25" s="182">
        <f t="shared" si="0"/>
        <v>3.848949823396719</v>
      </c>
      <c r="M25" s="127">
        <f t="shared" si="1"/>
        <v>69.653404032822024</v>
      </c>
      <c r="N25" s="182">
        <f t="shared" si="2"/>
        <v>0.81641273246444435</v>
      </c>
      <c r="O25" s="127">
        <f t="shared" si="3"/>
        <v>79.88475953826098</v>
      </c>
      <c r="P25" s="127" t="b">
        <f t="shared" si="4"/>
        <v>1</v>
      </c>
      <c r="Q25" s="127" t="b">
        <f t="shared" si="5"/>
        <v>1</v>
      </c>
      <c r="R25" s="127" t="b">
        <f t="shared" si="6"/>
        <v>1</v>
      </c>
      <c r="S25" s="127" t="b">
        <f t="shared" si="7"/>
        <v>1</v>
      </c>
    </row>
    <row r="26" spans="1:19" x14ac:dyDescent="0.3">
      <c r="A26" s="95"/>
      <c r="B26" s="110" t="s">
        <v>57</v>
      </c>
      <c r="C26" s="21">
        <v>201.33076736999988</v>
      </c>
      <c r="D26" s="24">
        <v>211.57044517999981</v>
      </c>
      <c r="E26" s="21">
        <v>5.0859975073664465</v>
      </c>
      <c r="F26" s="21">
        <v>11.357393768501771</v>
      </c>
      <c r="G26" s="21">
        <v>20.792242469999998</v>
      </c>
      <c r="H26" s="24">
        <v>22.349312030000103</v>
      </c>
      <c r="I26" s="21">
        <v>7.4887043196361081</v>
      </c>
      <c r="J26" s="21">
        <v>11.84792706480401</v>
      </c>
      <c r="K26" s="97"/>
      <c r="L26" s="182">
        <f t="shared" si="0"/>
        <v>5.0859975073664465</v>
      </c>
      <c r="M26" s="127">
        <f t="shared" si="1"/>
        <v>11.357393768501771</v>
      </c>
      <c r="N26" s="182">
        <f t="shared" si="2"/>
        <v>7.4887043196361081</v>
      </c>
      <c r="O26" s="127">
        <f t="shared" si="3"/>
        <v>11.84792706480401</v>
      </c>
      <c r="P26" s="127" t="b">
        <f t="shared" si="4"/>
        <v>1</v>
      </c>
      <c r="Q26" s="127" t="b">
        <f t="shared" si="5"/>
        <v>1</v>
      </c>
      <c r="R26" s="127" t="b">
        <f t="shared" si="6"/>
        <v>1</v>
      </c>
      <c r="S26" s="127" t="b">
        <f t="shared" si="7"/>
        <v>1</v>
      </c>
    </row>
    <row r="27" spans="1:19" x14ac:dyDescent="0.3">
      <c r="A27" s="95"/>
      <c r="B27" s="110" t="s">
        <v>58</v>
      </c>
      <c r="C27" s="21">
        <v>341.27218331000074</v>
      </c>
      <c r="D27" s="24">
        <v>342.96421612999734</v>
      </c>
      <c r="E27" s="21">
        <v>0.49580156331101577</v>
      </c>
      <c r="F27" s="21">
        <v>18.410792905313343</v>
      </c>
      <c r="G27" s="21">
        <v>34.861669640000095</v>
      </c>
      <c r="H27" s="24">
        <v>39.066777619999904</v>
      </c>
      <c r="I27" s="21">
        <v>12.062267881670508</v>
      </c>
      <c r="J27" s="21">
        <v>20.710272033312084</v>
      </c>
      <c r="K27" s="97"/>
      <c r="L27" s="182">
        <f t="shared" si="0"/>
        <v>0.49580156331101577</v>
      </c>
      <c r="M27" s="127">
        <f t="shared" si="1"/>
        <v>18.410792905313343</v>
      </c>
      <c r="N27" s="182">
        <f t="shared" si="2"/>
        <v>12.062267881670508</v>
      </c>
      <c r="O27" s="127">
        <f t="shared" si="3"/>
        <v>20.710272033312084</v>
      </c>
      <c r="P27" s="127" t="b">
        <f t="shared" si="4"/>
        <v>1</v>
      </c>
      <c r="Q27" s="127" t="b">
        <f t="shared" si="5"/>
        <v>1</v>
      </c>
      <c r="R27" s="127" t="b">
        <f t="shared" si="6"/>
        <v>1</v>
      </c>
      <c r="S27" s="127" t="b">
        <f t="shared" si="7"/>
        <v>1</v>
      </c>
    </row>
    <row r="28" spans="1:19" x14ac:dyDescent="0.3">
      <c r="A28" s="95"/>
      <c r="B28" s="110" t="s">
        <v>59</v>
      </c>
      <c r="C28" s="21">
        <v>450.71177475000172</v>
      </c>
      <c r="D28" s="24">
        <v>475.49290445000145</v>
      </c>
      <c r="E28" s="21">
        <v>5.4982210557390498</v>
      </c>
      <c r="F28" s="21">
        <v>25.525115974363711</v>
      </c>
      <c r="G28" s="21">
        <v>63.247511560000206</v>
      </c>
      <c r="H28" s="24">
        <v>60.558220859999899</v>
      </c>
      <c r="I28" s="21">
        <v>-4.2520102904745727</v>
      </c>
      <c r="J28" s="21">
        <v>32.103421481630647</v>
      </c>
      <c r="K28" s="97"/>
      <c r="L28" s="182">
        <f t="shared" si="0"/>
        <v>5.4982210557390498</v>
      </c>
      <c r="M28" s="127">
        <f t="shared" si="1"/>
        <v>25.525115974363711</v>
      </c>
      <c r="N28" s="182">
        <f t="shared" si="2"/>
        <v>-4.2520102904745727</v>
      </c>
      <c r="O28" s="127">
        <f t="shared" si="3"/>
        <v>32.103421481630647</v>
      </c>
      <c r="P28" s="127" t="b">
        <f t="shared" si="4"/>
        <v>1</v>
      </c>
      <c r="Q28" s="127" t="b">
        <f t="shared" si="5"/>
        <v>1</v>
      </c>
      <c r="R28" s="127" t="b">
        <f t="shared" si="6"/>
        <v>1</v>
      </c>
      <c r="S28" s="127" t="b">
        <f t="shared" si="7"/>
        <v>1</v>
      </c>
    </row>
    <row r="29" spans="1:19" x14ac:dyDescent="0.3">
      <c r="A29" s="95"/>
      <c r="B29" s="110" t="s">
        <v>60</v>
      </c>
      <c r="C29" s="21">
        <v>256.12857641999892</v>
      </c>
      <c r="D29" s="24">
        <v>267.50618185000042</v>
      </c>
      <c r="E29" s="21">
        <v>4.4421460459548756</v>
      </c>
      <c r="F29" s="21">
        <v>14.360101384643212</v>
      </c>
      <c r="G29" s="21">
        <v>30.56872929</v>
      </c>
      <c r="H29" s="24">
        <v>28.716135809999901</v>
      </c>
      <c r="I29" s="21">
        <v>-6.0604203152341718</v>
      </c>
      <c r="J29" s="21">
        <v>15.223138958514234</v>
      </c>
      <c r="K29" s="97"/>
      <c r="L29" s="182">
        <f t="shared" si="0"/>
        <v>4.4421460459548756</v>
      </c>
      <c r="M29" s="127">
        <f t="shared" si="1"/>
        <v>14.360101384643212</v>
      </c>
      <c r="N29" s="182">
        <f t="shared" si="2"/>
        <v>-6.0604203152341718</v>
      </c>
      <c r="O29" s="127">
        <f t="shared" si="3"/>
        <v>15.223138958514234</v>
      </c>
      <c r="P29" s="127" t="b">
        <f t="shared" si="4"/>
        <v>1</v>
      </c>
      <c r="Q29" s="127" t="b">
        <f t="shared" si="5"/>
        <v>1</v>
      </c>
      <c r="R29" s="127" t="b">
        <f t="shared" si="6"/>
        <v>1</v>
      </c>
      <c r="S29" s="127" t="b">
        <f t="shared" si="7"/>
        <v>1</v>
      </c>
    </row>
    <row r="30" spans="1:19" x14ac:dyDescent="0.3">
      <c r="A30" s="95"/>
      <c r="B30" s="110" t="s">
        <v>92</v>
      </c>
      <c r="C30" s="21">
        <v>44.095774640000094</v>
      </c>
      <c r="D30" s="24">
        <v>52.117549580000102</v>
      </c>
      <c r="E30" s="21">
        <v>18.191708855304476</v>
      </c>
      <c r="F30" s="21">
        <v>2.7977420585653263</v>
      </c>
      <c r="G30" s="21">
        <v>5.55289871</v>
      </c>
      <c r="H30" s="24">
        <v>4.8595029000000007</v>
      </c>
      <c r="I30" s="21">
        <v>-12.487096311540668</v>
      </c>
      <c r="J30" s="21">
        <v>2.5761435454084229</v>
      </c>
      <c r="K30" s="97"/>
      <c r="L30" s="182">
        <f t="shared" si="0"/>
        <v>18.191708855304476</v>
      </c>
      <c r="M30" s="127">
        <f t="shared" si="1"/>
        <v>2.7977420585653263</v>
      </c>
      <c r="N30" s="182">
        <f t="shared" si="2"/>
        <v>-12.487096311540668</v>
      </c>
      <c r="O30" s="127">
        <f t="shared" si="3"/>
        <v>2.5761435454084229</v>
      </c>
      <c r="P30" s="127" t="b">
        <f t="shared" si="4"/>
        <v>1</v>
      </c>
      <c r="Q30" s="127" t="b">
        <f t="shared" si="5"/>
        <v>1</v>
      </c>
      <c r="R30" s="127" t="b">
        <f t="shared" si="6"/>
        <v>1</v>
      </c>
      <c r="S30" s="127" t="b">
        <f t="shared" si="7"/>
        <v>1</v>
      </c>
    </row>
    <row r="31" spans="1:19" s="125" customFormat="1" x14ac:dyDescent="0.3">
      <c r="A31" s="95"/>
      <c r="B31" s="110" t="s">
        <v>183</v>
      </c>
      <c r="C31" s="21">
        <v>8.1119588499999988</v>
      </c>
      <c r="D31" s="24">
        <v>21.240799370000001</v>
      </c>
      <c r="E31" s="21">
        <v>161.84550196528679</v>
      </c>
      <c r="F31" s="21">
        <v>1.1402354530075889</v>
      </c>
      <c r="G31" s="21">
        <v>2.3409182400000002</v>
      </c>
      <c r="H31" s="24">
        <v>2.6788040099999999</v>
      </c>
      <c r="I31" s="21">
        <v>14.433898810579549</v>
      </c>
      <c r="J31" s="21">
        <v>1.4201007390644214</v>
      </c>
      <c r="K31" s="97"/>
      <c r="L31" s="182">
        <f t="shared" si="0"/>
        <v>161.84550196528679</v>
      </c>
      <c r="M31" s="127">
        <f t="shared" si="1"/>
        <v>1.1402354530075889</v>
      </c>
      <c r="N31" s="182">
        <f t="shared" si="2"/>
        <v>14.433898810579549</v>
      </c>
      <c r="O31" s="127">
        <f t="shared" si="3"/>
        <v>1.4201007390644214</v>
      </c>
      <c r="P31" s="127" t="b">
        <f t="shared" si="4"/>
        <v>1</v>
      </c>
      <c r="Q31" s="127" t="b">
        <f t="shared" si="5"/>
        <v>1</v>
      </c>
      <c r="R31" s="127" t="b">
        <f t="shared" si="6"/>
        <v>1</v>
      </c>
      <c r="S31" s="127" t="b">
        <f t="shared" si="7"/>
        <v>1</v>
      </c>
    </row>
    <row r="32" spans="1:19" x14ac:dyDescent="0.3">
      <c r="A32" s="95"/>
      <c r="B32" s="110"/>
      <c r="C32" s="109"/>
      <c r="D32" s="109"/>
      <c r="E32" s="109"/>
      <c r="F32" s="109"/>
      <c r="G32" s="109"/>
      <c r="H32" s="109"/>
      <c r="I32" s="109"/>
      <c r="J32" s="109"/>
      <c r="K32" s="97"/>
      <c r="M32" s="7" t="str">
        <f>IF(F32="","",1)</f>
        <v/>
      </c>
    </row>
    <row r="33" spans="1:11" x14ac:dyDescent="0.3">
      <c r="A33" s="95"/>
      <c r="B33" s="220" t="s">
        <v>145</v>
      </c>
      <c r="C33" s="220"/>
      <c r="D33" s="220"/>
      <c r="E33" s="220"/>
      <c r="F33" s="221" t="s">
        <v>146</v>
      </c>
      <c r="G33" s="221"/>
      <c r="H33" s="221"/>
      <c r="I33" s="221"/>
      <c r="J33" s="221"/>
      <c r="K33" s="97"/>
    </row>
    <row r="34" spans="1:11" x14ac:dyDescent="0.3">
      <c r="A34" s="95"/>
      <c r="B34" s="220" t="s">
        <v>199</v>
      </c>
      <c r="C34" s="220"/>
      <c r="D34" s="220"/>
      <c r="E34" s="220"/>
      <c r="F34" s="221"/>
      <c r="G34" s="221"/>
      <c r="H34" s="221"/>
      <c r="I34" s="221"/>
      <c r="J34" s="221"/>
      <c r="K34" s="97"/>
    </row>
    <row r="35" spans="1:11" x14ac:dyDescent="0.3">
      <c r="A35" s="95"/>
      <c r="B35" s="110"/>
      <c r="C35" s="107"/>
      <c r="D35" s="107"/>
      <c r="E35" s="107"/>
      <c r="F35" s="220" t="str">
        <f>+B34</f>
        <v>Porcentaje, Año corrido septiembre 2019</v>
      </c>
      <c r="G35" s="220"/>
      <c r="H35" s="220"/>
      <c r="I35" s="220"/>
      <c r="J35" s="220"/>
      <c r="K35" s="97"/>
    </row>
    <row r="36" spans="1:11" x14ac:dyDescent="0.3">
      <c r="A36" s="95"/>
      <c r="B36" s="110"/>
      <c r="C36" s="107"/>
      <c r="D36" s="107"/>
      <c r="E36" s="107"/>
      <c r="F36" s="108"/>
      <c r="G36" s="108"/>
      <c r="H36" s="108"/>
      <c r="I36" s="109"/>
      <c r="J36" s="109"/>
      <c r="K36" s="97"/>
    </row>
    <row r="37" spans="1:11" x14ac:dyDescent="0.3">
      <c r="A37" s="95"/>
      <c r="B37" s="110"/>
      <c r="C37" s="107"/>
      <c r="D37" s="107"/>
      <c r="E37" s="107"/>
      <c r="F37" s="108"/>
      <c r="G37" s="108"/>
      <c r="H37" s="108"/>
      <c r="I37" s="109"/>
      <c r="J37" s="109"/>
      <c r="K37" s="97"/>
    </row>
    <row r="38" spans="1:11" x14ac:dyDescent="0.3">
      <c r="A38" s="95"/>
      <c r="B38" s="110"/>
      <c r="C38" s="107"/>
      <c r="D38" s="107"/>
      <c r="E38" s="107"/>
      <c r="F38" s="108"/>
      <c r="G38" s="108"/>
      <c r="H38" s="108"/>
      <c r="I38" s="109"/>
      <c r="J38" s="109"/>
      <c r="K38" s="97"/>
    </row>
    <row r="39" spans="1:11" x14ac:dyDescent="0.3">
      <c r="A39" s="95"/>
      <c r="B39" s="110"/>
      <c r="C39" s="107"/>
      <c r="D39" s="107"/>
      <c r="E39" s="107"/>
      <c r="F39" s="108"/>
      <c r="G39" s="108"/>
      <c r="H39" s="108"/>
      <c r="I39" s="109"/>
      <c r="J39" s="109"/>
      <c r="K39" s="97"/>
    </row>
    <row r="40" spans="1:11" x14ac:dyDescent="0.3">
      <c r="A40" s="95"/>
      <c r="B40" s="110"/>
      <c r="C40" s="107"/>
      <c r="D40" s="107"/>
      <c r="E40" s="107"/>
      <c r="F40" s="108"/>
      <c r="G40" s="108"/>
      <c r="H40" s="108"/>
      <c r="I40" s="109"/>
      <c r="J40" s="109"/>
      <c r="K40" s="97"/>
    </row>
    <row r="41" spans="1:11" x14ac:dyDescent="0.3">
      <c r="A41" s="95"/>
      <c r="B41" s="110"/>
      <c r="C41" s="107"/>
      <c r="D41" s="107"/>
      <c r="E41" s="107"/>
      <c r="F41" s="108"/>
      <c r="G41" s="108"/>
      <c r="H41" s="108"/>
      <c r="I41" s="109"/>
      <c r="J41" s="109"/>
      <c r="K41" s="97"/>
    </row>
    <row r="42" spans="1:11" x14ac:dyDescent="0.3">
      <c r="A42" s="95"/>
      <c r="B42" s="110"/>
      <c r="C42" s="107"/>
      <c r="D42" s="107"/>
      <c r="E42" s="107"/>
      <c r="F42" s="108"/>
      <c r="G42" s="108"/>
      <c r="H42" s="108"/>
      <c r="I42" s="109"/>
      <c r="J42" s="109"/>
      <c r="K42" s="97"/>
    </row>
    <row r="43" spans="1:11" x14ac:dyDescent="0.3">
      <c r="A43" s="95"/>
      <c r="B43" s="114" t="s">
        <v>200</v>
      </c>
      <c r="C43" s="107"/>
      <c r="D43" s="107"/>
      <c r="E43" s="107"/>
      <c r="F43" s="108"/>
      <c r="G43" s="108"/>
      <c r="H43" s="108"/>
      <c r="I43" s="109"/>
      <c r="J43" s="109"/>
      <c r="K43" s="97"/>
    </row>
    <row r="44" spans="1:11" s="91" customFormat="1" x14ac:dyDescent="0.3">
      <c r="A44" s="95"/>
      <c r="B44" s="114" t="s">
        <v>108</v>
      </c>
      <c r="C44" s="107"/>
      <c r="D44" s="107"/>
      <c r="E44" s="107"/>
      <c r="F44" s="108"/>
      <c r="G44" s="108"/>
      <c r="H44" s="108"/>
      <c r="I44" s="109"/>
      <c r="J44" s="109"/>
      <c r="K44" s="97"/>
    </row>
    <row r="45" spans="1:11" x14ac:dyDescent="0.3">
      <c r="A45" s="98"/>
      <c r="B45" s="106" t="s">
        <v>109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27"/>
      <c r="C46" s="127" t="s">
        <v>40</v>
      </c>
      <c r="D46" s="128">
        <f>+D24</f>
        <v>491.95117107999852</v>
      </c>
      <c r="E46" s="127"/>
      <c r="F46" s="127"/>
      <c r="G46" s="127" t="str">
        <f>+B14</f>
        <v>Tradicionales</v>
      </c>
      <c r="H46" s="128">
        <f>+D14</f>
        <v>27.082238599999997</v>
      </c>
      <c r="I46" s="127"/>
      <c r="J46" s="127"/>
    </row>
    <row r="47" spans="1:11" x14ac:dyDescent="0.3">
      <c r="B47" s="127"/>
      <c r="C47" s="127" t="s">
        <v>41</v>
      </c>
      <c r="D47" s="128">
        <f>D25</f>
        <v>1297.533747609999</v>
      </c>
      <c r="E47" s="127"/>
      <c r="F47" s="127"/>
      <c r="G47" s="127" t="str">
        <f>+B15</f>
        <v>No tradicionales</v>
      </c>
      <c r="H47" s="128">
        <f>+D15</f>
        <v>1835.7610289000004</v>
      </c>
      <c r="I47" s="127"/>
      <c r="J47" s="127"/>
    </row>
    <row r="48" spans="1:11" x14ac:dyDescent="0.3">
      <c r="B48" s="127"/>
      <c r="C48" s="127" t="s">
        <v>92</v>
      </c>
      <c r="D48" s="128">
        <f>D30</f>
        <v>52.117549580000102</v>
      </c>
      <c r="E48" s="127"/>
      <c r="F48" s="127"/>
      <c r="G48" s="127"/>
      <c r="H48" s="128"/>
      <c r="I48" s="127"/>
      <c r="J48" s="127"/>
    </row>
    <row r="49" spans="2:10" x14ac:dyDescent="0.3">
      <c r="B49" s="127"/>
      <c r="C49" s="127"/>
      <c r="D49" s="127"/>
      <c r="E49" s="127"/>
      <c r="F49" s="127"/>
      <c r="G49" s="127"/>
      <c r="H49" s="127"/>
      <c r="I49" s="127"/>
      <c r="J49" s="127"/>
    </row>
    <row r="50" spans="2:10" x14ac:dyDescent="0.3">
      <c r="B50" s="127"/>
      <c r="C50" s="127"/>
      <c r="D50" s="127"/>
      <c r="E50" s="127"/>
      <c r="F50" s="127"/>
      <c r="G50" s="127"/>
      <c r="H50" s="127"/>
      <c r="I50" s="127"/>
      <c r="J50" s="127"/>
    </row>
    <row r="51" spans="2:10" x14ac:dyDescent="0.3">
      <c r="B51" s="127"/>
      <c r="C51" s="127"/>
      <c r="D51" s="127"/>
      <c r="E51" s="127"/>
      <c r="F51" s="127"/>
      <c r="G51" s="127"/>
      <c r="H51" s="127"/>
      <c r="I51" s="127"/>
      <c r="J51" s="127"/>
    </row>
    <row r="52" spans="2:10" x14ac:dyDescent="0.3">
      <c r="C52" s="127"/>
      <c r="D52" s="127"/>
      <c r="E52" s="127"/>
      <c r="F52" s="127"/>
      <c r="G52" s="127"/>
      <c r="H52" s="127"/>
      <c r="I52" s="127"/>
      <c r="J52" s="127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S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5" width="5.88671875" style="91" customWidth="1"/>
    <col min="16" max="19" width="13.44140625" style="91" customWidth="1"/>
    <col min="20" max="16384" width="10.88671875" style="91"/>
  </cols>
  <sheetData>
    <row r="1" spans="1:19" ht="15.75" customHeight="1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9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9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9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9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9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9" x14ac:dyDescent="0.3">
      <c r="A7" s="95"/>
      <c r="B7" s="105"/>
      <c r="C7" s="219" t="s">
        <v>152</v>
      </c>
      <c r="D7" s="219"/>
      <c r="E7" s="219"/>
      <c r="F7" s="219"/>
      <c r="G7" s="219"/>
      <c r="H7" s="219"/>
      <c r="I7" s="219"/>
      <c r="J7" s="219"/>
      <c r="K7" s="97"/>
    </row>
    <row r="8" spans="1:19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9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9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4" t="str">
        <f>+'Resumen exportaciones totales'!$E$10:$E$11</f>
        <v>% Cambio   '19/'18</v>
      </c>
      <c r="F10" s="224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4" t="str">
        <f>+E10</f>
        <v>% Cambio   '19/'18</v>
      </c>
      <c r="J10" s="224" t="str">
        <f>+F10</f>
        <v>% del total '19</v>
      </c>
      <c r="K10" s="97"/>
    </row>
    <row r="11" spans="1:19" x14ac:dyDescent="0.3">
      <c r="A11" s="95"/>
      <c r="B11" s="110"/>
      <c r="C11" s="116">
        <f>+'Resumen exportaciones totales'!$C$11</f>
        <v>2018</v>
      </c>
      <c r="D11" s="116">
        <f>+'Resumen exportaciones totales'!$D$11</f>
        <v>2019</v>
      </c>
      <c r="E11" s="224"/>
      <c r="F11" s="224"/>
      <c r="G11" s="116">
        <f>+C11</f>
        <v>2018</v>
      </c>
      <c r="H11" s="116">
        <f>+D11</f>
        <v>2019</v>
      </c>
      <c r="I11" s="224"/>
      <c r="J11" s="224"/>
      <c r="K11" s="97"/>
      <c r="N11" s="90"/>
    </row>
    <row r="12" spans="1:19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9" x14ac:dyDescent="0.3">
      <c r="A13" s="95"/>
      <c r="B13" s="111" t="s">
        <v>24</v>
      </c>
      <c r="C13" s="24">
        <v>1971.2050806000002</v>
      </c>
      <c r="D13" s="24">
        <v>1862.8432675000004</v>
      </c>
      <c r="E13" s="24">
        <v>-5.4972369017543539</v>
      </c>
      <c r="F13" s="22">
        <v>100</v>
      </c>
      <c r="G13" s="24">
        <v>206.6591018</v>
      </c>
      <c r="H13" s="24">
        <v>188.63478739999999</v>
      </c>
      <c r="I13" s="24">
        <v>-8.7217617046664309</v>
      </c>
      <c r="J13" s="22">
        <v>100</v>
      </c>
      <c r="K13" s="97"/>
      <c r="L13" s="182">
        <f>+(D13/C13-1)*100</f>
        <v>-5.4972369017543539</v>
      </c>
      <c r="M13" s="127">
        <f>+D13/$D$13*100</f>
        <v>100</v>
      </c>
      <c r="N13" s="182">
        <f>+(H13/G13-1)*100</f>
        <v>-8.7217617046664309</v>
      </c>
      <c r="O13" s="127">
        <f>+H13/$H$13*100</f>
        <v>100</v>
      </c>
      <c r="P13" s="127" t="b">
        <f>+E13=L13</f>
        <v>1</v>
      </c>
      <c r="Q13" s="127" t="b">
        <f>+F13=M13</f>
        <v>1</v>
      </c>
      <c r="R13" s="127" t="b">
        <f>+I13=N13</f>
        <v>1</v>
      </c>
      <c r="S13" s="127" t="b">
        <f>+J13=O13</f>
        <v>1</v>
      </c>
    </row>
    <row r="14" spans="1:19" x14ac:dyDescent="0.3">
      <c r="A14" s="95"/>
      <c r="B14" s="137" t="s">
        <v>150</v>
      </c>
      <c r="C14" s="21">
        <v>702.30578079999998</v>
      </c>
      <c r="D14" s="24">
        <v>602.06003820000001</v>
      </c>
      <c r="E14" s="21">
        <v>-14.273802856329842</v>
      </c>
      <c r="F14" s="21">
        <v>32.319414558584157</v>
      </c>
      <c r="G14" s="21">
        <v>61.552335499999998</v>
      </c>
      <c r="H14" s="24">
        <v>42.144154100000002</v>
      </c>
      <c r="I14" s="21">
        <v>-31.531186009993071</v>
      </c>
      <c r="J14" s="21">
        <v>22.341665967811831</v>
      </c>
      <c r="K14" s="97"/>
      <c r="L14" s="182">
        <f t="shared" ref="L14:L44" si="0">+(D14/C14-1)*100</f>
        <v>-14.273802856329842</v>
      </c>
      <c r="M14" s="127">
        <f t="shared" ref="M14:M44" si="1">+D14/$D$13*100</f>
        <v>32.319414558584157</v>
      </c>
      <c r="N14" s="182">
        <f t="shared" ref="N14:N44" si="2">+(H14/G14-1)*100</f>
        <v>-31.531186009993071</v>
      </c>
      <c r="O14" s="127">
        <f t="shared" ref="O14:O44" si="3">+H14/$H$13*100</f>
        <v>22.341665967811831</v>
      </c>
      <c r="P14" s="127" t="b">
        <f t="shared" ref="P14:P44" si="4">+E14=L14</f>
        <v>1</v>
      </c>
      <c r="Q14" s="127" t="b">
        <f t="shared" ref="Q14:Q44" si="5">+F14=M14</f>
        <v>1</v>
      </c>
      <c r="R14" s="127" t="b">
        <f t="shared" ref="R14:R44" si="6">+I14=N14</f>
        <v>1</v>
      </c>
      <c r="S14" s="127" t="b">
        <f t="shared" ref="S14:S44" si="7">+J14=O14</f>
        <v>1</v>
      </c>
    </row>
    <row r="15" spans="1:19" x14ac:dyDescent="0.3">
      <c r="A15" s="95"/>
      <c r="B15" s="137" t="s">
        <v>205</v>
      </c>
      <c r="C15" s="21">
        <v>316.14212099999997</v>
      </c>
      <c r="D15" s="24">
        <v>337.61534519999998</v>
      </c>
      <c r="E15" s="21">
        <v>6.7922692908105153</v>
      </c>
      <c r="F15" s="21">
        <v>18.123658124662917</v>
      </c>
      <c r="G15" s="21">
        <v>46.928541600000003</v>
      </c>
      <c r="H15" s="24">
        <v>41.6391329</v>
      </c>
      <c r="I15" s="21">
        <v>-11.27119769688305</v>
      </c>
      <c r="J15" s="21">
        <v>22.073941648792612</v>
      </c>
      <c r="K15" s="97"/>
      <c r="L15" s="182">
        <f t="shared" si="0"/>
        <v>6.7922692908105153</v>
      </c>
      <c r="M15" s="127">
        <f t="shared" si="1"/>
        <v>18.123658124662917</v>
      </c>
      <c r="N15" s="182">
        <f t="shared" si="2"/>
        <v>-11.27119769688305</v>
      </c>
      <c r="O15" s="127">
        <f t="shared" si="3"/>
        <v>22.073941648792612</v>
      </c>
      <c r="P15" s="127" t="b">
        <f t="shared" si="4"/>
        <v>1</v>
      </c>
      <c r="Q15" s="127" t="b">
        <f t="shared" si="5"/>
        <v>1</v>
      </c>
      <c r="R15" s="127" t="b">
        <f t="shared" si="6"/>
        <v>1</v>
      </c>
      <c r="S15" s="127" t="b">
        <f t="shared" si="7"/>
        <v>1</v>
      </c>
    </row>
    <row r="16" spans="1:19" x14ac:dyDescent="0.3">
      <c r="A16" s="95" t="s">
        <v>61</v>
      </c>
      <c r="B16" s="137" t="s">
        <v>206</v>
      </c>
      <c r="C16" s="21">
        <v>122.0348352</v>
      </c>
      <c r="D16" s="24">
        <v>126.1194052</v>
      </c>
      <c r="E16" s="21">
        <v>3.3470524980067307</v>
      </c>
      <c r="F16" s="21">
        <v>6.7702638971477489</v>
      </c>
      <c r="G16" s="21">
        <v>12.870024900000001</v>
      </c>
      <c r="H16" s="24">
        <v>15.755126600000001</v>
      </c>
      <c r="I16" s="21">
        <v>22.417219254952634</v>
      </c>
      <c r="J16" s="21">
        <v>8.3521850964802482</v>
      </c>
      <c r="K16" s="97"/>
      <c r="L16" s="182">
        <f t="shared" si="0"/>
        <v>3.3470524980067307</v>
      </c>
      <c r="M16" s="127">
        <f t="shared" si="1"/>
        <v>6.7702638971477489</v>
      </c>
      <c r="N16" s="182">
        <f t="shared" si="2"/>
        <v>22.417219254952634</v>
      </c>
      <c r="O16" s="127">
        <f t="shared" si="3"/>
        <v>8.3521850964802482</v>
      </c>
      <c r="P16" s="127" t="b">
        <f t="shared" si="4"/>
        <v>1</v>
      </c>
      <c r="Q16" s="127" t="b">
        <f t="shared" si="5"/>
        <v>1</v>
      </c>
      <c r="R16" s="127" t="b">
        <f t="shared" si="6"/>
        <v>1</v>
      </c>
      <c r="S16" s="127" t="b">
        <f t="shared" si="7"/>
        <v>1</v>
      </c>
    </row>
    <row r="17" spans="1:19" x14ac:dyDescent="0.3">
      <c r="A17" s="95" t="s">
        <v>61</v>
      </c>
      <c r="B17" s="137" t="s">
        <v>207</v>
      </c>
      <c r="C17" s="21">
        <v>120.1901855</v>
      </c>
      <c r="D17" s="24">
        <v>117.70948009999999</v>
      </c>
      <c r="E17" s="21">
        <v>-2.0639833358107262</v>
      </c>
      <c r="F17" s="21">
        <v>6.3188074999981163</v>
      </c>
      <c r="G17" s="21">
        <v>13.7222258</v>
      </c>
      <c r="H17" s="24">
        <v>14.946486200000001</v>
      </c>
      <c r="I17" s="21">
        <v>8.9217333823496716</v>
      </c>
      <c r="J17" s="21">
        <v>7.9235046758930965</v>
      </c>
      <c r="K17" s="97"/>
      <c r="L17" s="182">
        <f t="shared" si="0"/>
        <v>-2.0639833358107262</v>
      </c>
      <c r="M17" s="127">
        <f t="shared" si="1"/>
        <v>6.3188074999981163</v>
      </c>
      <c r="N17" s="182">
        <f t="shared" si="2"/>
        <v>8.9217333823496716</v>
      </c>
      <c r="O17" s="127">
        <f t="shared" si="3"/>
        <v>7.9235046758930965</v>
      </c>
      <c r="P17" s="127" t="b">
        <f t="shared" si="4"/>
        <v>1</v>
      </c>
      <c r="Q17" s="127" t="b">
        <f t="shared" si="5"/>
        <v>1</v>
      </c>
      <c r="R17" s="127" t="b">
        <f t="shared" si="6"/>
        <v>1</v>
      </c>
      <c r="S17" s="127" t="b">
        <f t="shared" si="7"/>
        <v>1</v>
      </c>
    </row>
    <row r="18" spans="1:19" x14ac:dyDescent="0.3">
      <c r="A18" s="95" t="s">
        <v>61</v>
      </c>
      <c r="B18" s="137" t="s">
        <v>208</v>
      </c>
      <c r="C18" s="21">
        <v>66.785984900000003</v>
      </c>
      <c r="D18" s="24">
        <v>64.809491499999993</v>
      </c>
      <c r="E18" s="21">
        <v>-2.9594433666875641</v>
      </c>
      <c r="F18" s="21">
        <v>3.479063033948989</v>
      </c>
      <c r="G18" s="21">
        <v>7.9816817000000002</v>
      </c>
      <c r="H18" s="24">
        <v>8.7250747000000004</v>
      </c>
      <c r="I18" s="21">
        <v>9.3137389831017714</v>
      </c>
      <c r="J18" s="21">
        <v>4.6253794542670876</v>
      </c>
      <c r="K18" s="97"/>
      <c r="L18" s="182">
        <f t="shared" si="0"/>
        <v>-2.9594433666875641</v>
      </c>
      <c r="M18" s="127">
        <f t="shared" si="1"/>
        <v>3.479063033948989</v>
      </c>
      <c r="N18" s="182">
        <f t="shared" si="2"/>
        <v>9.3137389831017714</v>
      </c>
      <c r="O18" s="127">
        <f t="shared" si="3"/>
        <v>4.6253794542670876</v>
      </c>
      <c r="P18" s="127" t="b">
        <f t="shared" si="4"/>
        <v>1</v>
      </c>
      <c r="Q18" s="127" t="b">
        <f t="shared" si="5"/>
        <v>1</v>
      </c>
      <c r="R18" s="127" t="b">
        <f t="shared" si="6"/>
        <v>1</v>
      </c>
      <c r="S18" s="127" t="b">
        <f t="shared" si="7"/>
        <v>1</v>
      </c>
    </row>
    <row r="19" spans="1:19" x14ac:dyDescent="0.3">
      <c r="A19" s="95"/>
      <c r="B19" s="137" t="s">
        <v>209</v>
      </c>
      <c r="C19" s="21">
        <v>55.158852199999998</v>
      </c>
      <c r="D19" s="24">
        <v>52.421383499999997</v>
      </c>
      <c r="E19" s="21">
        <v>-4.9628819143557212</v>
      </c>
      <c r="F19" s="21">
        <v>2.8140522831183374</v>
      </c>
      <c r="G19" s="21">
        <v>6.2756460000000001</v>
      </c>
      <c r="H19" s="24">
        <v>5.7999881999999996</v>
      </c>
      <c r="I19" s="21">
        <v>-7.5794236959828565</v>
      </c>
      <c r="J19" s="21">
        <v>3.0747182319564028</v>
      </c>
      <c r="K19" s="97"/>
      <c r="L19" s="182">
        <f t="shared" si="0"/>
        <v>-4.9628819143557212</v>
      </c>
      <c r="M19" s="127">
        <f t="shared" si="1"/>
        <v>2.8140522831183374</v>
      </c>
      <c r="N19" s="182">
        <f t="shared" si="2"/>
        <v>-7.5794236959828565</v>
      </c>
      <c r="O19" s="127">
        <f t="shared" si="3"/>
        <v>3.0747182319564028</v>
      </c>
      <c r="P19" s="127" t="b">
        <f t="shared" si="4"/>
        <v>1</v>
      </c>
      <c r="Q19" s="127" t="b">
        <f t="shared" si="5"/>
        <v>1</v>
      </c>
      <c r="R19" s="127" t="b">
        <f t="shared" si="6"/>
        <v>1</v>
      </c>
      <c r="S19" s="127" t="b">
        <f t="shared" si="7"/>
        <v>1</v>
      </c>
    </row>
    <row r="20" spans="1:19" x14ac:dyDescent="0.3">
      <c r="A20" s="95" t="s">
        <v>61</v>
      </c>
      <c r="B20" s="137" t="s">
        <v>210</v>
      </c>
      <c r="C20" s="21">
        <v>35.351473599999998</v>
      </c>
      <c r="D20" s="24">
        <v>38.918068499999997</v>
      </c>
      <c r="E20" s="21">
        <v>10.088956800940817</v>
      </c>
      <c r="F20" s="21">
        <v>2.0891756799394821</v>
      </c>
      <c r="G20" s="21">
        <v>3.0410069000000002</v>
      </c>
      <c r="H20" s="24">
        <v>3.2690427999999998</v>
      </c>
      <c r="I20" s="21">
        <v>7.4986972242647498</v>
      </c>
      <c r="J20" s="21">
        <v>1.7330010254513639</v>
      </c>
      <c r="K20" s="97"/>
      <c r="L20" s="182">
        <f t="shared" si="0"/>
        <v>10.088956800940817</v>
      </c>
      <c r="M20" s="127">
        <f t="shared" si="1"/>
        <v>2.0891756799394821</v>
      </c>
      <c r="N20" s="182">
        <f t="shared" si="2"/>
        <v>7.4986972242647498</v>
      </c>
      <c r="O20" s="127">
        <f t="shared" si="3"/>
        <v>1.7330010254513639</v>
      </c>
      <c r="P20" s="127" t="b">
        <f t="shared" si="4"/>
        <v>1</v>
      </c>
      <c r="Q20" s="127" t="b">
        <f t="shared" si="5"/>
        <v>1</v>
      </c>
      <c r="R20" s="127" t="b">
        <f t="shared" si="6"/>
        <v>1</v>
      </c>
      <c r="S20" s="127" t="b">
        <f t="shared" si="7"/>
        <v>1</v>
      </c>
    </row>
    <row r="21" spans="1:19" x14ac:dyDescent="0.3">
      <c r="A21" s="95" t="s">
        <v>61</v>
      </c>
      <c r="B21" s="137" t="s">
        <v>211</v>
      </c>
      <c r="C21" s="21">
        <v>34.738472199999997</v>
      </c>
      <c r="D21" s="24">
        <v>36.280879599999999</v>
      </c>
      <c r="E21" s="21">
        <v>4.4400553689289746</v>
      </c>
      <c r="F21" s="21">
        <v>1.9476077366771809</v>
      </c>
      <c r="G21" s="21">
        <v>3.4228895000000001</v>
      </c>
      <c r="H21" s="24">
        <v>4.7180643</v>
      </c>
      <c r="I21" s="21">
        <v>37.838638962782746</v>
      </c>
      <c r="J21" s="21">
        <v>2.501163420082928</v>
      </c>
      <c r="K21" s="97"/>
      <c r="L21" s="182">
        <f t="shared" si="0"/>
        <v>4.4400553689289746</v>
      </c>
      <c r="M21" s="127">
        <f t="shared" si="1"/>
        <v>1.9476077366771809</v>
      </c>
      <c r="N21" s="182">
        <f t="shared" si="2"/>
        <v>37.838638962782746</v>
      </c>
      <c r="O21" s="127">
        <f t="shared" si="3"/>
        <v>2.501163420082928</v>
      </c>
      <c r="P21" s="127" t="b">
        <f t="shared" si="4"/>
        <v>1</v>
      </c>
      <c r="Q21" s="127" t="b">
        <f t="shared" si="5"/>
        <v>1</v>
      </c>
      <c r="R21" s="127" t="b">
        <f t="shared" si="6"/>
        <v>1</v>
      </c>
      <c r="S21" s="127" t="b">
        <f t="shared" si="7"/>
        <v>1</v>
      </c>
    </row>
    <row r="22" spans="1:19" x14ac:dyDescent="0.3">
      <c r="A22" s="95" t="s">
        <v>61</v>
      </c>
      <c r="B22" s="137" t="s">
        <v>212</v>
      </c>
      <c r="C22" s="21">
        <v>38.987961800000001</v>
      </c>
      <c r="D22" s="24">
        <v>34.394821499999999</v>
      </c>
      <c r="E22" s="21">
        <v>-11.780919258005429</v>
      </c>
      <c r="F22" s="21">
        <v>1.8463615323987523</v>
      </c>
      <c r="G22" s="21">
        <v>3.3909718999999998</v>
      </c>
      <c r="H22" s="24">
        <v>4.1028919999999998</v>
      </c>
      <c r="I22" s="21">
        <v>20.994573856539468</v>
      </c>
      <c r="J22" s="21">
        <v>2.1750452589107114</v>
      </c>
      <c r="K22" s="97"/>
      <c r="L22" s="182">
        <f t="shared" si="0"/>
        <v>-11.780919258005429</v>
      </c>
      <c r="M22" s="127">
        <f t="shared" si="1"/>
        <v>1.8463615323987523</v>
      </c>
      <c r="N22" s="182">
        <f t="shared" si="2"/>
        <v>20.994573856539468</v>
      </c>
      <c r="O22" s="127">
        <f t="shared" si="3"/>
        <v>2.1750452589107114</v>
      </c>
      <c r="P22" s="127" t="b">
        <f t="shared" si="4"/>
        <v>1</v>
      </c>
      <c r="Q22" s="127" t="b">
        <f t="shared" si="5"/>
        <v>1</v>
      </c>
      <c r="R22" s="127" t="b">
        <f t="shared" si="6"/>
        <v>1</v>
      </c>
      <c r="S22" s="127" t="b">
        <f t="shared" si="7"/>
        <v>1</v>
      </c>
    </row>
    <row r="23" spans="1:19" x14ac:dyDescent="0.3">
      <c r="A23" s="95" t="s">
        <v>61</v>
      </c>
      <c r="B23" s="137" t="s">
        <v>213</v>
      </c>
      <c r="C23" s="21">
        <v>32.921326700000002</v>
      </c>
      <c r="D23" s="24">
        <v>29.621275600000001</v>
      </c>
      <c r="E23" s="21">
        <v>-10.024052584733777</v>
      </c>
      <c r="F23" s="21">
        <v>1.5901109941338636</v>
      </c>
      <c r="G23" s="21">
        <v>3.8336391000000001</v>
      </c>
      <c r="H23" s="24">
        <v>2.7243507999999999</v>
      </c>
      <c r="I23" s="21">
        <v>-28.935647593953227</v>
      </c>
      <c r="J23" s="21">
        <v>1.4442462270880159</v>
      </c>
      <c r="K23" s="97"/>
      <c r="L23" s="182">
        <f t="shared" si="0"/>
        <v>-10.024052584733777</v>
      </c>
      <c r="M23" s="127">
        <f t="shared" si="1"/>
        <v>1.5901109941338636</v>
      </c>
      <c r="N23" s="182">
        <f t="shared" si="2"/>
        <v>-28.935647593953227</v>
      </c>
      <c r="O23" s="127">
        <f t="shared" si="3"/>
        <v>1.4442462270880159</v>
      </c>
      <c r="P23" s="127" t="b">
        <f t="shared" si="4"/>
        <v>1</v>
      </c>
      <c r="Q23" s="127" t="b">
        <f t="shared" si="5"/>
        <v>1</v>
      </c>
      <c r="R23" s="127" t="b">
        <f t="shared" si="6"/>
        <v>1</v>
      </c>
      <c r="S23" s="127" t="b">
        <f t="shared" si="7"/>
        <v>1</v>
      </c>
    </row>
    <row r="24" spans="1:19" x14ac:dyDescent="0.3">
      <c r="A24" s="95" t="s">
        <v>61</v>
      </c>
      <c r="B24" s="137" t="s">
        <v>214</v>
      </c>
      <c r="C24" s="21">
        <v>20.836880499999999</v>
      </c>
      <c r="D24" s="24">
        <v>27.141319500000002</v>
      </c>
      <c r="E24" s="21">
        <v>30.256155665911709</v>
      </c>
      <c r="F24" s="21">
        <v>1.4569835247827685</v>
      </c>
      <c r="G24" s="21">
        <v>1.5226971</v>
      </c>
      <c r="H24" s="24">
        <v>3.6302441999999999</v>
      </c>
      <c r="I24" s="21">
        <v>138.40882076940972</v>
      </c>
      <c r="J24" s="21">
        <v>1.9244828857055238</v>
      </c>
      <c r="K24" s="97"/>
      <c r="L24" s="182">
        <f t="shared" si="0"/>
        <v>30.256155665911709</v>
      </c>
      <c r="M24" s="127">
        <f t="shared" si="1"/>
        <v>1.4569835247827685</v>
      </c>
      <c r="N24" s="182">
        <f t="shared" si="2"/>
        <v>138.40882076940972</v>
      </c>
      <c r="O24" s="127">
        <f t="shared" si="3"/>
        <v>1.9244828857055238</v>
      </c>
      <c r="P24" s="127" t="b">
        <f t="shared" si="4"/>
        <v>1</v>
      </c>
      <c r="Q24" s="127" t="b">
        <f t="shared" si="5"/>
        <v>1</v>
      </c>
      <c r="R24" s="127" t="b">
        <f t="shared" si="6"/>
        <v>1</v>
      </c>
      <c r="S24" s="127" t="b">
        <f t="shared" si="7"/>
        <v>1</v>
      </c>
    </row>
    <row r="25" spans="1:19" x14ac:dyDescent="0.3">
      <c r="A25" s="95" t="s">
        <v>61</v>
      </c>
      <c r="B25" s="137" t="s">
        <v>215</v>
      </c>
      <c r="C25" s="21">
        <v>31.608686899999999</v>
      </c>
      <c r="D25" s="24">
        <v>26.865417300000001</v>
      </c>
      <c r="E25" s="21">
        <v>-15.006221596633296</v>
      </c>
      <c r="F25" s="21">
        <v>1.4421727135452633</v>
      </c>
      <c r="G25" s="21">
        <v>3.1511938000000002</v>
      </c>
      <c r="H25" s="24">
        <v>5.5308184999999996</v>
      </c>
      <c r="I25" s="21">
        <v>75.515022275050157</v>
      </c>
      <c r="J25" s="21">
        <v>2.9320246685315263</v>
      </c>
      <c r="K25" s="97"/>
      <c r="L25" s="182">
        <f t="shared" si="0"/>
        <v>-15.006221596633296</v>
      </c>
      <c r="M25" s="127">
        <f t="shared" si="1"/>
        <v>1.4421727135452633</v>
      </c>
      <c r="N25" s="182">
        <f t="shared" si="2"/>
        <v>75.515022275050157</v>
      </c>
      <c r="O25" s="127">
        <f t="shared" si="3"/>
        <v>2.9320246685315263</v>
      </c>
      <c r="P25" s="127" t="b">
        <f t="shared" si="4"/>
        <v>1</v>
      </c>
      <c r="Q25" s="127" t="b">
        <f t="shared" si="5"/>
        <v>1</v>
      </c>
      <c r="R25" s="127" t="b">
        <f t="shared" si="6"/>
        <v>1</v>
      </c>
      <c r="S25" s="127" t="b">
        <f t="shared" si="7"/>
        <v>1</v>
      </c>
    </row>
    <row r="26" spans="1:19" x14ac:dyDescent="0.3">
      <c r="A26" s="95" t="s">
        <v>61</v>
      </c>
      <c r="B26" s="137" t="s">
        <v>216</v>
      </c>
      <c r="C26" s="21">
        <v>24.387703599999998</v>
      </c>
      <c r="D26" s="24">
        <v>24.1628133</v>
      </c>
      <c r="E26" s="21">
        <v>-0.92214627374755942</v>
      </c>
      <c r="F26" s="21">
        <v>1.2970931973481228</v>
      </c>
      <c r="G26" s="21">
        <v>2.2110886000000001</v>
      </c>
      <c r="H26" s="24">
        <v>2.2771995999999999</v>
      </c>
      <c r="I26" s="21">
        <v>2.9899751642697536</v>
      </c>
      <c r="J26" s="21">
        <v>1.20720023670459</v>
      </c>
      <c r="K26" s="97"/>
      <c r="L26" s="182">
        <f t="shared" si="0"/>
        <v>-0.92214627374755942</v>
      </c>
      <c r="M26" s="127">
        <f t="shared" si="1"/>
        <v>1.2970931973481228</v>
      </c>
      <c r="N26" s="182">
        <f t="shared" si="2"/>
        <v>2.9899751642697536</v>
      </c>
      <c r="O26" s="127">
        <f t="shared" si="3"/>
        <v>1.20720023670459</v>
      </c>
      <c r="P26" s="127" t="b">
        <f t="shared" si="4"/>
        <v>1</v>
      </c>
      <c r="Q26" s="127" t="b">
        <f t="shared" si="5"/>
        <v>1</v>
      </c>
      <c r="R26" s="127" t="b">
        <f t="shared" si="6"/>
        <v>1</v>
      </c>
      <c r="S26" s="127" t="b">
        <f t="shared" si="7"/>
        <v>1</v>
      </c>
    </row>
    <row r="27" spans="1:19" x14ac:dyDescent="0.3">
      <c r="A27" s="95" t="s">
        <v>61</v>
      </c>
      <c r="B27" s="137" t="s">
        <v>217</v>
      </c>
      <c r="C27" s="21">
        <v>28.542669499999999</v>
      </c>
      <c r="D27" s="24">
        <v>23.274002599999999</v>
      </c>
      <c r="E27" s="21">
        <v>-18.458914293212835</v>
      </c>
      <c r="F27" s="21">
        <v>1.249380611136143</v>
      </c>
      <c r="G27" s="21">
        <v>2.4066196999999998</v>
      </c>
      <c r="H27" s="24">
        <v>3.4843898000000002</v>
      </c>
      <c r="I27" s="21">
        <v>44.783565097551573</v>
      </c>
      <c r="J27" s="21">
        <v>1.8471618347952719</v>
      </c>
      <c r="K27" s="97"/>
      <c r="L27" s="182">
        <f t="shared" si="0"/>
        <v>-18.458914293212835</v>
      </c>
      <c r="M27" s="127">
        <f t="shared" si="1"/>
        <v>1.249380611136143</v>
      </c>
      <c r="N27" s="182">
        <f t="shared" si="2"/>
        <v>44.783565097551573</v>
      </c>
      <c r="O27" s="127">
        <f t="shared" si="3"/>
        <v>1.8471618347952719</v>
      </c>
      <c r="P27" s="127" t="b">
        <f t="shared" si="4"/>
        <v>1</v>
      </c>
      <c r="Q27" s="127" t="b">
        <f t="shared" si="5"/>
        <v>1</v>
      </c>
      <c r="R27" s="127" t="b">
        <f t="shared" si="6"/>
        <v>1</v>
      </c>
      <c r="S27" s="127" t="b">
        <f t="shared" si="7"/>
        <v>1</v>
      </c>
    </row>
    <row r="28" spans="1:19" x14ac:dyDescent="0.3">
      <c r="A28" s="95" t="s">
        <v>61</v>
      </c>
      <c r="B28" s="137" t="s">
        <v>218</v>
      </c>
      <c r="C28" s="21">
        <v>21.019583799999999</v>
      </c>
      <c r="D28" s="24">
        <v>20.101371700000001</v>
      </c>
      <c r="E28" s="21">
        <v>-4.3683648008292053</v>
      </c>
      <c r="F28" s="21">
        <v>1.079069401634456</v>
      </c>
      <c r="G28" s="21">
        <v>3.2755337</v>
      </c>
      <c r="H28" s="24">
        <v>2.8042175</v>
      </c>
      <c r="I28" s="21">
        <v>-14.388989495055416</v>
      </c>
      <c r="J28" s="21">
        <v>1.4865855543673703</v>
      </c>
      <c r="K28" s="97"/>
      <c r="L28" s="182">
        <f t="shared" si="0"/>
        <v>-4.3683648008292053</v>
      </c>
      <c r="M28" s="127">
        <f t="shared" si="1"/>
        <v>1.079069401634456</v>
      </c>
      <c r="N28" s="182">
        <f t="shared" si="2"/>
        <v>-14.388989495055416</v>
      </c>
      <c r="O28" s="127">
        <f t="shared" si="3"/>
        <v>1.4865855543673703</v>
      </c>
      <c r="P28" s="127" t="b">
        <f t="shared" si="4"/>
        <v>1</v>
      </c>
      <c r="Q28" s="127" t="b">
        <f t="shared" si="5"/>
        <v>1</v>
      </c>
      <c r="R28" s="127" t="b">
        <f t="shared" si="6"/>
        <v>1</v>
      </c>
      <c r="S28" s="127" t="b">
        <f t="shared" si="7"/>
        <v>1</v>
      </c>
    </row>
    <row r="29" spans="1:19" x14ac:dyDescent="0.3">
      <c r="A29" s="95" t="s">
        <v>61</v>
      </c>
      <c r="B29" s="137" t="s">
        <v>219</v>
      </c>
      <c r="C29" s="21">
        <v>1.6728817</v>
      </c>
      <c r="D29" s="24">
        <v>18.4777898</v>
      </c>
      <c r="E29" s="21">
        <v>1004.5485045356166</v>
      </c>
      <c r="F29" s="21">
        <v>0.99191328236635967</v>
      </c>
      <c r="G29" s="21">
        <v>0.8272912</v>
      </c>
      <c r="H29" s="24">
        <v>1.0641533999999999</v>
      </c>
      <c r="I29" s="21">
        <v>28.631055183471066</v>
      </c>
      <c r="J29" s="21">
        <v>0.5641342271314268</v>
      </c>
      <c r="K29" s="97"/>
      <c r="L29" s="182">
        <f t="shared" si="0"/>
        <v>1004.5485045356166</v>
      </c>
      <c r="M29" s="127">
        <f t="shared" si="1"/>
        <v>0.99191328236635967</v>
      </c>
      <c r="N29" s="182">
        <f t="shared" si="2"/>
        <v>28.631055183471066</v>
      </c>
      <c r="O29" s="127">
        <f t="shared" si="3"/>
        <v>0.5641342271314268</v>
      </c>
      <c r="P29" s="127" t="b">
        <f t="shared" si="4"/>
        <v>1</v>
      </c>
      <c r="Q29" s="127" t="b">
        <f t="shared" si="5"/>
        <v>1</v>
      </c>
      <c r="R29" s="127" t="b">
        <f t="shared" si="6"/>
        <v>1</v>
      </c>
      <c r="S29" s="127" t="b">
        <f t="shared" si="7"/>
        <v>1</v>
      </c>
    </row>
    <row r="30" spans="1:19" x14ac:dyDescent="0.3">
      <c r="A30" s="95" t="s">
        <v>61</v>
      </c>
      <c r="B30" s="137" t="s">
        <v>220</v>
      </c>
      <c r="C30" s="21">
        <v>22.969431400000001</v>
      </c>
      <c r="D30" s="24">
        <v>17.548781600000002</v>
      </c>
      <c r="E30" s="21">
        <v>-23.5994078634441</v>
      </c>
      <c r="F30" s="21">
        <v>0.94204283882406648</v>
      </c>
      <c r="G30" s="21">
        <v>1.6452715</v>
      </c>
      <c r="H30" s="24">
        <v>2.3132934999999999</v>
      </c>
      <c r="I30" s="21">
        <v>40.602538851490458</v>
      </c>
      <c r="J30" s="21">
        <v>1.2263345122523248</v>
      </c>
      <c r="K30" s="97"/>
      <c r="L30" s="182">
        <f t="shared" si="0"/>
        <v>-23.5994078634441</v>
      </c>
      <c r="M30" s="127">
        <f t="shared" si="1"/>
        <v>0.94204283882406648</v>
      </c>
      <c r="N30" s="182">
        <f t="shared" si="2"/>
        <v>40.602538851490458</v>
      </c>
      <c r="O30" s="127">
        <f t="shared" si="3"/>
        <v>1.2263345122523248</v>
      </c>
      <c r="P30" s="127" t="b">
        <f t="shared" si="4"/>
        <v>1</v>
      </c>
      <c r="Q30" s="127" t="b">
        <f t="shared" si="5"/>
        <v>1</v>
      </c>
      <c r="R30" s="127" t="b">
        <f t="shared" si="6"/>
        <v>1</v>
      </c>
      <c r="S30" s="127" t="b">
        <f t="shared" si="7"/>
        <v>1</v>
      </c>
    </row>
    <row r="31" spans="1:19" x14ac:dyDescent="0.3">
      <c r="A31" s="95"/>
      <c r="B31" s="137" t="s">
        <v>221</v>
      </c>
      <c r="C31" s="21">
        <v>14.820874999999999</v>
      </c>
      <c r="D31" s="24">
        <v>17.2372558</v>
      </c>
      <c r="E31" s="21">
        <v>16.303901085462225</v>
      </c>
      <c r="F31" s="21">
        <v>0.92531970352680226</v>
      </c>
      <c r="G31" s="21">
        <v>1.9278002000000001</v>
      </c>
      <c r="H31" s="24">
        <v>2.2467201999999999</v>
      </c>
      <c r="I31" s="21">
        <v>16.543208160264733</v>
      </c>
      <c r="J31" s="21">
        <v>1.1910423474731788</v>
      </c>
      <c r="K31" s="97"/>
      <c r="L31" s="182">
        <f t="shared" si="0"/>
        <v>16.303901085462225</v>
      </c>
      <c r="M31" s="127">
        <f t="shared" si="1"/>
        <v>0.92531970352680226</v>
      </c>
      <c r="N31" s="182">
        <f t="shared" si="2"/>
        <v>16.543208160264733</v>
      </c>
      <c r="O31" s="127">
        <f t="shared" si="3"/>
        <v>1.1910423474731788</v>
      </c>
      <c r="P31" s="127" t="b">
        <f t="shared" si="4"/>
        <v>1</v>
      </c>
      <c r="Q31" s="127" t="b">
        <f t="shared" si="5"/>
        <v>1</v>
      </c>
      <c r="R31" s="127" t="b">
        <f t="shared" si="6"/>
        <v>1</v>
      </c>
      <c r="S31" s="127" t="b">
        <f t="shared" si="7"/>
        <v>1</v>
      </c>
    </row>
    <row r="32" spans="1:19" x14ac:dyDescent="0.3">
      <c r="A32" s="95" t="s">
        <v>61</v>
      </c>
      <c r="B32" s="137" t="s">
        <v>149</v>
      </c>
      <c r="C32" s="21">
        <v>24.9112157</v>
      </c>
      <c r="D32" s="24">
        <v>16.899682899999998</v>
      </c>
      <c r="E32" s="21">
        <v>-32.160344547135054</v>
      </c>
      <c r="F32" s="21">
        <v>0.90719832391911071</v>
      </c>
      <c r="G32" s="21">
        <v>1.8073637</v>
      </c>
      <c r="H32" s="24">
        <v>1.3704358999999999</v>
      </c>
      <c r="I32" s="21">
        <v>-24.174868622181577</v>
      </c>
      <c r="J32" s="21">
        <v>0.72650221037649387</v>
      </c>
      <c r="K32" s="97"/>
      <c r="L32" s="182">
        <f t="shared" si="0"/>
        <v>-32.160344547135054</v>
      </c>
      <c r="M32" s="127">
        <f t="shared" si="1"/>
        <v>0.90719832391911071</v>
      </c>
      <c r="N32" s="182">
        <f t="shared" si="2"/>
        <v>-24.174868622181577</v>
      </c>
      <c r="O32" s="127">
        <f t="shared" si="3"/>
        <v>0.72650221037649387</v>
      </c>
      <c r="P32" s="127" t="b">
        <f t="shared" si="4"/>
        <v>1</v>
      </c>
      <c r="Q32" s="127" t="b">
        <f t="shared" si="5"/>
        <v>1</v>
      </c>
      <c r="R32" s="127" t="b">
        <f t="shared" si="6"/>
        <v>1</v>
      </c>
      <c r="S32" s="127" t="b">
        <f t="shared" si="7"/>
        <v>1</v>
      </c>
    </row>
    <row r="33" spans="1:19" x14ac:dyDescent="0.3">
      <c r="A33" s="95" t="s">
        <v>61</v>
      </c>
      <c r="B33" s="137" t="s">
        <v>222</v>
      </c>
      <c r="C33" s="21">
        <v>19.740804000000001</v>
      </c>
      <c r="D33" s="24">
        <v>15.8686401</v>
      </c>
      <c r="E33" s="21">
        <v>-19.61502631807701</v>
      </c>
      <c r="F33" s="21">
        <v>0.85185052209444645</v>
      </c>
      <c r="G33" s="21">
        <v>2.0942869000000002</v>
      </c>
      <c r="H33" s="24">
        <v>1.1157967</v>
      </c>
      <c r="I33" s="21">
        <v>-46.721879413942766</v>
      </c>
      <c r="J33" s="21">
        <v>0.59151162697999793</v>
      </c>
      <c r="K33" s="97"/>
      <c r="L33" s="182">
        <f t="shared" si="0"/>
        <v>-19.61502631807701</v>
      </c>
      <c r="M33" s="127">
        <f t="shared" si="1"/>
        <v>0.85185052209444645</v>
      </c>
      <c r="N33" s="182">
        <f t="shared" si="2"/>
        <v>-46.721879413942766</v>
      </c>
      <c r="O33" s="127">
        <f t="shared" si="3"/>
        <v>0.59151162697999793</v>
      </c>
      <c r="P33" s="127" t="b">
        <f t="shared" si="4"/>
        <v>1</v>
      </c>
      <c r="Q33" s="127" t="b">
        <f t="shared" si="5"/>
        <v>1</v>
      </c>
      <c r="R33" s="127" t="b">
        <f t="shared" si="6"/>
        <v>1</v>
      </c>
      <c r="S33" s="127" t="b">
        <f t="shared" si="7"/>
        <v>1</v>
      </c>
    </row>
    <row r="34" spans="1:19" x14ac:dyDescent="0.3">
      <c r="A34" s="95" t="s">
        <v>61</v>
      </c>
      <c r="B34" s="137" t="s">
        <v>223</v>
      </c>
      <c r="C34" s="21">
        <v>16.539074100000001</v>
      </c>
      <c r="D34" s="24">
        <v>15.1251242</v>
      </c>
      <c r="E34" s="21">
        <v>-8.5491478631200994</v>
      </c>
      <c r="F34" s="21">
        <v>0.81193756146207807</v>
      </c>
      <c r="G34" s="21">
        <v>2.5073804000000002</v>
      </c>
      <c r="H34" s="24">
        <v>1.7230833999999999</v>
      </c>
      <c r="I34" s="21">
        <v>-31.279537799689273</v>
      </c>
      <c r="J34" s="21">
        <v>0.91344943514909704</v>
      </c>
      <c r="K34" s="97"/>
      <c r="L34" s="182">
        <f t="shared" si="0"/>
        <v>-8.5491478631200994</v>
      </c>
      <c r="M34" s="127">
        <f t="shared" si="1"/>
        <v>0.81193756146207807</v>
      </c>
      <c r="N34" s="182">
        <f t="shared" si="2"/>
        <v>-31.279537799689273</v>
      </c>
      <c r="O34" s="127">
        <f t="shared" si="3"/>
        <v>0.91344943514909704</v>
      </c>
      <c r="P34" s="127" t="b">
        <f t="shared" si="4"/>
        <v>1</v>
      </c>
      <c r="Q34" s="127" t="b">
        <f t="shared" si="5"/>
        <v>1</v>
      </c>
      <c r="R34" s="127" t="b">
        <f t="shared" si="6"/>
        <v>1</v>
      </c>
      <c r="S34" s="127" t="b">
        <f t="shared" si="7"/>
        <v>1</v>
      </c>
    </row>
    <row r="35" spans="1:19" x14ac:dyDescent="0.3">
      <c r="A35" s="95" t="s">
        <v>61</v>
      </c>
      <c r="B35" s="137" t="s">
        <v>224</v>
      </c>
      <c r="C35" s="21">
        <v>25.003938300000002</v>
      </c>
      <c r="D35" s="24">
        <v>14.6038847</v>
      </c>
      <c r="E35" s="21">
        <v>-41.593662067227235</v>
      </c>
      <c r="F35" s="21">
        <v>0.78395670504255111</v>
      </c>
      <c r="G35" s="21">
        <v>0.27944160000000001</v>
      </c>
      <c r="H35" s="24">
        <v>0.3225401</v>
      </c>
      <c r="I35" s="21">
        <v>15.423079455600019</v>
      </c>
      <c r="J35" s="21">
        <v>0.17098654200831676</v>
      </c>
      <c r="K35" s="97"/>
      <c r="L35" s="182">
        <f t="shared" si="0"/>
        <v>-41.593662067227235</v>
      </c>
      <c r="M35" s="127">
        <f t="shared" si="1"/>
        <v>0.78395670504255111</v>
      </c>
      <c r="N35" s="182">
        <f t="shared" si="2"/>
        <v>15.423079455600019</v>
      </c>
      <c r="O35" s="127">
        <f t="shared" si="3"/>
        <v>0.17098654200831676</v>
      </c>
      <c r="P35" s="127" t="b">
        <f t="shared" si="4"/>
        <v>1</v>
      </c>
      <c r="Q35" s="127" t="b">
        <f t="shared" si="5"/>
        <v>1</v>
      </c>
      <c r="R35" s="127" t="b">
        <f t="shared" si="6"/>
        <v>1</v>
      </c>
      <c r="S35" s="127" t="b">
        <f t="shared" si="7"/>
        <v>1</v>
      </c>
    </row>
    <row r="36" spans="1:19" x14ac:dyDescent="0.3">
      <c r="A36" s="95" t="s">
        <v>61</v>
      </c>
      <c r="B36" s="137" t="s">
        <v>225</v>
      </c>
      <c r="C36" s="21">
        <v>15.802941799999999</v>
      </c>
      <c r="D36" s="24">
        <v>14.034725699999999</v>
      </c>
      <c r="E36" s="21">
        <v>-11.18915783136023</v>
      </c>
      <c r="F36" s="21">
        <v>0.75340346366525413</v>
      </c>
      <c r="G36" s="21">
        <v>2.4013797000000001</v>
      </c>
      <c r="H36" s="24">
        <v>0.94361070000000002</v>
      </c>
      <c r="I36" s="21">
        <v>-60.705476938944727</v>
      </c>
      <c r="J36" s="21">
        <v>0.50023153894677652</v>
      </c>
      <c r="K36" s="97"/>
      <c r="L36" s="182">
        <f t="shared" si="0"/>
        <v>-11.18915783136023</v>
      </c>
      <c r="M36" s="127">
        <f t="shared" si="1"/>
        <v>0.75340346366525413</v>
      </c>
      <c r="N36" s="182">
        <f t="shared" si="2"/>
        <v>-60.705476938944727</v>
      </c>
      <c r="O36" s="127">
        <f t="shared" si="3"/>
        <v>0.50023153894677652</v>
      </c>
      <c r="P36" s="127" t="b">
        <f t="shared" si="4"/>
        <v>1</v>
      </c>
      <c r="Q36" s="127" t="b">
        <f t="shared" si="5"/>
        <v>1</v>
      </c>
      <c r="R36" s="127" t="b">
        <f t="shared" si="6"/>
        <v>1</v>
      </c>
      <c r="S36" s="127" t="b">
        <f t="shared" si="7"/>
        <v>1</v>
      </c>
    </row>
    <row r="37" spans="1:19" x14ac:dyDescent="0.3">
      <c r="A37" s="95" t="s">
        <v>61</v>
      </c>
      <c r="B37" s="137" t="s">
        <v>226</v>
      </c>
      <c r="C37" s="21">
        <v>3.0238426</v>
      </c>
      <c r="D37" s="24">
        <v>13.0568697</v>
      </c>
      <c r="E37" s="21">
        <v>331.79726682863719</v>
      </c>
      <c r="F37" s="21">
        <v>0.70091080273880302</v>
      </c>
      <c r="G37" s="21">
        <v>0.2675961</v>
      </c>
      <c r="H37" s="24">
        <v>7.1057499999999996E-2</v>
      </c>
      <c r="I37" s="21">
        <v>-73.445988188916061</v>
      </c>
      <c r="J37" s="21">
        <v>3.7669350907859105E-2</v>
      </c>
      <c r="K37" s="97"/>
      <c r="L37" s="182">
        <f t="shared" si="0"/>
        <v>331.79726682863719</v>
      </c>
      <c r="M37" s="127">
        <f t="shared" si="1"/>
        <v>0.70091080273880302</v>
      </c>
      <c r="N37" s="182">
        <f t="shared" si="2"/>
        <v>-73.445988188916061</v>
      </c>
      <c r="O37" s="127">
        <f t="shared" si="3"/>
        <v>3.7669350907859105E-2</v>
      </c>
      <c r="P37" s="127" t="b">
        <f t="shared" si="4"/>
        <v>1</v>
      </c>
      <c r="Q37" s="127" t="b">
        <f t="shared" si="5"/>
        <v>1</v>
      </c>
      <c r="R37" s="127" t="b">
        <f t="shared" si="6"/>
        <v>1</v>
      </c>
      <c r="S37" s="127" t="b">
        <f t="shared" si="7"/>
        <v>1</v>
      </c>
    </row>
    <row r="38" spans="1:19" x14ac:dyDescent="0.3">
      <c r="A38" s="95" t="s">
        <v>61</v>
      </c>
      <c r="B38" s="137" t="s">
        <v>227</v>
      </c>
      <c r="C38" s="21">
        <v>11.3032983</v>
      </c>
      <c r="D38" s="24">
        <v>10.8072409</v>
      </c>
      <c r="E38" s="21">
        <v>-4.3886075270613727</v>
      </c>
      <c r="F38" s="21">
        <v>0.58014762103436046</v>
      </c>
      <c r="G38" s="21">
        <v>1.2860556000000001</v>
      </c>
      <c r="H38" s="24">
        <v>1.4922067000000001</v>
      </c>
      <c r="I38" s="21">
        <v>16.029719088350468</v>
      </c>
      <c r="J38" s="21">
        <v>0.79105594496511211</v>
      </c>
      <c r="K38" s="97"/>
      <c r="L38" s="182">
        <f t="shared" si="0"/>
        <v>-4.3886075270613727</v>
      </c>
      <c r="M38" s="127">
        <f t="shared" si="1"/>
        <v>0.58014762103436046</v>
      </c>
      <c r="N38" s="182">
        <f t="shared" si="2"/>
        <v>16.029719088350468</v>
      </c>
      <c r="O38" s="127">
        <f t="shared" si="3"/>
        <v>0.79105594496511211</v>
      </c>
      <c r="P38" s="127" t="b">
        <f t="shared" si="4"/>
        <v>1</v>
      </c>
      <c r="Q38" s="127" t="b">
        <f t="shared" si="5"/>
        <v>1</v>
      </c>
      <c r="R38" s="127" t="b">
        <f t="shared" si="6"/>
        <v>1</v>
      </c>
      <c r="S38" s="127" t="b">
        <f t="shared" si="7"/>
        <v>1</v>
      </c>
    </row>
    <row r="39" spans="1:19" x14ac:dyDescent="0.3">
      <c r="A39" s="95" t="s">
        <v>61</v>
      </c>
      <c r="B39" s="137" t="s">
        <v>228</v>
      </c>
      <c r="C39" s="21">
        <v>6.6119421999999997</v>
      </c>
      <c r="D39" s="24">
        <v>8.0142912000000006</v>
      </c>
      <c r="E39" s="21">
        <v>21.209335435509423</v>
      </c>
      <c r="F39" s="21">
        <v>0.4302182228543282</v>
      </c>
      <c r="G39" s="21">
        <v>0.32152320000000001</v>
      </c>
      <c r="H39" s="24">
        <v>0.40816419999999998</v>
      </c>
      <c r="I39" s="21">
        <v>26.947044567856992</v>
      </c>
      <c r="J39" s="21">
        <v>0.21637801045386604</v>
      </c>
      <c r="K39" s="97"/>
      <c r="L39" s="182">
        <f t="shared" si="0"/>
        <v>21.209335435509423</v>
      </c>
      <c r="M39" s="127">
        <f t="shared" si="1"/>
        <v>0.4302182228543282</v>
      </c>
      <c r="N39" s="182">
        <f t="shared" si="2"/>
        <v>26.947044567856992</v>
      </c>
      <c r="O39" s="127">
        <f t="shared" si="3"/>
        <v>0.21637801045386604</v>
      </c>
      <c r="P39" s="127" t="b">
        <f t="shared" si="4"/>
        <v>1</v>
      </c>
      <c r="Q39" s="127" t="b">
        <f t="shared" si="5"/>
        <v>1</v>
      </c>
      <c r="R39" s="127" t="b">
        <f t="shared" si="6"/>
        <v>1</v>
      </c>
      <c r="S39" s="127" t="b">
        <f t="shared" si="7"/>
        <v>1</v>
      </c>
    </row>
    <row r="40" spans="1:19" x14ac:dyDescent="0.3">
      <c r="A40" s="95" t="s">
        <v>61</v>
      </c>
      <c r="B40" s="137" t="s">
        <v>229</v>
      </c>
      <c r="C40" s="21">
        <v>4.5086694999999999</v>
      </c>
      <c r="D40" s="24">
        <v>7.7430852999999997</v>
      </c>
      <c r="E40" s="21">
        <v>71.737700002184667</v>
      </c>
      <c r="F40" s="21">
        <v>0.41565951548846547</v>
      </c>
      <c r="G40" s="21">
        <v>0.32514510000000002</v>
      </c>
      <c r="H40" s="24">
        <v>1.0418750999999999</v>
      </c>
      <c r="I40" s="21">
        <v>220.43389243756093</v>
      </c>
      <c r="J40" s="21">
        <v>0.55232394531275097</v>
      </c>
      <c r="K40" s="97"/>
      <c r="L40" s="182">
        <f t="shared" si="0"/>
        <v>71.737700002184667</v>
      </c>
      <c r="M40" s="127">
        <f t="shared" si="1"/>
        <v>0.41565951548846547</v>
      </c>
      <c r="N40" s="182">
        <f t="shared" si="2"/>
        <v>220.43389243756093</v>
      </c>
      <c r="O40" s="127">
        <f t="shared" si="3"/>
        <v>0.55232394531275097</v>
      </c>
      <c r="P40" s="127" t="b">
        <f t="shared" si="4"/>
        <v>1</v>
      </c>
      <c r="Q40" s="127" t="b">
        <f t="shared" si="5"/>
        <v>1</v>
      </c>
      <c r="R40" s="127" t="b">
        <f t="shared" si="6"/>
        <v>1</v>
      </c>
      <c r="S40" s="127" t="b">
        <f t="shared" si="7"/>
        <v>1</v>
      </c>
    </row>
    <row r="41" spans="1:19" x14ac:dyDescent="0.3">
      <c r="A41" s="95" t="s">
        <v>61</v>
      </c>
      <c r="B41" s="137" t="s">
        <v>230</v>
      </c>
      <c r="C41" s="21">
        <v>10.2628085</v>
      </c>
      <c r="D41" s="24">
        <v>7.5206835999999999</v>
      </c>
      <c r="E41" s="21">
        <v>-26.719049663647144</v>
      </c>
      <c r="F41" s="21">
        <v>0.40372068499852998</v>
      </c>
      <c r="G41" s="21">
        <v>0.7072889</v>
      </c>
      <c r="H41" s="24">
        <v>0.67902700000000005</v>
      </c>
      <c r="I41" s="21">
        <v>-3.9958070881643937</v>
      </c>
      <c r="J41" s="21">
        <v>0.35996912836661649</v>
      </c>
      <c r="K41" s="97"/>
      <c r="L41" s="182">
        <f t="shared" si="0"/>
        <v>-26.719049663647144</v>
      </c>
      <c r="M41" s="127">
        <f t="shared" si="1"/>
        <v>0.40372068499852998</v>
      </c>
      <c r="N41" s="182">
        <f t="shared" si="2"/>
        <v>-3.9958070881643937</v>
      </c>
      <c r="O41" s="127">
        <f t="shared" si="3"/>
        <v>0.35996912836661649</v>
      </c>
      <c r="P41" s="127" t="b">
        <f t="shared" si="4"/>
        <v>1</v>
      </c>
      <c r="Q41" s="127" t="b">
        <f t="shared" si="5"/>
        <v>1</v>
      </c>
      <c r="R41" s="127" t="b">
        <f t="shared" si="6"/>
        <v>1</v>
      </c>
      <c r="S41" s="127" t="b">
        <f t="shared" si="7"/>
        <v>1</v>
      </c>
    </row>
    <row r="42" spans="1:19" x14ac:dyDescent="0.3">
      <c r="A42" s="95" t="s">
        <v>61</v>
      </c>
      <c r="B42" s="137" t="s">
        <v>231</v>
      </c>
      <c r="C42" s="21">
        <v>7.8927246000000002</v>
      </c>
      <c r="D42" s="24">
        <v>7.1626805999999998</v>
      </c>
      <c r="E42" s="21">
        <v>-9.2495815703489868</v>
      </c>
      <c r="F42" s="21">
        <v>0.38450258939994253</v>
      </c>
      <c r="G42" s="21">
        <v>0.67624569999999995</v>
      </c>
      <c r="H42" s="24">
        <v>0.59041330000000003</v>
      </c>
      <c r="I42" s="21">
        <v>-12.69248736073293</v>
      </c>
      <c r="J42" s="21">
        <v>0.31299279848527028</v>
      </c>
      <c r="K42" s="97"/>
      <c r="L42" s="182">
        <f t="shared" si="0"/>
        <v>-9.2495815703489868</v>
      </c>
      <c r="M42" s="127">
        <f t="shared" si="1"/>
        <v>0.38450258939994253</v>
      </c>
      <c r="N42" s="182">
        <f t="shared" si="2"/>
        <v>-12.69248736073293</v>
      </c>
      <c r="O42" s="127">
        <f t="shared" si="3"/>
        <v>0.31299279848527028</v>
      </c>
      <c r="P42" s="127" t="b">
        <f t="shared" si="4"/>
        <v>1</v>
      </c>
      <c r="Q42" s="127" t="b">
        <f t="shared" si="5"/>
        <v>1</v>
      </c>
      <c r="R42" s="127" t="b">
        <f t="shared" si="6"/>
        <v>1</v>
      </c>
      <c r="S42" s="127" t="b">
        <f t="shared" si="7"/>
        <v>1</v>
      </c>
    </row>
    <row r="43" spans="1:19" x14ac:dyDescent="0.3">
      <c r="A43" s="95"/>
      <c r="B43" s="137" t="s">
        <v>232</v>
      </c>
      <c r="C43" s="21">
        <v>8.4077777999999999</v>
      </c>
      <c r="D43" s="24">
        <v>6.9087569999999996</v>
      </c>
      <c r="E43" s="21">
        <v>-17.828977354753594</v>
      </c>
      <c r="F43" s="21">
        <v>0.37087161977248839</v>
      </c>
      <c r="G43" s="21">
        <v>1.8984179000000001</v>
      </c>
      <c r="H43" s="24">
        <v>0.74280139999999995</v>
      </c>
      <c r="I43" s="21">
        <v>-60.872608712760247</v>
      </c>
      <c r="J43" s="21">
        <v>0.39377752653061276</v>
      </c>
      <c r="K43" s="97"/>
      <c r="L43" s="182">
        <f t="shared" si="0"/>
        <v>-17.828977354753594</v>
      </c>
      <c r="M43" s="127">
        <f t="shared" si="1"/>
        <v>0.37087161977248839</v>
      </c>
      <c r="N43" s="182">
        <f t="shared" si="2"/>
        <v>-60.872608712760247</v>
      </c>
      <c r="O43" s="127">
        <f t="shared" si="3"/>
        <v>0.39377752653061276</v>
      </c>
      <c r="P43" s="127" t="b">
        <f t="shared" si="4"/>
        <v>1</v>
      </c>
      <c r="Q43" s="127" t="b">
        <f t="shared" si="5"/>
        <v>1</v>
      </c>
      <c r="R43" s="127" t="b">
        <f t="shared" si="6"/>
        <v>1</v>
      </c>
      <c r="S43" s="127" t="b">
        <f t="shared" si="7"/>
        <v>1</v>
      </c>
    </row>
    <row r="44" spans="1:19" x14ac:dyDescent="0.3">
      <c r="A44" s="95"/>
      <c r="B44" s="110" t="s">
        <v>2</v>
      </c>
      <c r="C44" s="21">
        <v>126.72033689999989</v>
      </c>
      <c r="D44" s="24">
        <v>110.33866110000076</v>
      </c>
      <c r="E44" s="21">
        <v>-12.927424437741642</v>
      </c>
      <c r="F44" s="21">
        <v>5.9231317537561301</v>
      </c>
      <c r="G44" s="21">
        <v>12.100518300000005</v>
      </c>
      <c r="H44" s="24">
        <v>10.958426100000082</v>
      </c>
      <c r="I44" s="21">
        <v>-9.4383742223663418</v>
      </c>
      <c r="J44" s="21">
        <v>5.8093346678217657</v>
      </c>
      <c r="K44" s="97"/>
      <c r="L44" s="182">
        <f t="shared" si="0"/>
        <v>-12.927424437741642</v>
      </c>
      <c r="M44" s="127">
        <f t="shared" si="1"/>
        <v>5.9231317537561301</v>
      </c>
      <c r="N44" s="182">
        <f t="shared" si="2"/>
        <v>-9.4383742223663418</v>
      </c>
      <c r="O44" s="127">
        <f t="shared" si="3"/>
        <v>5.8093346678217657</v>
      </c>
      <c r="P44" s="127" t="b">
        <f t="shared" si="4"/>
        <v>1</v>
      </c>
      <c r="Q44" s="127" t="b">
        <f t="shared" si="5"/>
        <v>1</v>
      </c>
      <c r="R44" s="127" t="b">
        <f t="shared" si="6"/>
        <v>1</v>
      </c>
      <c r="S44" s="127" t="b">
        <f t="shared" si="7"/>
        <v>1</v>
      </c>
    </row>
    <row r="45" spans="1:19" x14ac:dyDescent="0.3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9" x14ac:dyDescent="0.3">
      <c r="A46" s="98"/>
      <c r="B46" s="106" t="s">
        <v>123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3">
      <c r="B47" s="99"/>
      <c r="C47" s="99"/>
      <c r="D47" s="102"/>
      <c r="E47" s="99"/>
    </row>
    <row r="48" spans="1:19" x14ac:dyDescent="0.3">
      <c r="B48" s="99"/>
      <c r="C48" s="99"/>
      <c r="D48" s="102"/>
      <c r="E48" s="99"/>
    </row>
    <row r="49" spans="3:5" x14ac:dyDescent="0.3">
      <c r="C49" s="99"/>
      <c r="D49" s="102"/>
    </row>
    <row r="50" spans="3:5" x14ac:dyDescent="0.3">
      <c r="C50" s="99"/>
      <c r="D50" s="102"/>
    </row>
    <row r="51" spans="3:5" x14ac:dyDescent="0.3">
      <c r="C51" s="99"/>
      <c r="D51" s="102"/>
      <c r="E51" s="102"/>
    </row>
    <row r="52" spans="3:5" x14ac:dyDescent="0.3">
      <c r="C52" s="99"/>
      <c r="D52" s="10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3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4.8867187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30">
        <v>1971.2050806000002</v>
      </c>
      <c r="D13" s="30">
        <v>1862.8432675000004</v>
      </c>
      <c r="E13" s="30">
        <v>-5.4972369017543539</v>
      </c>
      <c r="F13" s="30">
        <v>100</v>
      </c>
      <c r="G13" s="30">
        <v>206.6591018</v>
      </c>
      <c r="H13" s="30">
        <v>188.63478739999999</v>
      </c>
      <c r="I13" s="30">
        <v>-8.7217617046664309</v>
      </c>
      <c r="J13" s="30">
        <v>100</v>
      </c>
      <c r="K13" s="16"/>
      <c r="L13" s="123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37" t="s">
        <v>150</v>
      </c>
      <c r="C16" s="21">
        <v>702.30578079999816</v>
      </c>
      <c r="D16" s="24">
        <v>602.06003822999139</v>
      </c>
      <c r="E16" s="21">
        <v>-14.273802852059204</v>
      </c>
      <c r="F16" s="21">
        <v>32.31941456019414</v>
      </c>
      <c r="G16" s="21">
        <v>61.552335500000403</v>
      </c>
      <c r="H16" s="24">
        <v>42.144154139999898</v>
      </c>
      <c r="I16" s="21">
        <v>-31.531185945008332</v>
      </c>
      <c r="J16" s="21">
        <v>22.341665989016775</v>
      </c>
      <c r="K16" s="16"/>
      <c r="M16" s="123"/>
    </row>
    <row r="17" spans="1:11" x14ac:dyDescent="0.3">
      <c r="A17" s="14"/>
      <c r="B17" s="137" t="s">
        <v>224</v>
      </c>
      <c r="C17" s="21">
        <v>25.003938259999902</v>
      </c>
      <c r="D17" s="24">
        <v>14.603884750000001</v>
      </c>
      <c r="E17" s="21">
        <v>-41.593661773823079</v>
      </c>
      <c r="F17" s="21">
        <v>0.78395670772662029</v>
      </c>
      <c r="G17" s="21">
        <v>0.27944162</v>
      </c>
      <c r="H17" s="24">
        <v>0.32254012999999998</v>
      </c>
      <c r="I17" s="21">
        <v>15.423081930315163</v>
      </c>
      <c r="J17" s="21">
        <v>0.1709865579120641</v>
      </c>
      <c r="K17" s="16"/>
    </row>
    <row r="18" spans="1:11" x14ac:dyDescent="0.3">
      <c r="A18" s="14"/>
      <c r="B18" s="137" t="s">
        <v>149</v>
      </c>
      <c r="C18" s="21">
        <v>24.911215690000002</v>
      </c>
      <c r="D18" s="24">
        <v>16.899682949999999</v>
      </c>
      <c r="E18" s="21">
        <v>-32.160344319189683</v>
      </c>
      <c r="F18" s="21">
        <v>0.90719832660317978</v>
      </c>
      <c r="G18" s="21">
        <v>1.80736371</v>
      </c>
      <c r="H18" s="24">
        <v>1.3704358799999998</v>
      </c>
      <c r="I18" s="21">
        <v>-24.174870148300155</v>
      </c>
      <c r="J18" s="21">
        <v>0.72650219977399555</v>
      </c>
      <c r="K18" s="16"/>
    </row>
    <row r="19" spans="1:11" x14ac:dyDescent="0.3">
      <c r="A19" s="14"/>
      <c r="B19" s="137" t="s">
        <v>220</v>
      </c>
      <c r="C19" s="21">
        <v>22.969431399999998</v>
      </c>
      <c r="D19" s="24">
        <v>17.548781550000001</v>
      </c>
      <c r="E19" s="21">
        <v>-23.599408081124718</v>
      </c>
      <c r="F19" s="21">
        <v>0.9420428361399974</v>
      </c>
      <c r="G19" s="21">
        <v>1.6452714900000001</v>
      </c>
      <c r="H19" s="24">
        <v>2.3132935400000001</v>
      </c>
      <c r="I19" s="21">
        <v>40.602542137285802</v>
      </c>
      <c r="J19" s="21">
        <v>1.2263345334573215</v>
      </c>
      <c r="K19" s="16"/>
    </row>
    <row r="20" spans="1:11" x14ac:dyDescent="0.3">
      <c r="A20" s="14"/>
      <c r="B20" s="137" t="s">
        <v>217</v>
      </c>
      <c r="C20" s="21">
        <v>28.542669459999502</v>
      </c>
      <c r="D20" s="24">
        <v>23.274002559999701</v>
      </c>
      <c r="E20" s="21">
        <v>-18.458914319080975</v>
      </c>
      <c r="F20" s="21">
        <v>1.2493806089888717</v>
      </c>
      <c r="G20" s="21">
        <v>2.40661967</v>
      </c>
      <c r="H20" s="24">
        <v>3.48438983</v>
      </c>
      <c r="I20" s="21">
        <v>44.783568148929831</v>
      </c>
      <c r="J20" s="21">
        <v>1.8471618506990191</v>
      </c>
      <c r="K20" s="16"/>
    </row>
    <row r="21" spans="1:11" x14ac:dyDescent="0.3">
      <c r="A21" s="14"/>
      <c r="B21" s="137" t="s">
        <v>215</v>
      </c>
      <c r="C21" s="21">
        <v>31.608686940000002</v>
      </c>
      <c r="D21" s="24">
        <v>26.865417260000001</v>
      </c>
      <c r="E21" s="21">
        <v>-15.006221830738287</v>
      </c>
      <c r="F21" s="21">
        <v>1.4421727113980078</v>
      </c>
      <c r="G21" s="21">
        <v>3.1511938500000003</v>
      </c>
      <c r="H21" s="24">
        <v>5.5308185199999995</v>
      </c>
      <c r="I21" s="21">
        <v>75.515020124832972</v>
      </c>
      <c r="J21" s="21">
        <v>2.9320246791340248</v>
      </c>
      <c r="K21" s="16"/>
    </row>
    <row r="22" spans="1:11" x14ac:dyDescent="0.3">
      <c r="A22" s="14"/>
      <c r="B22" s="137" t="s">
        <v>212</v>
      </c>
      <c r="C22" s="21">
        <v>38.987961829999996</v>
      </c>
      <c r="D22" s="24">
        <v>34.394821540000102</v>
      </c>
      <c r="E22" s="21">
        <v>-11.780919223291175</v>
      </c>
      <c r="F22" s="21">
        <v>1.8463615345460132</v>
      </c>
      <c r="G22" s="21">
        <v>3.3909719100000002</v>
      </c>
      <c r="H22" s="24">
        <v>4.1028920199999996</v>
      </c>
      <c r="I22" s="21">
        <v>20.994574089527006</v>
      </c>
      <c r="J22" s="21">
        <v>2.1750452695132094</v>
      </c>
      <c r="K22" s="16"/>
    </row>
    <row r="23" spans="1:11" x14ac:dyDescent="0.3">
      <c r="A23" s="14"/>
      <c r="B23" s="137" t="s">
        <v>222</v>
      </c>
      <c r="C23" s="21">
        <v>19.740803979999999</v>
      </c>
      <c r="D23" s="24">
        <v>15.86864009</v>
      </c>
      <c r="E23" s="21">
        <v>-19.61502628729308</v>
      </c>
      <c r="F23" s="21">
        <v>0.85185052155763263</v>
      </c>
      <c r="G23" s="21">
        <v>2.09428693</v>
      </c>
      <c r="H23" s="24">
        <v>1.1157966799999999</v>
      </c>
      <c r="I23" s="21">
        <v>-46.721881132114028</v>
      </c>
      <c r="J23" s="21">
        <v>0.5915116163774996</v>
      </c>
      <c r="K23" s="16"/>
    </row>
    <row r="24" spans="1:11" x14ac:dyDescent="0.3">
      <c r="A24" s="14"/>
      <c r="B24" s="137" t="s">
        <v>233</v>
      </c>
      <c r="C24" s="21">
        <v>8.2424275500000004</v>
      </c>
      <c r="D24" s="24">
        <v>4.8300519299999998</v>
      </c>
      <c r="E24" s="21">
        <v>-41.400128776382147</v>
      </c>
      <c r="F24" s="21">
        <v>0.2592838600148093</v>
      </c>
      <c r="G24" s="21">
        <v>0.19348630999999999</v>
      </c>
      <c r="H24" s="24">
        <v>0.76310189000000006</v>
      </c>
      <c r="I24" s="21">
        <v>294.39580505721568</v>
      </c>
      <c r="J24" s="21">
        <v>0.40453932199782572</v>
      </c>
      <c r="K24" s="16"/>
    </row>
    <row r="25" spans="1:11" x14ac:dyDescent="0.3">
      <c r="A25" s="14"/>
      <c r="B25" s="137" t="s">
        <v>213</v>
      </c>
      <c r="C25" s="21">
        <v>32.921326749999999</v>
      </c>
      <c r="D25" s="24">
        <v>29.6212756299999</v>
      </c>
      <c r="E25" s="21">
        <v>-10.024052630260716</v>
      </c>
      <c r="F25" s="21">
        <v>1.5901109957442994</v>
      </c>
      <c r="G25" s="21">
        <v>3.83363912</v>
      </c>
      <c r="H25" s="24">
        <v>2.72435077</v>
      </c>
      <c r="I25" s="21">
        <v>-28.93564874724045</v>
      </c>
      <c r="J25" s="21">
        <v>1.4442462111842687</v>
      </c>
      <c r="K25" s="16"/>
    </row>
    <row r="26" spans="1:11" x14ac:dyDescent="0.3">
      <c r="A26" s="14"/>
      <c r="B26" s="137" t="s">
        <v>151</v>
      </c>
      <c r="C26" s="21">
        <v>9.5730933599999997</v>
      </c>
      <c r="D26" s="24">
        <v>6.7049525299999999</v>
      </c>
      <c r="E26" s="21">
        <v>-29.960439349564638</v>
      </c>
      <c r="F26" s="21">
        <v>0.35993111427985436</v>
      </c>
      <c r="G26" s="21">
        <v>1.6293887300000001</v>
      </c>
      <c r="H26" s="24">
        <v>0.81298311000000001</v>
      </c>
      <c r="I26" s="21">
        <v>-50.105024354746831</v>
      </c>
      <c r="J26" s="21">
        <v>0.43098259934211908</v>
      </c>
      <c r="K26" s="16"/>
    </row>
    <row r="27" spans="1:11" s="91" customFormat="1" x14ac:dyDescent="0.3">
      <c r="A27" s="95"/>
      <c r="B27" s="137" t="s">
        <v>230</v>
      </c>
      <c r="C27" s="21">
        <v>10.262808529999999</v>
      </c>
      <c r="D27" s="24">
        <v>7.5206836500000005</v>
      </c>
      <c r="E27" s="21">
        <v>-26.719049390664207</v>
      </c>
      <c r="F27" s="21">
        <v>0.40372068768259911</v>
      </c>
      <c r="G27" s="21">
        <v>0.70728891000000005</v>
      </c>
      <c r="H27" s="24">
        <v>0.67902702000000004</v>
      </c>
      <c r="I27" s="21">
        <v>-3.9958056178203027</v>
      </c>
      <c r="J27" s="21">
        <v>0.3599691389691147</v>
      </c>
      <c r="K27" s="97"/>
    </row>
    <row r="28" spans="1:11" s="91" customFormat="1" x14ac:dyDescent="0.3">
      <c r="A28" s="95"/>
      <c r="B28" s="137" t="s">
        <v>209</v>
      </c>
      <c r="C28" s="21">
        <v>55.158852220000107</v>
      </c>
      <c r="D28" s="24">
        <v>52.42138353</v>
      </c>
      <c r="E28" s="21">
        <v>-4.9628818944269515</v>
      </c>
      <c r="F28" s="21">
        <v>2.814052284728779</v>
      </c>
      <c r="G28" s="21">
        <v>6.2756459900000001</v>
      </c>
      <c r="H28" s="24">
        <v>5.7999881599999998</v>
      </c>
      <c r="I28" s="21">
        <v>-7.5794241860988159</v>
      </c>
      <c r="J28" s="21">
        <v>3.0747182107514068</v>
      </c>
      <c r="K28" s="97"/>
    </row>
    <row r="29" spans="1:11" s="91" customFormat="1" x14ac:dyDescent="0.3">
      <c r="A29" s="95"/>
      <c r="B29" s="137" t="s">
        <v>207</v>
      </c>
      <c r="C29" s="21">
        <v>120.19018548000001</v>
      </c>
      <c r="D29" s="24">
        <v>117.70948010000069</v>
      </c>
      <c r="E29" s="21">
        <v>-2.0639833195133184</v>
      </c>
      <c r="F29" s="21">
        <v>6.3188074999981536</v>
      </c>
      <c r="G29" s="21">
        <v>13.722225829999999</v>
      </c>
      <c r="H29" s="24">
        <v>14.94648623</v>
      </c>
      <c r="I29" s="21">
        <v>8.9217333628446749</v>
      </c>
      <c r="J29" s="21">
        <v>7.9235046917968424</v>
      </c>
      <c r="K29" s="97"/>
    </row>
    <row r="30" spans="1:11" s="91" customFormat="1" x14ac:dyDescent="0.3">
      <c r="A30" s="95"/>
      <c r="B30" s="137" t="s">
        <v>234</v>
      </c>
      <c r="C30" s="21">
        <v>2.45196513</v>
      </c>
      <c r="D30" s="24">
        <v>0.106159</v>
      </c>
      <c r="E30" s="21">
        <v>-95.670452295543043</v>
      </c>
      <c r="F30" s="21">
        <v>5.6987617719696316E-3</v>
      </c>
      <c r="G30" s="21">
        <v>2.6576E-3</v>
      </c>
      <c r="H30" s="24">
        <v>3.3268120000000005E-2</v>
      </c>
      <c r="I30" s="21">
        <v>1151.8106562311862</v>
      </c>
      <c r="J30" s="21">
        <v>1.7636259174960645E-2</v>
      </c>
      <c r="K30" s="97"/>
    </row>
    <row r="31" spans="1:11" s="91" customFormat="1" x14ac:dyDescent="0.3">
      <c r="A31" s="95"/>
      <c r="B31" s="137" t="s">
        <v>235</v>
      </c>
      <c r="C31" s="21">
        <v>6.1948204499999999</v>
      </c>
      <c r="D31" s="24">
        <v>3.97706004</v>
      </c>
      <c r="E31" s="21">
        <v>-35.80023711583118</v>
      </c>
      <c r="F31" s="21">
        <v>0.2134940770050586</v>
      </c>
      <c r="G31" s="21">
        <v>0.17403899</v>
      </c>
      <c r="H31" s="24">
        <v>0.42105174000000001</v>
      </c>
      <c r="I31" s="21">
        <v>141.92954693658012</v>
      </c>
      <c r="J31" s="21">
        <v>0.2232100164574416</v>
      </c>
      <c r="K31" s="97"/>
    </row>
    <row r="32" spans="1:11" s="125" customFormat="1" x14ac:dyDescent="0.3">
      <c r="A32" s="14"/>
      <c r="B32" s="10" t="s">
        <v>27</v>
      </c>
      <c r="C32" s="24">
        <v>1139.0659678299976</v>
      </c>
      <c r="D32" s="24">
        <v>974.40631533999169</v>
      </c>
      <c r="E32" s="24">
        <v>-14.455673081313659</v>
      </c>
      <c r="F32" s="24">
        <v>52.307477088379983</v>
      </c>
      <c r="G32" s="24">
        <v>102.8658561600004</v>
      </c>
      <c r="H32" s="24">
        <v>86.564577779999908</v>
      </c>
      <c r="I32" s="24">
        <v>-15.847122639649292</v>
      </c>
      <c r="J32" s="24">
        <v>45.890039145557893</v>
      </c>
      <c r="K32" s="16"/>
    </row>
    <row r="33" spans="1:11" x14ac:dyDescent="0.3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7" t="s">
        <v>200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20"/>
      <c r="E36" s="20"/>
    </row>
    <row r="37" spans="1:11" x14ac:dyDescent="0.3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4.5546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30">
        <v>1971.2050806000002</v>
      </c>
      <c r="D13" s="30">
        <v>1862.8432675000004</v>
      </c>
      <c r="E13" s="30">
        <v>-5.4972369017543539</v>
      </c>
      <c r="F13" s="30">
        <v>100</v>
      </c>
      <c r="G13" s="30">
        <v>206.6591018</v>
      </c>
      <c r="H13" s="30">
        <v>188.63478739999999</v>
      </c>
      <c r="I13" s="30">
        <v>-8.7217617046664309</v>
      </c>
      <c r="J13" s="30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37" t="s">
        <v>205</v>
      </c>
      <c r="C16" s="21">
        <v>316.1421209900019</v>
      </c>
      <c r="D16" s="24">
        <v>337.61534524999968</v>
      </c>
      <c r="E16" s="21">
        <v>6.7922693100034293</v>
      </c>
      <c r="F16" s="21">
        <v>18.123658127346971</v>
      </c>
      <c r="G16" s="21">
        <v>46.9285415800001</v>
      </c>
      <c r="H16" s="24">
        <v>41.639132930000002</v>
      </c>
      <c r="I16" s="21">
        <v>-11.271197595141814</v>
      </c>
      <c r="J16" s="21">
        <v>22.073941664696363</v>
      </c>
      <c r="K16" s="16"/>
    </row>
    <row r="17" spans="1:11" x14ac:dyDescent="0.3">
      <c r="A17" s="14"/>
      <c r="B17" s="137" t="s">
        <v>226</v>
      </c>
      <c r="C17" s="21">
        <v>3.0238425599999998</v>
      </c>
      <c r="D17" s="24">
        <v>13.05686968</v>
      </c>
      <c r="E17" s="21">
        <v>331.79727187912852</v>
      </c>
      <c r="F17" s="21">
        <v>0.70091080166517539</v>
      </c>
      <c r="G17" s="21">
        <v>0.2675961</v>
      </c>
      <c r="H17" s="24">
        <v>7.1057519999999999E-2</v>
      </c>
      <c r="I17" s="21">
        <v>-73.445980714965572</v>
      </c>
      <c r="J17" s="21">
        <v>3.7669361510357345E-2</v>
      </c>
      <c r="K17" s="16"/>
    </row>
    <row r="18" spans="1:11" x14ac:dyDescent="0.3">
      <c r="A18" s="14"/>
      <c r="B18" s="137" t="s">
        <v>214</v>
      </c>
      <c r="C18" s="21">
        <v>20.83688046</v>
      </c>
      <c r="D18" s="24">
        <v>27.14131948</v>
      </c>
      <c r="E18" s="21">
        <v>30.256155819977295</v>
      </c>
      <c r="F18" s="21">
        <v>1.4569835237091406</v>
      </c>
      <c r="G18" s="21">
        <v>1.5226971</v>
      </c>
      <c r="H18" s="24">
        <v>3.6302442400000001</v>
      </c>
      <c r="I18" s="21">
        <v>138.40882339632748</v>
      </c>
      <c r="J18" s="21">
        <v>1.9244829069105205</v>
      </c>
      <c r="K18" s="16"/>
    </row>
    <row r="19" spans="1:11" x14ac:dyDescent="0.3">
      <c r="A19" s="14"/>
      <c r="B19" s="137" t="s">
        <v>206</v>
      </c>
      <c r="C19" s="21">
        <v>122.0348351800005</v>
      </c>
      <c r="D19" s="24">
        <v>126.11940521999981</v>
      </c>
      <c r="E19" s="21">
        <v>3.3470525313322286</v>
      </c>
      <c r="F19" s="21">
        <v>6.7702638982213665</v>
      </c>
      <c r="G19" s="21">
        <v>12.87002487</v>
      </c>
      <c r="H19" s="24">
        <v>15.755126580000001</v>
      </c>
      <c r="I19" s="21">
        <v>22.41721938490706</v>
      </c>
      <c r="J19" s="21">
        <v>8.3521850858777498</v>
      </c>
      <c r="K19" s="16"/>
    </row>
    <row r="20" spans="1:11" x14ac:dyDescent="0.3">
      <c r="A20" s="14"/>
      <c r="B20" s="137" t="s">
        <v>210</v>
      </c>
      <c r="C20" s="21">
        <v>35.351473609999999</v>
      </c>
      <c r="D20" s="24">
        <v>38.918068499999997</v>
      </c>
      <c r="E20" s="21">
        <v>10.088956769799552</v>
      </c>
      <c r="F20" s="21">
        <v>2.0891756799394821</v>
      </c>
      <c r="G20" s="21">
        <v>3.0410068799999999</v>
      </c>
      <c r="H20" s="24">
        <v>3.26904284</v>
      </c>
      <c r="I20" s="21">
        <v>7.4986992466126834</v>
      </c>
      <c r="J20" s="21">
        <v>1.7330010466563603</v>
      </c>
      <c r="K20" s="16"/>
    </row>
    <row r="21" spans="1:11" x14ac:dyDescent="0.3">
      <c r="A21" s="14"/>
      <c r="B21" s="137" t="s">
        <v>229</v>
      </c>
      <c r="C21" s="21">
        <v>4.5086695300000006</v>
      </c>
      <c r="D21" s="24">
        <v>7.7430852899999998</v>
      </c>
      <c r="E21" s="21">
        <v>71.737698637673248</v>
      </c>
      <c r="F21" s="21">
        <v>0.41565951495165165</v>
      </c>
      <c r="G21" s="21">
        <v>0.32514505999999999</v>
      </c>
      <c r="H21" s="24">
        <v>1.0418751399999999</v>
      </c>
      <c r="I21" s="21">
        <v>220.43394416018498</v>
      </c>
      <c r="J21" s="21">
        <v>0.5523239665177474</v>
      </c>
      <c r="K21" s="16"/>
    </row>
    <row r="22" spans="1:11" x14ac:dyDescent="0.3">
      <c r="A22" s="14"/>
      <c r="B22" s="137" t="s">
        <v>211</v>
      </c>
      <c r="C22" s="21">
        <v>34.738472159999993</v>
      </c>
      <c r="D22" s="24">
        <v>36.280879639999895</v>
      </c>
      <c r="E22" s="21">
        <v>4.4400556043334705</v>
      </c>
      <c r="F22" s="21">
        <v>1.9476077388244306</v>
      </c>
      <c r="G22" s="21">
        <v>3.42288952</v>
      </c>
      <c r="H22" s="24">
        <v>4.7180643</v>
      </c>
      <c r="I22" s="21">
        <v>37.838638157389305</v>
      </c>
      <c r="J22" s="21">
        <v>2.501163420082928</v>
      </c>
      <c r="K22" s="16"/>
    </row>
    <row r="23" spans="1:11" x14ac:dyDescent="0.3">
      <c r="A23" s="14"/>
      <c r="B23" s="137" t="s">
        <v>228</v>
      </c>
      <c r="C23" s="21">
        <v>6.61194215</v>
      </c>
      <c r="D23" s="24">
        <v>8.0142911899999998</v>
      </c>
      <c r="E23" s="21">
        <v>21.209336200861941</v>
      </c>
      <c r="F23" s="21">
        <v>0.43021822231751433</v>
      </c>
      <c r="G23" s="21">
        <v>0.32152320000000001</v>
      </c>
      <c r="H23" s="24">
        <v>0.40816421000000003</v>
      </c>
      <c r="I23" s="21">
        <v>26.947047678052471</v>
      </c>
      <c r="J23" s="21">
        <v>0.2163780157551152</v>
      </c>
      <c r="K23" s="16"/>
    </row>
    <row r="24" spans="1:11" x14ac:dyDescent="0.3">
      <c r="A24" s="14"/>
      <c r="B24" s="137" t="s">
        <v>236</v>
      </c>
      <c r="C24" s="21">
        <v>0</v>
      </c>
      <c r="D24" s="24">
        <v>1.1928088300000002</v>
      </c>
      <c r="E24" s="21" t="s">
        <v>97</v>
      </c>
      <c r="F24" s="21">
        <v>6.4031625784642124E-2</v>
      </c>
      <c r="G24" s="21">
        <v>0</v>
      </c>
      <c r="H24" s="24">
        <v>0</v>
      </c>
      <c r="I24" s="21" t="s">
        <v>97</v>
      </c>
      <c r="J24" s="21">
        <v>0</v>
      </c>
      <c r="K24" s="16"/>
    </row>
    <row r="25" spans="1:11" x14ac:dyDescent="0.3">
      <c r="A25" s="14"/>
      <c r="B25" s="137" t="s">
        <v>237</v>
      </c>
      <c r="C25" s="21">
        <v>3.8979152699999999</v>
      </c>
      <c r="D25" s="24">
        <v>4.2373352100000004</v>
      </c>
      <c r="E25" s="21">
        <v>8.7077300682320882</v>
      </c>
      <c r="F25" s="21">
        <v>0.22746600768440653</v>
      </c>
      <c r="G25" s="21">
        <v>0.21973869000000001</v>
      </c>
      <c r="H25" s="24">
        <v>0.90372856999999995</v>
      </c>
      <c r="I25" s="21">
        <v>311.27421393110149</v>
      </c>
      <c r="J25" s="21">
        <v>0.47908902830507288</v>
      </c>
      <c r="K25" s="16"/>
    </row>
    <row r="26" spans="1:11" s="125" customFormat="1" x14ac:dyDescent="0.3">
      <c r="A26" s="95"/>
      <c r="B26" s="137" t="s">
        <v>238</v>
      </c>
      <c r="C26" s="21">
        <v>5.0795252099999999</v>
      </c>
      <c r="D26" s="24">
        <v>5.3669492500000002</v>
      </c>
      <c r="E26" s="21">
        <v>5.6584823997753109</v>
      </c>
      <c r="F26" s="21">
        <v>0.28810524984222802</v>
      </c>
      <c r="G26" s="21">
        <v>0.40684046000000001</v>
      </c>
      <c r="H26" s="24">
        <v>0.56088137000000005</v>
      </c>
      <c r="I26" s="21">
        <v>37.862731253425494</v>
      </c>
      <c r="J26" s="21">
        <v>0.29733718670387732</v>
      </c>
      <c r="K26" s="97"/>
    </row>
    <row r="27" spans="1:11" s="125" customFormat="1" x14ac:dyDescent="0.3">
      <c r="A27" s="95"/>
      <c r="B27" s="137" t="s">
        <v>239</v>
      </c>
      <c r="C27" s="21">
        <v>2.4903866400000001</v>
      </c>
      <c r="D27" s="24">
        <v>2.63703932</v>
      </c>
      <c r="E27" s="21">
        <v>5.888751475152465</v>
      </c>
      <c r="F27" s="21">
        <v>0.14155991360126596</v>
      </c>
      <c r="G27" s="21">
        <v>0</v>
      </c>
      <c r="H27" s="24">
        <v>0</v>
      </c>
      <c r="I27" s="21" t="s">
        <v>97</v>
      </c>
      <c r="J27" s="21">
        <v>0</v>
      </c>
      <c r="K27" s="97"/>
    </row>
    <row r="28" spans="1:11" s="125" customFormat="1" x14ac:dyDescent="0.3">
      <c r="A28" s="95"/>
      <c r="B28" s="137" t="s">
        <v>240</v>
      </c>
      <c r="C28" s="21">
        <v>0.39407312999999999</v>
      </c>
      <c r="D28" s="24">
        <v>0.53364175000000003</v>
      </c>
      <c r="E28" s="21">
        <v>35.416933907673439</v>
      </c>
      <c r="F28" s="21">
        <v>2.8646626332453913E-2</v>
      </c>
      <c r="G28" s="21">
        <v>8.6449999999999999E-3</v>
      </c>
      <c r="H28" s="24">
        <v>0.14215039999999998</v>
      </c>
      <c r="I28" s="21">
        <v>1544.3076923076924</v>
      </c>
      <c r="J28" s="21">
        <v>7.5357468237589764E-2</v>
      </c>
      <c r="K28" s="97"/>
    </row>
    <row r="29" spans="1:11" s="125" customFormat="1" x14ac:dyDescent="0.3">
      <c r="A29" s="95"/>
      <c r="B29" s="137" t="s">
        <v>241</v>
      </c>
      <c r="C29" s="21">
        <v>0.12209149000000001</v>
      </c>
      <c r="D29" s="24">
        <v>0.20522681000000001</v>
      </c>
      <c r="E29" s="21">
        <v>68.092641018632818</v>
      </c>
      <c r="F29" s="21">
        <v>1.101685866870708E-2</v>
      </c>
      <c r="G29" s="21">
        <v>5.0423000000000004E-4</v>
      </c>
      <c r="H29" s="24">
        <v>1.7721E-3</v>
      </c>
      <c r="I29" s="21">
        <v>251.44676040695711</v>
      </c>
      <c r="J29" s="21">
        <v>9.3943435589230028E-4</v>
      </c>
      <c r="K29" s="97"/>
    </row>
    <row r="30" spans="1:11" s="125" customFormat="1" x14ac:dyDescent="0.3">
      <c r="A30" s="14"/>
      <c r="B30" s="10" t="s">
        <v>27</v>
      </c>
      <c r="C30" s="24">
        <v>555.23222838000243</v>
      </c>
      <c r="D30" s="24">
        <v>609.06226541999911</v>
      </c>
      <c r="E30" s="24">
        <v>9.6950490783030077</v>
      </c>
      <c r="F30" s="24">
        <v>32.695303788889419</v>
      </c>
      <c r="G30" s="24">
        <v>69.335152690000101</v>
      </c>
      <c r="H30" s="24">
        <v>72.141240199999999</v>
      </c>
      <c r="I30" s="24">
        <v>4.0471354012098448</v>
      </c>
      <c r="J30" s="24">
        <v>38.243868585609569</v>
      </c>
      <c r="K30" s="16"/>
    </row>
    <row r="31" spans="1:11" s="125" customFormat="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25" customFormat="1" x14ac:dyDescent="0.3">
      <c r="A32" s="17"/>
      <c r="B32" s="37" t="s">
        <v>200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25" customFormat="1" x14ac:dyDescent="0.3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23"/>
      <c r="M33" s="123"/>
    </row>
    <row r="34" spans="1:13" s="125" customFormat="1" x14ac:dyDescent="0.3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25" customFormat="1" x14ac:dyDescent="0.3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3">
      <c r="M37" s="7" t="str">
        <f>IF(F31="","",1)</f>
        <v/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3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3">
      <c r="A7" s="95"/>
      <c r="B7" s="105"/>
      <c r="C7" s="219" t="s">
        <v>100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97"/>
    </row>
    <row r="11" spans="1:14" x14ac:dyDescent="0.3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2"/>
      <c r="F11" s="222"/>
      <c r="G11" s="115">
        <f>+C11</f>
        <v>2018</v>
      </c>
      <c r="H11" s="115">
        <f>+D11</f>
        <v>2019</v>
      </c>
      <c r="I11" s="222"/>
      <c r="J11" s="222"/>
      <c r="K11" s="97"/>
      <c r="N11" s="90"/>
    </row>
    <row r="12" spans="1:14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3">
      <c r="A13" s="95"/>
      <c r="B13" s="111" t="s">
        <v>24</v>
      </c>
      <c r="C13" s="30">
        <v>1971.2050806000002</v>
      </c>
      <c r="D13" s="30">
        <v>1862.8432675000004</v>
      </c>
      <c r="E13" s="30">
        <v>-5.4972369017543539</v>
      </c>
      <c r="F13" s="216">
        <v>100</v>
      </c>
      <c r="G13" s="30">
        <v>206.6591018</v>
      </c>
      <c r="H13" s="30">
        <v>188.63478739999999</v>
      </c>
      <c r="I13" s="30">
        <v>-8.7217617046664309</v>
      </c>
      <c r="J13" s="216">
        <v>100</v>
      </c>
      <c r="K13" s="97"/>
    </row>
    <row r="14" spans="1:14" x14ac:dyDescent="0.3">
      <c r="A14" s="95"/>
      <c r="B14" s="137" t="s">
        <v>207</v>
      </c>
      <c r="C14" s="21">
        <v>120.1901855</v>
      </c>
      <c r="D14" s="24">
        <v>117.70948009999999</v>
      </c>
      <c r="E14" s="21">
        <v>-2.0639833358107262</v>
      </c>
      <c r="F14" s="21">
        <v>6.3188074999981163</v>
      </c>
      <c r="G14" s="21">
        <v>13.7222258</v>
      </c>
      <c r="H14" s="24">
        <v>14.946486200000001</v>
      </c>
      <c r="I14" s="21">
        <v>8.9217333823496716</v>
      </c>
      <c r="J14" s="21">
        <v>7.9235046758930965</v>
      </c>
      <c r="K14" s="97"/>
    </row>
    <row r="15" spans="1:14" x14ac:dyDescent="0.3">
      <c r="A15" s="95"/>
      <c r="B15" s="137" t="s">
        <v>208</v>
      </c>
      <c r="C15" s="21">
        <v>66.785984900000003</v>
      </c>
      <c r="D15" s="24">
        <v>64.809491499999993</v>
      </c>
      <c r="E15" s="21">
        <v>-2.9594433666875641</v>
      </c>
      <c r="F15" s="21">
        <v>3.479063033948989</v>
      </c>
      <c r="G15" s="21">
        <v>7.9816817000000002</v>
      </c>
      <c r="H15" s="24">
        <v>8.7250747000000004</v>
      </c>
      <c r="I15" s="21">
        <v>9.3137389831017714</v>
      </c>
      <c r="J15" s="21">
        <v>4.6253794542670876</v>
      </c>
      <c r="K15" s="97"/>
    </row>
    <row r="16" spans="1:14" x14ac:dyDescent="0.3">
      <c r="A16" s="95" t="s">
        <v>61</v>
      </c>
      <c r="B16" s="137" t="s">
        <v>211</v>
      </c>
      <c r="C16" s="21">
        <v>34.738472199999997</v>
      </c>
      <c r="D16" s="24">
        <v>36.280879599999999</v>
      </c>
      <c r="E16" s="21">
        <v>4.4400553689289746</v>
      </c>
      <c r="F16" s="21">
        <v>1.9476077366771809</v>
      </c>
      <c r="G16" s="21">
        <v>3.4228895000000001</v>
      </c>
      <c r="H16" s="24">
        <v>4.7180643</v>
      </c>
      <c r="I16" s="21">
        <v>37.838638962782746</v>
      </c>
      <c r="J16" s="21">
        <v>2.501163420082928</v>
      </c>
      <c r="K16" s="97"/>
    </row>
    <row r="17" spans="1:11" x14ac:dyDescent="0.3">
      <c r="A17" s="95" t="s">
        <v>61</v>
      </c>
      <c r="B17" s="137" t="s">
        <v>212</v>
      </c>
      <c r="C17" s="21">
        <v>38.987961800000001</v>
      </c>
      <c r="D17" s="24">
        <v>34.394821499999999</v>
      </c>
      <c r="E17" s="21">
        <v>-11.780919258005429</v>
      </c>
      <c r="F17" s="21">
        <v>1.8463615323987523</v>
      </c>
      <c r="G17" s="21">
        <v>3.3909718999999998</v>
      </c>
      <c r="H17" s="24">
        <v>4.1028919999999998</v>
      </c>
      <c r="I17" s="21">
        <v>20.994573856539468</v>
      </c>
      <c r="J17" s="21">
        <v>2.1750452589107114</v>
      </c>
      <c r="K17" s="97"/>
    </row>
    <row r="18" spans="1:11" x14ac:dyDescent="0.3">
      <c r="A18" s="95" t="s">
        <v>61</v>
      </c>
      <c r="B18" s="137" t="s">
        <v>213</v>
      </c>
      <c r="C18" s="21">
        <v>32.921326700000002</v>
      </c>
      <c r="D18" s="24">
        <v>29.621275600000001</v>
      </c>
      <c r="E18" s="21">
        <v>-10.024052584733777</v>
      </c>
      <c r="F18" s="21">
        <v>1.5901109941338636</v>
      </c>
      <c r="G18" s="21">
        <v>3.8336391000000001</v>
      </c>
      <c r="H18" s="24">
        <v>2.7243507999999999</v>
      </c>
      <c r="I18" s="21">
        <v>-28.935647593953227</v>
      </c>
      <c r="J18" s="21">
        <v>1.4442462270880159</v>
      </c>
      <c r="K18" s="97"/>
    </row>
    <row r="19" spans="1:11" x14ac:dyDescent="0.3">
      <c r="A19" s="95"/>
      <c r="B19" s="137" t="s">
        <v>221</v>
      </c>
      <c r="C19" s="21">
        <v>14.820874999999999</v>
      </c>
      <c r="D19" s="24">
        <v>17.2372558</v>
      </c>
      <c r="E19" s="21">
        <v>16.303901085462225</v>
      </c>
      <c r="F19" s="21">
        <v>0.92531970352680226</v>
      </c>
      <c r="G19" s="21">
        <v>1.9278002000000001</v>
      </c>
      <c r="H19" s="24">
        <v>2.2467201999999999</v>
      </c>
      <c r="I19" s="21">
        <v>16.543208160264733</v>
      </c>
      <c r="J19" s="21">
        <v>1.1910423474731788</v>
      </c>
      <c r="K19" s="97"/>
    </row>
    <row r="20" spans="1:11" x14ac:dyDescent="0.3">
      <c r="A20" s="95" t="s">
        <v>61</v>
      </c>
      <c r="B20" s="137" t="s">
        <v>223</v>
      </c>
      <c r="C20" s="21">
        <v>16.539074100000001</v>
      </c>
      <c r="D20" s="24">
        <v>15.1251242</v>
      </c>
      <c r="E20" s="21">
        <v>-8.5491478631200994</v>
      </c>
      <c r="F20" s="21">
        <v>0.81193756146207807</v>
      </c>
      <c r="G20" s="21">
        <v>2.5073804000000002</v>
      </c>
      <c r="H20" s="24">
        <v>1.7230833999999999</v>
      </c>
      <c r="I20" s="21">
        <v>-31.279537799689273</v>
      </c>
      <c r="J20" s="21">
        <v>0.91344943514909704</v>
      </c>
      <c r="K20" s="97"/>
    </row>
    <row r="21" spans="1:11" x14ac:dyDescent="0.3">
      <c r="A21" s="95" t="s">
        <v>61</v>
      </c>
      <c r="B21" s="137" t="s">
        <v>229</v>
      </c>
      <c r="C21" s="21">
        <v>4.5086694999999999</v>
      </c>
      <c r="D21" s="24">
        <v>7.7430852999999997</v>
      </c>
      <c r="E21" s="21">
        <v>71.737700002184667</v>
      </c>
      <c r="F21" s="21">
        <v>0.41565951548846547</v>
      </c>
      <c r="G21" s="21">
        <v>0.32514510000000002</v>
      </c>
      <c r="H21" s="24">
        <v>1.0418750999999999</v>
      </c>
      <c r="I21" s="21">
        <v>220.43389243756093</v>
      </c>
      <c r="J21" s="21">
        <v>0.55232394531275097</v>
      </c>
      <c r="K21" s="97"/>
    </row>
    <row r="22" spans="1:11" x14ac:dyDescent="0.3">
      <c r="A22" s="95" t="s">
        <v>61</v>
      </c>
      <c r="B22" s="137" t="s">
        <v>235</v>
      </c>
      <c r="C22" s="21">
        <v>6.1948204000000002</v>
      </c>
      <c r="D22" s="24">
        <v>3.9770599999999998</v>
      </c>
      <c r="E22" s="21">
        <v>-35.800237243358993</v>
      </c>
      <c r="F22" s="21">
        <v>0.21349407485780331</v>
      </c>
      <c r="G22" s="21">
        <v>0.174039</v>
      </c>
      <c r="H22" s="24">
        <v>0.42105169999999997</v>
      </c>
      <c r="I22" s="21">
        <v>141.92951005234454</v>
      </c>
      <c r="J22" s="21">
        <v>0.22320999525244511</v>
      </c>
      <c r="K22" s="97"/>
    </row>
    <row r="23" spans="1:11" x14ac:dyDescent="0.3">
      <c r="A23" s="95" t="s">
        <v>61</v>
      </c>
      <c r="B23" s="137" t="s">
        <v>242</v>
      </c>
      <c r="C23" s="21">
        <v>2.4905814999999998</v>
      </c>
      <c r="D23" s="24">
        <v>2.0572439999999999</v>
      </c>
      <c r="E23" s="21">
        <v>-17.399049177872715</v>
      </c>
      <c r="F23" s="21">
        <v>0.11043569987296313</v>
      </c>
      <c r="G23" s="21">
        <v>0.36971870000000001</v>
      </c>
      <c r="H23" s="24">
        <v>0.20392540000000001</v>
      </c>
      <c r="I23" s="21">
        <v>-44.843092870336285</v>
      </c>
      <c r="J23" s="21">
        <v>0.10810593465328125</v>
      </c>
      <c r="K23" s="97"/>
    </row>
    <row r="24" spans="1:11" x14ac:dyDescent="0.3">
      <c r="A24" s="95" t="s">
        <v>61</v>
      </c>
      <c r="B24" s="137" t="s">
        <v>243</v>
      </c>
      <c r="C24" s="21">
        <v>1.6000403999999999</v>
      </c>
      <c r="D24" s="24">
        <v>1.8769917</v>
      </c>
      <c r="E24" s="21">
        <v>17.309019197265286</v>
      </c>
      <c r="F24" s="21">
        <v>0.10075950740176802</v>
      </c>
      <c r="G24" s="21">
        <v>6.9860500000000006E-2</v>
      </c>
      <c r="H24" s="24">
        <v>8.8869900000000002E-2</v>
      </c>
      <c r="I24" s="21">
        <v>27.210512378239482</v>
      </c>
      <c r="J24" s="21">
        <v>4.7112147883704721E-2</v>
      </c>
      <c r="K24" s="97"/>
    </row>
    <row r="25" spans="1:11" x14ac:dyDescent="0.3">
      <c r="A25" s="95" t="s">
        <v>61</v>
      </c>
      <c r="B25" s="137" t="s">
        <v>244</v>
      </c>
      <c r="C25" s="21">
        <v>0.69415470000000001</v>
      </c>
      <c r="D25" s="24">
        <v>0.79262379999999999</v>
      </c>
      <c r="E25" s="21">
        <v>14.185469031614995</v>
      </c>
      <c r="F25" s="21">
        <v>4.2549140543838043E-2</v>
      </c>
      <c r="G25" s="21">
        <v>4.7973599999999998E-2</v>
      </c>
      <c r="H25" s="24">
        <v>0.1074118</v>
      </c>
      <c r="I25" s="21">
        <v>123.8977270832291</v>
      </c>
      <c r="J25" s="21">
        <v>5.6941670982581447E-2</v>
      </c>
      <c r="K25" s="97"/>
    </row>
    <row r="26" spans="1:11" x14ac:dyDescent="0.3">
      <c r="A26" s="95" t="s">
        <v>61</v>
      </c>
      <c r="B26" s="137" t="s">
        <v>245</v>
      </c>
      <c r="C26" s="21">
        <v>0.3276403</v>
      </c>
      <c r="D26" s="24">
        <v>0.3033573</v>
      </c>
      <c r="E26" s="21">
        <v>-7.4114814325343943</v>
      </c>
      <c r="F26" s="21">
        <v>1.6284638932996004E-2</v>
      </c>
      <c r="G26" s="21">
        <v>1.05548E-2</v>
      </c>
      <c r="H26" s="24">
        <v>0.1095748</v>
      </c>
      <c r="I26" s="21">
        <v>938.15136241330958</v>
      </c>
      <c r="J26" s="21">
        <v>5.8088331166428316E-2</v>
      </c>
      <c r="K26" s="97"/>
    </row>
    <row r="27" spans="1:11" x14ac:dyDescent="0.3">
      <c r="A27" s="95" t="s">
        <v>61</v>
      </c>
      <c r="B27" s="137" t="s">
        <v>246</v>
      </c>
      <c r="C27" s="21">
        <v>0.248533</v>
      </c>
      <c r="D27" s="24">
        <v>0.2761052</v>
      </c>
      <c r="E27" s="21">
        <v>11.093979471538983</v>
      </c>
      <c r="F27" s="21">
        <v>1.4821708557936956E-2</v>
      </c>
      <c r="G27" s="21">
        <v>4.7223999999999999E-3</v>
      </c>
      <c r="H27" s="24">
        <v>8.2626699999999997E-2</v>
      </c>
      <c r="I27" s="21">
        <v>1649.6760121971879</v>
      </c>
      <c r="J27" s="21">
        <v>4.3802472035441749E-2</v>
      </c>
      <c r="K27" s="97"/>
    </row>
    <row r="28" spans="1:11" x14ac:dyDescent="0.3">
      <c r="A28" s="95"/>
      <c r="B28" s="170" t="s">
        <v>27</v>
      </c>
      <c r="C28" s="24">
        <v>341.04832000000005</v>
      </c>
      <c r="D28" s="24">
        <v>332.20479560000012</v>
      </c>
      <c r="E28" s="24">
        <v>-2.5930414786971889</v>
      </c>
      <c r="F28" s="24">
        <v>17.83321234780156</v>
      </c>
      <c r="G28" s="24">
        <v>37.788602699999998</v>
      </c>
      <c r="H28" s="24">
        <v>41.242007000000001</v>
      </c>
      <c r="I28" s="24">
        <v>9.1387456885247751</v>
      </c>
      <c r="J28" s="24">
        <v>21.86341531615075</v>
      </c>
      <c r="K28" s="97"/>
    </row>
    <row r="29" spans="1:11" x14ac:dyDescent="0.3">
      <c r="A29" s="95"/>
      <c r="B29" s="110"/>
      <c r="C29" s="107"/>
      <c r="D29" s="107"/>
      <c r="E29" s="107"/>
      <c r="F29" s="108"/>
      <c r="G29" s="108"/>
      <c r="H29" s="108"/>
      <c r="I29" s="109"/>
      <c r="J29" s="109"/>
      <c r="K29" s="97"/>
    </row>
    <row r="30" spans="1:11" x14ac:dyDescent="0.3">
      <c r="A30" s="98"/>
      <c r="B30" s="106" t="s">
        <v>200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3">
      <c r="B31" s="99"/>
      <c r="C31" s="99"/>
      <c r="D31" s="102"/>
      <c r="E31" s="99"/>
    </row>
    <row r="32" spans="1:11" x14ac:dyDescent="0.3">
      <c r="B32" s="99"/>
      <c r="C32" s="99"/>
      <c r="D32" s="102"/>
      <c r="E32" s="99"/>
    </row>
    <row r="33" spans="3:5" x14ac:dyDescent="0.3">
      <c r="C33" s="99"/>
      <c r="D33" s="102"/>
    </row>
    <row r="34" spans="3:5" x14ac:dyDescent="0.3">
      <c r="C34" s="99"/>
      <c r="D34" s="102"/>
    </row>
    <row r="35" spans="3:5" x14ac:dyDescent="0.3">
      <c r="C35" s="99"/>
      <c r="D35" s="102"/>
      <c r="E35" s="102"/>
    </row>
    <row r="36" spans="3:5" x14ac:dyDescent="0.3">
      <c r="C36" s="99"/>
      <c r="D36" s="10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30">
        <v>1971.2050806000002</v>
      </c>
      <c r="D13" s="30">
        <v>1862.8432675000004</v>
      </c>
      <c r="E13" s="30">
        <v>-5.4972369017543539</v>
      </c>
      <c r="F13" s="216">
        <v>100</v>
      </c>
      <c r="G13" s="30">
        <v>206.6591018</v>
      </c>
      <c r="H13" s="30">
        <v>188.63478739999999</v>
      </c>
      <c r="I13" s="30">
        <v>-8.7217617046664309</v>
      </c>
      <c r="J13" s="216">
        <v>100</v>
      </c>
      <c r="K13" s="16"/>
    </row>
    <row r="14" spans="1:14" x14ac:dyDescent="0.3">
      <c r="A14" s="14"/>
      <c r="B14" s="111" t="s">
        <v>42</v>
      </c>
      <c r="C14" s="78">
        <v>725.95107400000006</v>
      </c>
      <c r="D14" s="30">
        <v>740.51734400000009</v>
      </c>
      <c r="E14" s="78">
        <v>2.0065084992215265</v>
      </c>
      <c r="F14" s="78">
        <v>39.751994003972207</v>
      </c>
      <c r="G14" s="78">
        <v>90.155401999999995</v>
      </c>
      <c r="H14" s="30">
        <v>93.532686999999996</v>
      </c>
      <c r="I14" s="78">
        <v>3.7460705904234226</v>
      </c>
      <c r="J14" s="78">
        <v>49.584007430010232</v>
      </c>
      <c r="K14" s="16"/>
    </row>
    <row r="15" spans="1:14" x14ac:dyDescent="0.3">
      <c r="A15" s="14"/>
      <c r="B15" s="111" t="s">
        <v>52</v>
      </c>
      <c r="C15" s="78">
        <v>459.19653999999997</v>
      </c>
      <c r="D15" s="30">
        <v>483.83612200000005</v>
      </c>
      <c r="E15" s="78">
        <v>5.3658030611467789</v>
      </c>
      <c r="F15" s="78">
        <v>25.97299141807699</v>
      </c>
      <c r="G15" s="78">
        <v>63.074100999999999</v>
      </c>
      <c r="H15" s="30">
        <v>60.198478000000001</v>
      </c>
      <c r="I15" s="78">
        <v>-4.5591184882682656</v>
      </c>
      <c r="J15" s="78">
        <v>31.912712829765145</v>
      </c>
      <c r="K15" s="16"/>
    </row>
    <row r="16" spans="1:14" x14ac:dyDescent="0.3">
      <c r="A16" s="14" t="s">
        <v>61</v>
      </c>
      <c r="B16" s="137" t="s">
        <v>218</v>
      </c>
      <c r="C16" s="21">
        <v>21.019583999999998</v>
      </c>
      <c r="D16" s="24">
        <v>20.101372000000001</v>
      </c>
      <c r="E16" s="21">
        <v>-4.3683642835176784</v>
      </c>
      <c r="F16" s="21">
        <v>1.0790694177388704</v>
      </c>
      <c r="G16" s="21">
        <v>3.2755339999999999</v>
      </c>
      <c r="H16" s="24">
        <v>2.8042180000000001</v>
      </c>
      <c r="I16" s="21">
        <v>-14.388982071320278</v>
      </c>
      <c r="J16" s="21">
        <v>1.486585819429826</v>
      </c>
      <c r="K16" s="16"/>
    </row>
    <row r="17" spans="1:11" x14ac:dyDescent="0.3">
      <c r="A17" s="14" t="s">
        <v>61</v>
      </c>
      <c r="B17" s="137" t="s">
        <v>205</v>
      </c>
      <c r="C17" s="21">
        <v>316.14212099999997</v>
      </c>
      <c r="D17" s="24">
        <v>337.61534499999999</v>
      </c>
      <c r="E17" s="21">
        <v>6.7922692275478314</v>
      </c>
      <c r="F17" s="21">
        <v>18.123658113926641</v>
      </c>
      <c r="G17" s="21">
        <v>46.928542</v>
      </c>
      <c r="H17" s="24">
        <v>41.639133000000001</v>
      </c>
      <c r="I17" s="21">
        <v>-11.271198240081691</v>
      </c>
      <c r="J17" s="21">
        <v>22.073941701805104</v>
      </c>
      <c r="K17" s="16"/>
    </row>
    <row r="18" spans="1:11" x14ac:dyDescent="0.3">
      <c r="A18" s="14" t="s">
        <v>61</v>
      </c>
      <c r="B18" s="137" t="s">
        <v>206</v>
      </c>
      <c r="C18" s="21">
        <v>122.034835</v>
      </c>
      <c r="D18" s="24">
        <v>126.119405</v>
      </c>
      <c r="E18" s="21">
        <v>3.3470525034921428</v>
      </c>
      <c r="F18" s="21">
        <v>6.770263886411473</v>
      </c>
      <c r="G18" s="21">
        <v>12.870025</v>
      </c>
      <c r="H18" s="24">
        <v>15.755127</v>
      </c>
      <c r="I18" s="21">
        <v>22.417221411768828</v>
      </c>
      <c r="J18" s="21">
        <v>8.3521853085302116</v>
      </c>
      <c r="K18" s="16"/>
    </row>
    <row r="19" spans="1:11" x14ac:dyDescent="0.3">
      <c r="A19" s="14"/>
      <c r="B19" s="10" t="s">
        <v>53</v>
      </c>
      <c r="C19" s="78">
        <v>266.75453400000004</v>
      </c>
      <c r="D19" s="30">
        <v>256.68122200000005</v>
      </c>
      <c r="E19" s="78">
        <v>-3.7762477169366426</v>
      </c>
      <c r="F19" s="78">
        <v>13.779002585895221</v>
      </c>
      <c r="G19" s="78">
        <v>27.081301</v>
      </c>
      <c r="H19" s="30">
        <v>33.334208999999994</v>
      </c>
      <c r="I19" s="78">
        <v>23.089392935738196</v>
      </c>
      <c r="J19" s="78">
        <v>17.671294600245087</v>
      </c>
      <c r="K19" s="16"/>
    </row>
    <row r="20" spans="1:11" x14ac:dyDescent="0.3">
      <c r="A20" s="14" t="s">
        <v>61</v>
      </c>
      <c r="B20" s="9" t="s">
        <v>247</v>
      </c>
      <c r="C20" s="21">
        <v>22.969431</v>
      </c>
      <c r="D20" s="24">
        <v>17.548781999999999</v>
      </c>
      <c r="E20" s="21">
        <v>-23.599404791524879</v>
      </c>
      <c r="F20" s="21">
        <v>0.94204286029661888</v>
      </c>
      <c r="G20" s="21">
        <v>1.6452709999999999</v>
      </c>
      <c r="H20" s="24">
        <v>2.313294</v>
      </c>
      <c r="I20" s="21">
        <v>40.602611970915433</v>
      </c>
      <c r="J20" s="21">
        <v>1.2263347773147808</v>
      </c>
      <c r="K20" s="16"/>
    </row>
    <row r="21" spans="1:11" x14ac:dyDescent="0.3">
      <c r="A21" s="14" t="s">
        <v>61</v>
      </c>
      <c r="B21" s="110" t="s">
        <v>248</v>
      </c>
      <c r="C21" s="21">
        <v>31.608687</v>
      </c>
      <c r="D21" s="24">
        <v>26.865417000000001</v>
      </c>
      <c r="E21" s="21">
        <v>-15.006222814633198</v>
      </c>
      <c r="F21" s="21">
        <v>1.4421726974408486</v>
      </c>
      <c r="G21" s="21">
        <v>3.1511939999999998</v>
      </c>
      <c r="H21" s="24">
        <v>5.5308190000000002</v>
      </c>
      <c r="I21" s="21">
        <v>75.515027002463199</v>
      </c>
      <c r="J21" s="21">
        <v>2.9320249335939828</v>
      </c>
      <c r="K21" s="16"/>
    </row>
    <row r="22" spans="1:11" x14ac:dyDescent="0.3">
      <c r="A22" s="14" t="s">
        <v>61</v>
      </c>
      <c r="B22" s="110" t="s">
        <v>249</v>
      </c>
      <c r="C22" s="21">
        <v>6.19482</v>
      </c>
      <c r="D22" s="24">
        <v>3.9770599999999998</v>
      </c>
      <c r="E22" s="21">
        <v>-35.800233097975408</v>
      </c>
      <c r="F22" s="21">
        <v>0.21349407485780331</v>
      </c>
      <c r="G22" s="21">
        <v>0.174039</v>
      </c>
      <c r="H22" s="24">
        <v>0.42105199999999998</v>
      </c>
      <c r="I22" s="21">
        <v>141.92968242750186</v>
      </c>
      <c r="J22" s="21">
        <v>0.22321015428991864</v>
      </c>
      <c r="K22" s="16"/>
    </row>
    <row r="23" spans="1:11" x14ac:dyDescent="0.3">
      <c r="A23" s="14" t="s">
        <v>61</v>
      </c>
      <c r="B23" s="110" t="s">
        <v>250</v>
      </c>
      <c r="C23" s="21">
        <v>55.158852000000003</v>
      </c>
      <c r="D23" s="24">
        <v>52.421384000000003</v>
      </c>
      <c r="E23" s="21">
        <v>-4.9628806632886384</v>
      </c>
      <c r="F23" s="21">
        <v>2.8140523099590284</v>
      </c>
      <c r="G23" s="21">
        <v>6.2756460000000001</v>
      </c>
      <c r="H23" s="24">
        <v>5.7999879999999999</v>
      </c>
      <c r="I23" s="21">
        <v>-7.5794268829057598</v>
      </c>
      <c r="J23" s="21">
        <v>3.0747181259314211</v>
      </c>
      <c r="K23" s="16"/>
    </row>
    <row r="24" spans="1:11" x14ac:dyDescent="0.3">
      <c r="A24" s="14" t="s">
        <v>61</v>
      </c>
      <c r="B24" s="110" t="s">
        <v>251</v>
      </c>
      <c r="C24" s="21">
        <v>120.190185</v>
      </c>
      <c r="D24" s="24">
        <v>117.70948</v>
      </c>
      <c r="E24" s="21">
        <v>-2.063983011591175</v>
      </c>
      <c r="F24" s="21">
        <v>6.3188074946299784</v>
      </c>
      <c r="G24" s="21">
        <v>13.722225999999999</v>
      </c>
      <c r="H24" s="24">
        <v>14.946486</v>
      </c>
      <c r="I24" s="21">
        <v>8.9217303373374079</v>
      </c>
      <c r="J24" s="21">
        <v>7.923504569868113</v>
      </c>
      <c r="K24" s="16"/>
    </row>
    <row r="25" spans="1:11" x14ac:dyDescent="0.3">
      <c r="A25" s="14" t="s">
        <v>61</v>
      </c>
      <c r="B25" s="110" t="s">
        <v>252</v>
      </c>
      <c r="C25" s="21">
        <v>3.1837369999999998</v>
      </c>
      <c r="D25" s="24">
        <v>3.0034890000000001</v>
      </c>
      <c r="E25" s="21">
        <v>-5.6615229210201683</v>
      </c>
      <c r="F25" s="21">
        <v>0.16123143865080961</v>
      </c>
      <c r="G25" s="21">
        <v>0.26870500000000003</v>
      </c>
      <c r="H25" s="24">
        <v>0.28416200000000003</v>
      </c>
      <c r="I25" s="21">
        <v>5.7524050538694915</v>
      </c>
      <c r="J25" s="21">
        <v>0.15064135513744589</v>
      </c>
      <c r="K25" s="16"/>
    </row>
    <row r="26" spans="1:11" x14ac:dyDescent="0.3">
      <c r="A26" s="14" t="s">
        <v>61</v>
      </c>
      <c r="B26" s="110" t="s">
        <v>253</v>
      </c>
      <c r="C26" s="21">
        <v>6.611942</v>
      </c>
      <c r="D26" s="24">
        <v>8.0142910000000001</v>
      </c>
      <c r="E26" s="21">
        <v>21.209336077055731</v>
      </c>
      <c r="F26" s="21">
        <v>0.43021821211805189</v>
      </c>
      <c r="G26" s="21">
        <v>0.321523</v>
      </c>
      <c r="H26" s="24">
        <v>0.40816400000000003</v>
      </c>
      <c r="I26" s="21">
        <v>26.947061329982613</v>
      </c>
      <c r="J26" s="21">
        <v>0.21637790442888377</v>
      </c>
      <c r="K26" s="16"/>
    </row>
    <row r="27" spans="1:11" x14ac:dyDescent="0.3">
      <c r="A27" s="14" t="s">
        <v>61</v>
      </c>
      <c r="B27" s="110" t="s">
        <v>254</v>
      </c>
      <c r="C27" s="21">
        <v>20.836880000000001</v>
      </c>
      <c r="D27" s="24">
        <v>27.141318999999999</v>
      </c>
      <c r="E27" s="21">
        <v>30.256156391935818</v>
      </c>
      <c r="F27" s="21">
        <v>1.4569834979420775</v>
      </c>
      <c r="G27" s="21">
        <v>1.522697</v>
      </c>
      <c r="H27" s="24">
        <v>3.6302439999999998</v>
      </c>
      <c r="I27" s="21">
        <v>138.40882329183023</v>
      </c>
      <c r="J27" s="21">
        <v>1.9244827796805415</v>
      </c>
      <c r="K27" s="16"/>
    </row>
    <row r="28" spans="1:11" x14ac:dyDescent="0.3">
      <c r="A28" s="14" t="s">
        <v>61</v>
      </c>
      <c r="B28" s="143" t="s">
        <v>149</v>
      </c>
      <c r="C28" s="21">
        <v>24.911216</v>
      </c>
      <c r="D28" s="24">
        <v>16.899683</v>
      </c>
      <c r="E28" s="21">
        <v>-32.160344962686679</v>
      </c>
      <c r="F28" s="21">
        <v>0.90719832928724886</v>
      </c>
      <c r="G28" s="21">
        <v>1.807364</v>
      </c>
      <c r="H28" s="24">
        <v>1.370436</v>
      </c>
      <c r="I28" s="21">
        <v>-24.17487567529286</v>
      </c>
      <c r="J28" s="21">
        <v>0.72650226338898505</v>
      </c>
      <c r="K28" s="16"/>
    </row>
    <row r="29" spans="1:11" x14ac:dyDescent="0.3">
      <c r="A29" s="14" t="s">
        <v>61</v>
      </c>
      <c r="B29" s="143" t="s">
        <v>150</v>
      </c>
      <c r="C29" s="21">
        <v>702.30578100000002</v>
      </c>
      <c r="D29" s="24">
        <v>602.06003799999996</v>
      </c>
      <c r="E29" s="21">
        <v>-14.273802909220256</v>
      </c>
      <c r="F29" s="21">
        <v>32.319414547847877</v>
      </c>
      <c r="G29" s="21">
        <v>61.552335999999997</v>
      </c>
      <c r="H29" s="24">
        <v>42.144154</v>
      </c>
      <c r="I29" s="21">
        <v>-31.531186728640158</v>
      </c>
      <c r="J29" s="21">
        <v>22.341665914799343</v>
      </c>
      <c r="K29" s="16"/>
    </row>
    <row r="30" spans="1:11" x14ac:dyDescent="0.3">
      <c r="A30" s="14" t="s">
        <v>61</v>
      </c>
      <c r="B30" s="143" t="s">
        <v>151</v>
      </c>
      <c r="C30" s="21">
        <v>9.5730930000000001</v>
      </c>
      <c r="D30" s="24">
        <v>6.7049529999999997</v>
      </c>
      <c r="E30" s="21">
        <v>-29.960431806104882</v>
      </c>
      <c r="F30" s="21">
        <v>0.35993113951010364</v>
      </c>
      <c r="G30" s="21">
        <v>1.629389</v>
      </c>
      <c r="H30" s="24">
        <v>0.81298300000000001</v>
      </c>
      <c r="I30" s="21">
        <v>-50.105039373654783</v>
      </c>
      <c r="J30" s="21">
        <v>0.43098254102837874</v>
      </c>
      <c r="K30" s="16"/>
    </row>
    <row r="31" spans="1:11" x14ac:dyDescent="0.3">
      <c r="A31" s="14"/>
      <c r="B31" s="10" t="s">
        <v>43</v>
      </c>
      <c r="C31" s="78">
        <v>136.112278</v>
      </c>
      <c r="D31" s="30">
        <v>120.65036000000001</v>
      </c>
      <c r="E31" s="78">
        <v>-11.359679102571473</v>
      </c>
      <c r="F31" s="78">
        <v>6.476677995670399</v>
      </c>
      <c r="G31" s="78">
        <v>12.715786000000001</v>
      </c>
      <c r="H31" s="30">
        <v>12.354182000000002</v>
      </c>
      <c r="I31" s="78">
        <v>-2.8437408430748934</v>
      </c>
      <c r="J31" s="78">
        <v>6.5492596409605852</v>
      </c>
      <c r="K31" s="16"/>
    </row>
    <row r="32" spans="1:11" x14ac:dyDescent="0.3">
      <c r="A32" s="14" t="s">
        <v>61</v>
      </c>
      <c r="B32" s="9" t="s">
        <v>255</v>
      </c>
      <c r="C32" s="21">
        <v>15.802942</v>
      </c>
      <c r="D32" s="24">
        <v>14.034725999999999</v>
      </c>
      <c r="E32" s="21">
        <v>-11.189157056958132</v>
      </c>
      <c r="F32" s="21">
        <v>0.75340347976966859</v>
      </c>
      <c r="G32" s="21">
        <v>2.4013800000000001</v>
      </c>
      <c r="H32" s="24">
        <v>0.94361099999999998</v>
      </c>
      <c r="I32" s="21">
        <v>-60.705469355120798</v>
      </c>
      <c r="J32" s="21">
        <v>0.50023169798424993</v>
      </c>
      <c r="K32" s="16"/>
    </row>
    <row r="33" spans="1:11" x14ac:dyDescent="0.3">
      <c r="A33" s="14" t="s">
        <v>61</v>
      </c>
      <c r="B33" s="110" t="s">
        <v>256</v>
      </c>
      <c r="C33" s="21">
        <v>3.8979149999999998</v>
      </c>
      <c r="D33" s="24">
        <v>4.2373349999999999</v>
      </c>
      <c r="E33" s="21">
        <v>8.7077322106818613</v>
      </c>
      <c r="F33" s="21">
        <v>0.2274659964113164</v>
      </c>
      <c r="G33" s="21">
        <v>0.21973899999999999</v>
      </c>
      <c r="H33" s="24">
        <v>0.903729</v>
      </c>
      <c r="I33" s="21">
        <v>311.27382940670526</v>
      </c>
      <c r="J33" s="21">
        <v>0.47908925625878485</v>
      </c>
      <c r="K33" s="16"/>
    </row>
    <row r="34" spans="1:11" x14ac:dyDescent="0.3">
      <c r="A34" s="14" t="s">
        <v>61</v>
      </c>
      <c r="B34" s="110" t="s">
        <v>257</v>
      </c>
      <c r="C34" s="21">
        <v>28.542669</v>
      </c>
      <c r="D34" s="24">
        <v>23.274003</v>
      </c>
      <c r="E34" s="21">
        <v>-18.458911463395378</v>
      </c>
      <c r="F34" s="21">
        <v>1.2493806326086956</v>
      </c>
      <c r="G34" s="21">
        <v>2.4066200000000002</v>
      </c>
      <c r="H34" s="24">
        <v>3.4843899999999999</v>
      </c>
      <c r="I34" s="21">
        <v>44.783555359799209</v>
      </c>
      <c r="J34" s="21">
        <v>1.847161940820254</v>
      </c>
      <c r="K34" s="16"/>
    </row>
    <row r="35" spans="1:11" x14ac:dyDescent="0.3">
      <c r="A35" s="14" t="s">
        <v>61</v>
      </c>
      <c r="B35" s="110" t="s">
        <v>258</v>
      </c>
      <c r="C35" s="21">
        <v>8.2424280000000003</v>
      </c>
      <c r="D35" s="24">
        <v>4.8300520000000002</v>
      </c>
      <c r="E35" s="21">
        <v>-41.400131126410812</v>
      </c>
      <c r="F35" s="21">
        <v>0.25928386377250601</v>
      </c>
      <c r="G35" s="21">
        <v>0.19348599999999999</v>
      </c>
      <c r="H35" s="24">
        <v>0.76310199999999995</v>
      </c>
      <c r="I35" s="21">
        <v>294.39649380316922</v>
      </c>
      <c r="J35" s="21">
        <v>0.40453938031156605</v>
      </c>
      <c r="K35" s="16"/>
    </row>
    <row r="36" spans="1:11" x14ac:dyDescent="0.3">
      <c r="A36" s="14" t="s">
        <v>61</v>
      </c>
      <c r="B36" s="110" t="s">
        <v>259</v>
      </c>
      <c r="C36" s="21">
        <v>7.8927250000000004</v>
      </c>
      <c r="D36" s="24">
        <v>7.1626810000000001</v>
      </c>
      <c r="E36" s="21">
        <v>-9.2495811015840594</v>
      </c>
      <c r="F36" s="21">
        <v>0.38450261087249515</v>
      </c>
      <c r="G36" s="21">
        <v>0.67624600000000001</v>
      </c>
      <c r="H36" s="24">
        <v>0.59041299999999997</v>
      </c>
      <c r="I36" s="21">
        <v>-12.692570455130237</v>
      </c>
      <c r="J36" s="21">
        <v>0.31299263944779682</v>
      </c>
      <c r="K36" s="16"/>
    </row>
    <row r="37" spans="1:11" x14ac:dyDescent="0.3">
      <c r="A37" s="14" t="s">
        <v>61</v>
      </c>
      <c r="B37" s="110" t="s">
        <v>260</v>
      </c>
      <c r="C37" s="21">
        <v>35.351474000000003</v>
      </c>
      <c r="D37" s="24">
        <v>38.918067999999998</v>
      </c>
      <c r="E37" s="21">
        <v>10.08895414092208</v>
      </c>
      <c r="F37" s="21">
        <v>2.0891756530987915</v>
      </c>
      <c r="G37" s="21">
        <v>3.041007</v>
      </c>
      <c r="H37" s="24">
        <v>3.2690429999999999</v>
      </c>
      <c r="I37" s="21">
        <v>7.4987002660631852</v>
      </c>
      <c r="J37" s="21">
        <v>1.733001131476346</v>
      </c>
      <c r="K37" s="16"/>
    </row>
    <row r="38" spans="1:11" x14ac:dyDescent="0.3">
      <c r="A38" s="14" t="s">
        <v>61</v>
      </c>
      <c r="B38" s="110" t="s">
        <v>261</v>
      </c>
      <c r="C38" s="21">
        <v>5.0795250000000003</v>
      </c>
      <c r="D38" s="24">
        <v>5.366949</v>
      </c>
      <c r="E38" s="21">
        <v>5.6584818462356079</v>
      </c>
      <c r="F38" s="21">
        <v>0.28810523642188263</v>
      </c>
      <c r="G38" s="21">
        <v>0.40683999999999998</v>
      </c>
      <c r="H38" s="24">
        <v>0.56088099999999996</v>
      </c>
      <c r="I38" s="21">
        <v>37.862796185232519</v>
      </c>
      <c r="J38" s="21">
        <v>0.29733699055766</v>
      </c>
      <c r="K38" s="16"/>
    </row>
    <row r="39" spans="1:11" x14ac:dyDescent="0.3">
      <c r="A39" s="14" t="s">
        <v>61</v>
      </c>
      <c r="B39" s="110" t="s">
        <v>262</v>
      </c>
      <c r="C39" s="21">
        <v>19.740804000000001</v>
      </c>
      <c r="D39" s="24">
        <v>15.868639999999999</v>
      </c>
      <c r="E39" s="21">
        <v>-19.615026824642001</v>
      </c>
      <c r="F39" s="21">
        <v>0.85185051672630829</v>
      </c>
      <c r="G39" s="21">
        <v>2.094287</v>
      </c>
      <c r="H39" s="24">
        <v>1.1157969999999999</v>
      </c>
      <c r="I39" s="21">
        <v>-46.721867633232691</v>
      </c>
      <c r="J39" s="21">
        <v>0.59151178601747134</v>
      </c>
      <c r="K39" s="16"/>
    </row>
    <row r="40" spans="1:11" x14ac:dyDescent="0.3">
      <c r="A40" s="14" t="s">
        <v>61</v>
      </c>
      <c r="B40" s="110" t="s">
        <v>263</v>
      </c>
      <c r="C40" s="21">
        <v>1.595483</v>
      </c>
      <c r="D40" s="24">
        <v>1.40994</v>
      </c>
      <c r="E40" s="21">
        <v>-11.629268378290458</v>
      </c>
      <c r="F40" s="21">
        <v>7.5687526943272465E-2</v>
      </c>
      <c r="G40" s="21">
        <v>0.18446199999999999</v>
      </c>
      <c r="H40" s="24">
        <v>0.17796500000000001</v>
      </c>
      <c r="I40" s="21">
        <v>-3.5221346401968834</v>
      </c>
      <c r="J40" s="21">
        <v>9.434367989750761E-2</v>
      </c>
      <c r="K40" s="16"/>
    </row>
    <row r="41" spans="1:11" x14ac:dyDescent="0.3">
      <c r="A41" s="14" t="s">
        <v>61</v>
      </c>
      <c r="B41" s="110" t="s">
        <v>264</v>
      </c>
      <c r="C41" s="21">
        <v>1.536651</v>
      </c>
      <c r="D41" s="24">
        <v>1.237536</v>
      </c>
      <c r="E41" s="21">
        <v>-19.465382835790301</v>
      </c>
      <c r="F41" s="21">
        <v>6.6432642058009306E-2</v>
      </c>
      <c r="G41" s="21">
        <v>0.15204799999999999</v>
      </c>
      <c r="H41" s="24">
        <v>9.1470999999999997E-2</v>
      </c>
      <c r="I41" s="21">
        <v>-39.840708197411345</v>
      </c>
      <c r="J41" s="21">
        <v>4.8491055791334912E-2</v>
      </c>
      <c r="K41" s="16"/>
    </row>
    <row r="42" spans="1:11" x14ac:dyDescent="0.3">
      <c r="A42" s="14" t="s">
        <v>61</v>
      </c>
      <c r="B42" s="110" t="s">
        <v>265</v>
      </c>
      <c r="C42" s="21">
        <v>8.4296620000000004</v>
      </c>
      <c r="D42" s="24">
        <v>4.3104300000000002</v>
      </c>
      <c r="E42" s="21">
        <v>-48.865921314520087</v>
      </c>
      <c r="F42" s="21">
        <v>0.23138983698745333</v>
      </c>
      <c r="G42" s="21">
        <v>0.93967100000000003</v>
      </c>
      <c r="H42" s="24">
        <v>0.45378000000000002</v>
      </c>
      <c r="I42" s="21">
        <v>-51.708629935371</v>
      </c>
      <c r="J42" s="21">
        <v>0.2405600823976119</v>
      </c>
      <c r="K42" s="16"/>
    </row>
    <row r="43" spans="1:11" x14ac:dyDescent="0.3">
      <c r="A43" s="14"/>
      <c r="B43" s="110" t="s">
        <v>226</v>
      </c>
      <c r="C43" s="21">
        <v>3.0238429999999998</v>
      </c>
      <c r="D43" s="24">
        <v>13.05687</v>
      </c>
      <c r="E43" s="21">
        <v>331.79721963078111</v>
      </c>
      <c r="F43" s="21">
        <v>0.70091081884321749</v>
      </c>
      <c r="G43" s="21">
        <v>0.267596</v>
      </c>
      <c r="H43" s="24">
        <v>7.1057999999999996E-2</v>
      </c>
      <c r="I43" s="21">
        <v>-73.445791416912058</v>
      </c>
      <c r="J43" s="21">
        <v>3.7669615970314922E-2</v>
      </c>
      <c r="K43" s="16"/>
    </row>
    <row r="44" spans="1:11" x14ac:dyDescent="0.3">
      <c r="A44" s="14"/>
      <c r="B44" s="9" t="s">
        <v>2</v>
      </c>
      <c r="C44" s="21">
        <v>369.32779560000017</v>
      </c>
      <c r="D44" s="24">
        <v>362.95401950000036</v>
      </c>
      <c r="E44" s="21">
        <v>-1.7257775276960041</v>
      </c>
      <c r="F44" s="21">
        <v>19.483873164868942</v>
      </c>
      <c r="G44" s="21">
        <v>38.531228800000008</v>
      </c>
      <c r="H44" s="24">
        <v>38.349287400000009</v>
      </c>
      <c r="I44" s="21">
        <v>-0.472192052177689</v>
      </c>
      <c r="J44" s="21">
        <v>20.329912593842174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4.33203125" style="7" customWidth="1"/>
    <col min="11" max="11" width="1.1093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63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30">
        <v>669.55404513999247</v>
      </c>
      <c r="D13" s="30">
        <v>491.95117107999852</v>
      </c>
      <c r="E13" s="30">
        <v>-26.525547168169251</v>
      </c>
      <c r="F13" s="216">
        <v>100</v>
      </c>
      <c r="G13" s="30">
        <v>49.29513214</v>
      </c>
      <c r="H13" s="30">
        <v>30.4060342000001</v>
      </c>
      <c r="I13" s="30">
        <v>-38.318383824094774</v>
      </c>
      <c r="J13" s="216">
        <v>100</v>
      </c>
      <c r="K13" s="16"/>
      <c r="L13" s="123"/>
    </row>
    <row r="14" spans="1:14" x14ac:dyDescent="0.3">
      <c r="A14" s="14"/>
      <c r="B14" s="10" t="s">
        <v>42</v>
      </c>
      <c r="C14" s="78">
        <v>33.707425000000001</v>
      </c>
      <c r="D14" s="30">
        <v>23.247161999999999</v>
      </c>
      <c r="E14" s="78">
        <v>-31.032518799641331</v>
      </c>
      <c r="F14" s="78">
        <v>4.7255019129164078</v>
      </c>
      <c r="G14" s="78">
        <v>2.3540389999999998</v>
      </c>
      <c r="H14" s="30">
        <v>2.2709520000000003</v>
      </c>
      <c r="I14" s="78">
        <v>-3.529550699882178</v>
      </c>
      <c r="J14" s="78">
        <v>7.4687543435045951</v>
      </c>
      <c r="K14" s="16"/>
    </row>
    <row r="15" spans="1:14" x14ac:dyDescent="0.3">
      <c r="A15" s="14"/>
      <c r="B15" s="10" t="s">
        <v>52</v>
      </c>
      <c r="C15" s="78">
        <v>11.160988</v>
      </c>
      <c r="D15" s="30">
        <v>9.3735119999999998</v>
      </c>
      <c r="E15" s="78">
        <v>-16.015392185709722</v>
      </c>
      <c r="F15" s="78">
        <v>1.9053744662141943</v>
      </c>
      <c r="G15" s="78">
        <v>0.91958600000000001</v>
      </c>
      <c r="H15" s="30">
        <v>0.90436900000000009</v>
      </c>
      <c r="I15" s="78">
        <v>-1.6547663840032256</v>
      </c>
      <c r="J15" s="78">
        <v>2.974307645815899</v>
      </c>
      <c r="K15" s="16"/>
    </row>
    <row r="16" spans="1:14" x14ac:dyDescent="0.3">
      <c r="A16" s="14" t="s">
        <v>61</v>
      </c>
      <c r="B16" s="110" t="s">
        <v>266</v>
      </c>
      <c r="C16" s="21">
        <v>1.370317</v>
      </c>
      <c r="D16" s="24">
        <v>1.264402</v>
      </c>
      <c r="E16" s="21">
        <v>-7.7292334547407577</v>
      </c>
      <c r="F16" s="21">
        <v>0.25701778435128264</v>
      </c>
      <c r="G16" s="21">
        <v>0.20627899999999999</v>
      </c>
      <c r="H16" s="24">
        <v>1.7853999999999998E-2</v>
      </c>
      <c r="I16" s="21">
        <v>-91.34473213463319</v>
      </c>
      <c r="J16" s="21">
        <v>5.8718607900532918E-2</v>
      </c>
      <c r="K16" s="16"/>
    </row>
    <row r="17" spans="1:11" x14ac:dyDescent="0.3">
      <c r="A17" s="14" t="s">
        <v>61</v>
      </c>
      <c r="B17" s="110" t="s">
        <v>267</v>
      </c>
      <c r="C17" s="21">
        <v>5.354355</v>
      </c>
      <c r="D17" s="24">
        <v>5.7803630000000004</v>
      </c>
      <c r="E17" s="21">
        <v>7.956289786538262</v>
      </c>
      <c r="F17" s="21">
        <v>1.1749871409616033</v>
      </c>
      <c r="G17" s="21">
        <v>0.45490399999999998</v>
      </c>
      <c r="H17" s="24">
        <v>0.68257800000000002</v>
      </c>
      <c r="I17" s="21">
        <v>50.048801505372566</v>
      </c>
      <c r="J17" s="21">
        <v>2.2448767751501042</v>
      </c>
      <c r="K17" s="16"/>
    </row>
    <row r="18" spans="1:11" x14ac:dyDescent="0.3">
      <c r="A18" s="14" t="s">
        <v>61</v>
      </c>
      <c r="B18" s="110" t="s">
        <v>268</v>
      </c>
      <c r="C18" s="21">
        <v>4.4363159999999997</v>
      </c>
      <c r="D18" s="24">
        <v>2.3287469999999999</v>
      </c>
      <c r="E18" s="21">
        <v>-47.507188396859014</v>
      </c>
      <c r="F18" s="21">
        <v>0.47336954090130851</v>
      </c>
      <c r="G18" s="21">
        <v>0.25840299999999999</v>
      </c>
      <c r="H18" s="24">
        <v>0.20393700000000001</v>
      </c>
      <c r="I18" s="21">
        <v>-21.077928661818934</v>
      </c>
      <c r="J18" s="21">
        <v>0.67071226276526164</v>
      </c>
      <c r="K18" s="16"/>
    </row>
    <row r="19" spans="1:11" x14ac:dyDescent="0.3">
      <c r="A19" s="14"/>
      <c r="B19" s="10" t="s">
        <v>53</v>
      </c>
      <c r="C19" s="78">
        <v>22.546437000000001</v>
      </c>
      <c r="D19" s="30">
        <v>13.87365</v>
      </c>
      <c r="E19" s="78">
        <v>-38.466330622439372</v>
      </c>
      <c r="F19" s="78">
        <v>2.8201274467022133</v>
      </c>
      <c r="G19" s="78">
        <v>1.4344529999999998</v>
      </c>
      <c r="H19" s="30">
        <v>1.3665830000000001</v>
      </c>
      <c r="I19" s="78">
        <v>-4.7314202696079777</v>
      </c>
      <c r="J19" s="78">
        <v>4.4944466976886961</v>
      </c>
      <c r="K19" s="16"/>
    </row>
    <row r="20" spans="1:11" x14ac:dyDescent="0.3">
      <c r="A20" s="14" t="s">
        <v>61</v>
      </c>
      <c r="B20" s="137" t="s">
        <v>247</v>
      </c>
      <c r="C20" s="21">
        <v>4.1829859999999996</v>
      </c>
      <c r="D20" s="24">
        <v>2.214731</v>
      </c>
      <c r="E20" s="21">
        <v>-47.053827098632404</v>
      </c>
      <c r="F20" s="21">
        <v>0.45019325701327623</v>
      </c>
      <c r="G20" s="21">
        <v>0.28047299999999997</v>
      </c>
      <c r="H20" s="24">
        <v>0.1545</v>
      </c>
      <c r="I20" s="21">
        <v>-44.914483747098643</v>
      </c>
      <c r="J20" s="21">
        <v>0.50812282517264118</v>
      </c>
      <c r="K20" s="16"/>
    </row>
    <row r="21" spans="1:11" x14ac:dyDescent="0.3">
      <c r="A21" s="14" t="s">
        <v>61</v>
      </c>
      <c r="B21" s="137" t="s">
        <v>248</v>
      </c>
      <c r="C21" s="21">
        <v>3.2441330000000002</v>
      </c>
      <c r="D21" s="24">
        <v>2.8078949999999998</v>
      </c>
      <c r="E21" s="21">
        <v>-13.446982599048818</v>
      </c>
      <c r="F21" s="21">
        <v>0.57076701206660907</v>
      </c>
      <c r="G21" s="21">
        <v>0.27861599999999997</v>
      </c>
      <c r="H21" s="24">
        <v>0.2422</v>
      </c>
      <c r="I21" s="21">
        <v>-13.070319005369392</v>
      </c>
      <c r="J21" s="21">
        <v>0.79655241590170689</v>
      </c>
      <c r="K21" s="16"/>
    </row>
    <row r="22" spans="1:11" x14ac:dyDescent="0.3">
      <c r="A22" s="14" t="s">
        <v>61</v>
      </c>
      <c r="B22" s="137" t="s">
        <v>249</v>
      </c>
      <c r="C22" s="21">
        <v>0.11293300000000001</v>
      </c>
      <c r="D22" s="24">
        <v>0</v>
      </c>
      <c r="E22" s="21" t="s">
        <v>97</v>
      </c>
      <c r="F22" s="21">
        <v>0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x14ac:dyDescent="0.3">
      <c r="A23" s="14" t="s">
        <v>61</v>
      </c>
      <c r="B23" s="137" t="s">
        <v>250</v>
      </c>
      <c r="C23" s="21">
        <v>7.8781480000000004</v>
      </c>
      <c r="D23" s="24">
        <v>4.7245010000000001</v>
      </c>
      <c r="E23" s="21">
        <v>-40.030309153877283</v>
      </c>
      <c r="F23" s="21">
        <v>0.96035974253870138</v>
      </c>
      <c r="G23" s="21">
        <v>0.53456999999999999</v>
      </c>
      <c r="H23" s="24">
        <v>0.235182</v>
      </c>
      <c r="I23" s="21">
        <v>-56.005387507716485</v>
      </c>
      <c r="J23" s="21">
        <v>0.77347147100163172</v>
      </c>
      <c r="K23" s="16"/>
    </row>
    <row r="24" spans="1:11" x14ac:dyDescent="0.3">
      <c r="A24" s="14" t="s">
        <v>61</v>
      </c>
      <c r="B24" s="137" t="s">
        <v>251</v>
      </c>
      <c r="C24" s="21">
        <v>2.657219</v>
      </c>
      <c r="D24" s="24">
        <v>3.6576339999999998</v>
      </c>
      <c r="E24" s="21">
        <v>37.648948016704686</v>
      </c>
      <c r="F24" s="21">
        <v>0.74349533348406538</v>
      </c>
      <c r="G24" s="21">
        <v>0.209984</v>
      </c>
      <c r="H24" s="24">
        <v>0.71027799999999996</v>
      </c>
      <c r="I24" s="21">
        <v>238.2533907345321</v>
      </c>
      <c r="J24" s="21">
        <v>2.3359771133849399</v>
      </c>
      <c r="K24" s="16"/>
    </row>
    <row r="25" spans="1:11" s="125" customFormat="1" x14ac:dyDescent="0.3">
      <c r="A25" s="95"/>
      <c r="B25" s="137" t="s">
        <v>269</v>
      </c>
      <c r="C25" s="21">
        <v>0.442907</v>
      </c>
      <c r="D25" s="24">
        <v>7.5956999999999997E-2</v>
      </c>
      <c r="E25" s="21">
        <v>-82.850350073491725</v>
      </c>
      <c r="F25" s="21">
        <v>1.5439946983609938E-2</v>
      </c>
      <c r="G25" s="21">
        <v>2.8424999999999999E-2</v>
      </c>
      <c r="H25" s="24">
        <v>0</v>
      </c>
      <c r="I25" s="21" t="s">
        <v>97</v>
      </c>
      <c r="J25" s="21">
        <v>0</v>
      </c>
      <c r="K25" s="97"/>
    </row>
    <row r="26" spans="1:11" s="125" customFormat="1" x14ac:dyDescent="0.3">
      <c r="A26" s="95"/>
      <c r="B26" s="137" t="s">
        <v>228</v>
      </c>
      <c r="C26" s="21">
        <v>0.432008</v>
      </c>
      <c r="D26" s="24">
        <v>0.28325899999999998</v>
      </c>
      <c r="E26" s="21">
        <v>-34.432001259235946</v>
      </c>
      <c r="F26" s="21">
        <v>5.75786819204335E-2</v>
      </c>
      <c r="G26" s="21">
        <v>6.447E-2</v>
      </c>
      <c r="H26" s="24">
        <v>0</v>
      </c>
      <c r="I26" s="21" t="s">
        <v>97</v>
      </c>
      <c r="J26" s="21">
        <v>0</v>
      </c>
      <c r="K26" s="97"/>
    </row>
    <row r="27" spans="1:11" x14ac:dyDescent="0.3">
      <c r="A27" s="95"/>
      <c r="B27" s="137" t="s">
        <v>214</v>
      </c>
      <c r="C27" s="21">
        <v>3.5961029999999998</v>
      </c>
      <c r="D27" s="24">
        <v>0.10967300000000001</v>
      </c>
      <c r="E27" s="21">
        <v>-96.950226397853456</v>
      </c>
      <c r="F27" s="21">
        <v>2.2293472695517895E-2</v>
      </c>
      <c r="G27" s="21">
        <v>3.7914999999999997E-2</v>
      </c>
      <c r="H27" s="24">
        <v>2.4423E-2</v>
      </c>
      <c r="I27" s="21">
        <v>-35.584860873005397</v>
      </c>
      <c r="J27" s="21">
        <v>8.0322872227776163E-2</v>
      </c>
      <c r="K27" s="97"/>
    </row>
    <row r="28" spans="1:11" s="125" customFormat="1" x14ac:dyDescent="0.3">
      <c r="A28" s="14"/>
      <c r="B28" s="143" t="s">
        <v>149</v>
      </c>
      <c r="C28" s="21">
        <v>17.636157999999998</v>
      </c>
      <c r="D28" s="24">
        <v>11.935698</v>
      </c>
      <c r="E28" s="21">
        <v>-32.322572750822474</v>
      </c>
      <c r="F28" s="21">
        <v>2.4261956677117209</v>
      </c>
      <c r="G28" s="21">
        <v>1.032678</v>
      </c>
      <c r="H28" s="24">
        <v>0.837121</v>
      </c>
      <c r="I28" s="21">
        <v>-18.936880615254704</v>
      </c>
      <c r="J28" s="21">
        <v>2.7531410196203661</v>
      </c>
      <c r="K28" s="16"/>
    </row>
    <row r="29" spans="1:11" x14ac:dyDescent="0.3">
      <c r="A29" s="95"/>
      <c r="B29" s="143" t="s">
        <v>150</v>
      </c>
      <c r="C29" s="21">
        <v>472.368425</v>
      </c>
      <c r="D29" s="24">
        <v>314.56095299999998</v>
      </c>
      <c r="E29" s="21">
        <v>-33.407709670687666</v>
      </c>
      <c r="F29" s="21">
        <v>63.941498972231891</v>
      </c>
      <c r="G29" s="21">
        <v>32.000754000000001</v>
      </c>
      <c r="H29" s="24">
        <v>13.799405</v>
      </c>
      <c r="I29" s="21">
        <v>-56.877875440059945</v>
      </c>
      <c r="J29" s="21">
        <v>45.383771225252239</v>
      </c>
      <c r="K29" s="97"/>
    </row>
    <row r="30" spans="1:11" s="91" customFormat="1" x14ac:dyDescent="0.3">
      <c r="A30" s="95"/>
      <c r="B30" s="143" t="s">
        <v>151</v>
      </c>
      <c r="C30" s="21">
        <v>1.2201120000000001</v>
      </c>
      <c r="D30" s="24">
        <v>0.97130099999999997</v>
      </c>
      <c r="E30" s="21">
        <v>-20.39247216648964</v>
      </c>
      <c r="F30" s="21">
        <v>0.19743849737519012</v>
      </c>
      <c r="G30" s="21">
        <v>9.3951000000000007E-2</v>
      </c>
      <c r="H30" s="24">
        <v>5.3554999999999998E-2</v>
      </c>
      <c r="I30" s="21">
        <v>-42.996881353045744</v>
      </c>
      <c r="J30" s="21">
        <v>0.17613280195547443</v>
      </c>
      <c r="K30" s="97"/>
    </row>
    <row r="31" spans="1:11" s="91" customFormat="1" x14ac:dyDescent="0.3">
      <c r="A31" s="95" t="s">
        <v>61</v>
      </c>
      <c r="B31" s="111" t="s">
        <v>43</v>
      </c>
      <c r="C31" s="78">
        <v>78.100712999999985</v>
      </c>
      <c r="D31" s="30">
        <v>75.058272000000017</v>
      </c>
      <c r="E31" s="78">
        <v>-3.895535499144509</v>
      </c>
      <c r="F31" s="78">
        <v>15.257260560071812</v>
      </c>
      <c r="G31" s="78">
        <v>6.5303499999999994</v>
      </c>
      <c r="H31" s="30">
        <v>6.9568940000000001</v>
      </c>
      <c r="I31" s="78">
        <v>6.5317172892723985</v>
      </c>
      <c r="J31" s="78">
        <v>22.879978211693182</v>
      </c>
      <c r="K31" s="97"/>
    </row>
    <row r="32" spans="1:11" x14ac:dyDescent="0.3">
      <c r="A32" s="95" t="s">
        <v>61</v>
      </c>
      <c r="B32" s="137" t="s">
        <v>225</v>
      </c>
      <c r="C32" s="21">
        <v>4.3040630000000002</v>
      </c>
      <c r="D32" s="24">
        <v>4.3944210000000004</v>
      </c>
      <c r="E32" s="21">
        <v>2.0993651812252878</v>
      </c>
      <c r="F32" s="21">
        <v>0.89326365264112817</v>
      </c>
      <c r="G32" s="21">
        <v>0.84749300000000005</v>
      </c>
      <c r="H32" s="24">
        <v>0.182502</v>
      </c>
      <c r="I32" s="21">
        <v>-78.465662843232934</v>
      </c>
      <c r="J32" s="21">
        <v>0.60021638731169813</v>
      </c>
      <c r="K32" s="97"/>
    </row>
    <row r="33" spans="1:11" x14ac:dyDescent="0.3">
      <c r="A33" s="14"/>
      <c r="B33" s="137" t="s">
        <v>237</v>
      </c>
      <c r="C33" s="21">
        <v>2.3970929999999999</v>
      </c>
      <c r="D33" s="24">
        <v>1.796286</v>
      </c>
      <c r="E33" s="21">
        <v>-25.063983750317565</v>
      </c>
      <c r="F33" s="21">
        <v>0.36513501859474129</v>
      </c>
      <c r="G33" s="21">
        <v>9.5311999999999994E-2</v>
      </c>
      <c r="H33" s="24">
        <v>0.41982599999999998</v>
      </c>
      <c r="I33" s="21">
        <v>340.47549101896931</v>
      </c>
      <c r="J33" s="21">
        <v>1.380732512627374</v>
      </c>
      <c r="K33" s="16"/>
    </row>
    <row r="34" spans="1:11" x14ac:dyDescent="0.3">
      <c r="A34" s="14" t="s">
        <v>61</v>
      </c>
      <c r="B34" s="137" t="s">
        <v>217</v>
      </c>
      <c r="C34" s="21">
        <v>12.930032000000001</v>
      </c>
      <c r="D34" s="24">
        <v>11.400221</v>
      </c>
      <c r="E34" s="21">
        <v>-11.83145563754212</v>
      </c>
      <c r="F34" s="21">
        <v>2.3173480764305685</v>
      </c>
      <c r="G34" s="21">
        <v>1.3565929999999999</v>
      </c>
      <c r="H34" s="24">
        <v>1.4531670000000001</v>
      </c>
      <c r="I34" s="21">
        <v>7.1188632109999261</v>
      </c>
      <c r="J34" s="21">
        <v>4.7792059643213696</v>
      </c>
      <c r="K34" s="16"/>
    </row>
    <row r="35" spans="1:11" x14ac:dyDescent="0.3">
      <c r="A35" s="14" t="s">
        <v>61</v>
      </c>
      <c r="B35" s="137" t="s">
        <v>236</v>
      </c>
      <c r="C35" s="21">
        <v>0</v>
      </c>
      <c r="D35" s="24">
        <v>1.192809</v>
      </c>
      <c r="E35" s="21" t="s">
        <v>97</v>
      </c>
      <c r="F35" s="21">
        <v>0.24246491727652206</v>
      </c>
      <c r="G35" s="21">
        <v>0</v>
      </c>
      <c r="H35" s="24">
        <v>0</v>
      </c>
      <c r="I35" s="21" t="s">
        <v>97</v>
      </c>
      <c r="J35" s="21">
        <v>0</v>
      </c>
      <c r="K35" s="16"/>
    </row>
    <row r="36" spans="1:11" x14ac:dyDescent="0.3">
      <c r="A36" s="14" t="s">
        <v>61</v>
      </c>
      <c r="B36" s="137" t="s">
        <v>233</v>
      </c>
      <c r="C36" s="21">
        <v>4.431616</v>
      </c>
      <c r="D36" s="24">
        <v>2.7879369999999999</v>
      </c>
      <c r="E36" s="21">
        <v>-37.0898335956906</v>
      </c>
      <c r="F36" s="21">
        <v>0.56671010537072997</v>
      </c>
      <c r="G36" s="21">
        <v>4.9474999999999998E-2</v>
      </c>
      <c r="H36" s="24">
        <v>0.45423000000000002</v>
      </c>
      <c r="I36" s="21">
        <v>818.10005053057114</v>
      </c>
      <c r="J36" s="21">
        <v>1.4938811060075652</v>
      </c>
      <c r="K36" s="16"/>
    </row>
    <row r="37" spans="1:11" x14ac:dyDescent="0.3">
      <c r="A37" s="14" t="s">
        <v>61</v>
      </c>
      <c r="B37" s="137" t="s">
        <v>231</v>
      </c>
      <c r="C37" s="21">
        <v>2.1681859999999999</v>
      </c>
      <c r="D37" s="24">
        <v>2.1404930000000002</v>
      </c>
      <c r="E37" s="21">
        <v>-1.2772428195735874</v>
      </c>
      <c r="F37" s="21">
        <v>0.43510273495251511</v>
      </c>
      <c r="G37" s="21">
        <v>0.14255200000000001</v>
      </c>
      <c r="H37" s="24">
        <v>0.141065</v>
      </c>
      <c r="I37" s="21">
        <v>-1.0431281216678912</v>
      </c>
      <c r="J37" s="21">
        <v>0.4639375167183083</v>
      </c>
      <c r="K37" s="16"/>
    </row>
    <row r="38" spans="1:11" x14ac:dyDescent="0.3">
      <c r="A38" s="14" t="s">
        <v>61</v>
      </c>
      <c r="B38" s="137" t="s">
        <v>210</v>
      </c>
      <c r="C38" s="21">
        <v>28.231159999999999</v>
      </c>
      <c r="D38" s="24">
        <v>33.179405000000003</v>
      </c>
      <c r="E38" s="21">
        <v>17.527600707870317</v>
      </c>
      <c r="F38" s="21">
        <v>6.7444508623000194</v>
      </c>
      <c r="G38" s="21">
        <v>2.158471</v>
      </c>
      <c r="H38" s="24">
        <v>2.7847010000000001</v>
      </c>
      <c r="I38" s="21">
        <v>29.012666836848865</v>
      </c>
      <c r="J38" s="21">
        <v>9.1583827791655601</v>
      </c>
      <c r="K38" s="16"/>
    </row>
    <row r="39" spans="1:11" x14ac:dyDescent="0.3">
      <c r="A39" s="14" t="s">
        <v>61</v>
      </c>
      <c r="B39" s="137" t="s">
        <v>238</v>
      </c>
      <c r="C39" s="21">
        <v>4.8647869999999998</v>
      </c>
      <c r="D39" s="24">
        <v>5.0131480000000002</v>
      </c>
      <c r="E39" s="21">
        <v>3.0496915897859633</v>
      </c>
      <c r="F39" s="21">
        <v>1.019033655107366</v>
      </c>
      <c r="G39" s="21">
        <v>0.39174700000000001</v>
      </c>
      <c r="H39" s="24">
        <v>0.55565600000000004</v>
      </c>
      <c r="I39" s="21">
        <v>41.840524624311115</v>
      </c>
      <c r="J39" s="21">
        <v>1.8274530520655605</v>
      </c>
      <c r="K39" s="16"/>
    </row>
    <row r="40" spans="1:11" x14ac:dyDescent="0.3">
      <c r="A40" s="14" t="s">
        <v>61</v>
      </c>
      <c r="B40" s="137" t="s">
        <v>222</v>
      </c>
      <c r="C40" s="21">
        <v>13.897987000000001</v>
      </c>
      <c r="D40" s="24">
        <v>10.240805</v>
      </c>
      <c r="E40" s="21">
        <v>-26.314472736231519</v>
      </c>
      <c r="F40" s="21">
        <v>2.081671027943278</v>
      </c>
      <c r="G40" s="21">
        <v>1.1475630000000001</v>
      </c>
      <c r="H40" s="24">
        <v>0.55144599999999999</v>
      </c>
      <c r="I40" s="21">
        <v>-51.946341943753851</v>
      </c>
      <c r="J40" s="21">
        <v>1.8136071161822156</v>
      </c>
      <c r="K40" s="16"/>
    </row>
    <row r="41" spans="1:11" x14ac:dyDescent="0.3">
      <c r="A41" s="14" t="s">
        <v>61</v>
      </c>
      <c r="B41" s="137" t="s">
        <v>270</v>
      </c>
      <c r="C41" s="21">
        <v>1.570913</v>
      </c>
      <c r="D41" s="24">
        <v>1.3961220000000001</v>
      </c>
      <c r="E41" s="21">
        <v>-11.126714210144028</v>
      </c>
      <c r="F41" s="21">
        <v>0.2837927993819066</v>
      </c>
      <c r="G41" s="21">
        <v>0.18446199999999999</v>
      </c>
      <c r="H41" s="24">
        <v>0.176062</v>
      </c>
      <c r="I41" s="21">
        <v>-4.5537834350706348</v>
      </c>
      <c r="J41" s="21">
        <v>0.57903638087731746</v>
      </c>
      <c r="K41" s="16"/>
    </row>
    <row r="42" spans="1:11" s="91" customFormat="1" x14ac:dyDescent="0.3">
      <c r="A42" s="14" t="s">
        <v>61</v>
      </c>
      <c r="B42" s="137" t="s">
        <v>271</v>
      </c>
      <c r="C42" s="21">
        <v>3.3048760000000001</v>
      </c>
      <c r="D42" s="24">
        <v>1.5166249999999999</v>
      </c>
      <c r="E42" s="21">
        <v>-54.109473396278716</v>
      </c>
      <c r="F42" s="21">
        <v>0.30828771007303374</v>
      </c>
      <c r="G42" s="21">
        <v>0.15668199999999999</v>
      </c>
      <c r="H42" s="24">
        <v>0.23823900000000001</v>
      </c>
      <c r="I42" s="21">
        <v>52.052565068099746</v>
      </c>
      <c r="J42" s="21">
        <v>0.78352539641621277</v>
      </c>
      <c r="K42" s="16"/>
    </row>
    <row r="43" spans="1:11" x14ac:dyDescent="0.3">
      <c r="A43" s="95" t="s">
        <v>61</v>
      </c>
      <c r="B43" s="143" t="s">
        <v>226</v>
      </c>
      <c r="C43" s="21">
        <v>0.57649099999999998</v>
      </c>
      <c r="D43" s="24">
        <v>0.48815199999999997</v>
      </c>
      <c r="E43" s="21">
        <v>-15.32356966544144</v>
      </c>
      <c r="F43" s="21">
        <v>9.9227734111973331E-2</v>
      </c>
      <c r="G43" s="21">
        <v>4.4518000000000002E-2</v>
      </c>
      <c r="H43" s="24">
        <v>1.1247999999999999E-2</v>
      </c>
      <c r="I43" s="21">
        <v>-74.733815535289111</v>
      </c>
      <c r="J43" s="21">
        <v>3.6992657200918239E-2</v>
      </c>
      <c r="K43" s="97"/>
    </row>
    <row r="44" spans="1:11" x14ac:dyDescent="0.3">
      <c r="A44" s="14"/>
      <c r="B44" s="9" t="s">
        <v>2</v>
      </c>
      <c r="C44" s="21">
        <v>65.944721139992396</v>
      </c>
      <c r="D44" s="24">
        <v>65.689633079998501</v>
      </c>
      <c r="E44" s="21">
        <v>-0.38682104584591981</v>
      </c>
      <c r="F44" s="21">
        <v>13.352876655581007</v>
      </c>
      <c r="G44" s="21">
        <v>7.2388421400000036</v>
      </c>
      <c r="H44" s="24">
        <v>6.4768592000001002</v>
      </c>
      <c r="I44" s="21">
        <v>-10.526309667527888</v>
      </c>
      <c r="J44" s="21">
        <v>21.301229740773227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64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30">
        <v>1249.4433018500013</v>
      </c>
      <c r="D13" s="30">
        <v>1297.533747609999</v>
      </c>
      <c r="E13" s="30">
        <v>3.848949823396719</v>
      </c>
      <c r="F13" s="216">
        <v>100</v>
      </c>
      <c r="G13" s="30">
        <v>149.47015296000029</v>
      </c>
      <c r="H13" s="30">
        <v>150.69044631999981</v>
      </c>
      <c r="I13" s="30">
        <v>0.81641273246444435</v>
      </c>
      <c r="J13" s="216">
        <v>100</v>
      </c>
      <c r="K13" s="16"/>
    </row>
    <row r="14" spans="1:14" x14ac:dyDescent="0.3">
      <c r="A14" s="14"/>
      <c r="B14" s="10" t="s">
        <v>42</v>
      </c>
      <c r="C14" s="78">
        <v>666.24445700000001</v>
      </c>
      <c r="D14" s="30">
        <v>681.78523599999994</v>
      </c>
      <c r="E14" s="78">
        <v>2.3325941156760566</v>
      </c>
      <c r="F14" s="78">
        <v>52.54470161225624</v>
      </c>
      <c r="G14" s="78">
        <v>83.418316000000004</v>
      </c>
      <c r="H14" s="30">
        <v>87.249892000000003</v>
      </c>
      <c r="I14" s="78">
        <v>4.5932070841612216</v>
      </c>
      <c r="J14" s="78">
        <v>57.900082009658291</v>
      </c>
      <c r="K14" s="16"/>
    </row>
    <row r="15" spans="1:14" x14ac:dyDescent="0.3">
      <c r="A15" s="14"/>
      <c r="B15" s="10" t="s">
        <v>52</v>
      </c>
      <c r="C15" s="78">
        <v>435.31925600000005</v>
      </c>
      <c r="D15" s="30">
        <v>458.37765400000001</v>
      </c>
      <c r="E15" s="78">
        <v>5.2968936435010328</v>
      </c>
      <c r="F15" s="78">
        <v>35.326838692582122</v>
      </c>
      <c r="G15" s="78">
        <v>60.489027</v>
      </c>
      <c r="H15" s="30">
        <v>57.435610000000004</v>
      </c>
      <c r="I15" s="78">
        <v>-5.0478857925752347</v>
      </c>
      <c r="J15" s="78">
        <v>38.114964420526164</v>
      </c>
      <c r="K15" s="16"/>
    </row>
    <row r="16" spans="1:14" x14ac:dyDescent="0.3">
      <c r="A16" s="14" t="s">
        <v>61</v>
      </c>
      <c r="B16" s="9" t="s">
        <v>266</v>
      </c>
      <c r="C16" s="21">
        <v>18.691434000000001</v>
      </c>
      <c r="D16" s="24">
        <v>17.741917000000001</v>
      </c>
      <c r="E16" s="21">
        <v>-5.079958017132336</v>
      </c>
      <c r="F16" s="21">
        <v>1.3673568824456277</v>
      </c>
      <c r="G16" s="21">
        <v>2.9548779999999999</v>
      </c>
      <c r="H16" s="24">
        <v>2.7104279999999998</v>
      </c>
      <c r="I16" s="21">
        <v>-8.2727611766035718</v>
      </c>
      <c r="J16" s="21">
        <v>1.7986727534433409</v>
      </c>
      <c r="K16" s="16"/>
    </row>
    <row r="17" spans="1:11" x14ac:dyDescent="0.3">
      <c r="A17" s="14" t="s">
        <v>61</v>
      </c>
      <c r="B17" s="110" t="s">
        <v>267</v>
      </c>
      <c r="C17" s="21">
        <v>305.07464900000002</v>
      </c>
      <c r="D17" s="24">
        <v>325.70145200000002</v>
      </c>
      <c r="E17" s="21">
        <v>6.7612314125779838</v>
      </c>
      <c r="F17" s="21">
        <v>25.101578483020422</v>
      </c>
      <c r="G17" s="21">
        <v>45.424686999999999</v>
      </c>
      <c r="H17" s="24">
        <v>39.908835000000003</v>
      </c>
      <c r="I17" s="21">
        <v>-12.142850868735755</v>
      </c>
      <c r="J17" s="21">
        <v>26.483984867395844</v>
      </c>
      <c r="K17" s="16"/>
    </row>
    <row r="18" spans="1:11" x14ac:dyDescent="0.3">
      <c r="A18" s="14" t="s">
        <v>61</v>
      </c>
      <c r="B18" s="110" t="s">
        <v>268</v>
      </c>
      <c r="C18" s="21">
        <v>111.553173</v>
      </c>
      <c r="D18" s="24">
        <v>114.934285</v>
      </c>
      <c r="E18" s="21">
        <v>3.0309420243922691</v>
      </c>
      <c r="F18" s="21">
        <v>8.8579033271160768</v>
      </c>
      <c r="G18" s="21">
        <v>12.109462000000001</v>
      </c>
      <c r="H18" s="24">
        <v>14.816347</v>
      </c>
      <c r="I18" s="21">
        <v>22.353470368873516</v>
      </c>
      <c r="J18" s="21">
        <v>9.8323067996869806</v>
      </c>
      <c r="K18" s="16"/>
    </row>
    <row r="19" spans="1:11" x14ac:dyDescent="0.3">
      <c r="A19" s="14"/>
      <c r="B19" s="10" t="s">
        <v>53</v>
      </c>
      <c r="C19" s="78">
        <v>230.92520100000002</v>
      </c>
      <c r="D19" s="30">
        <v>223.40758199999999</v>
      </c>
      <c r="E19" s="78">
        <v>-3.2554346461302952</v>
      </c>
      <c r="F19" s="78">
        <v>17.217862919674122</v>
      </c>
      <c r="G19" s="78">
        <v>22.929289000000001</v>
      </c>
      <c r="H19" s="30">
        <v>29.814281999999999</v>
      </c>
      <c r="I19" s="78">
        <v>30.027067127986374</v>
      </c>
      <c r="J19" s="78">
        <v>19.785117589132135</v>
      </c>
      <c r="K19" s="16"/>
    </row>
    <row r="20" spans="1:11" x14ac:dyDescent="0.3">
      <c r="A20" s="14" t="s">
        <v>61</v>
      </c>
      <c r="B20" s="110" t="s">
        <v>247</v>
      </c>
      <c r="C20" s="21">
        <v>16.392795</v>
      </c>
      <c r="D20" s="24">
        <v>11.463075</v>
      </c>
      <c r="E20" s="21">
        <v>-30.072480013322924</v>
      </c>
      <c r="F20" s="21">
        <v>0.8834510101270574</v>
      </c>
      <c r="G20" s="21">
        <v>0.904667</v>
      </c>
      <c r="H20" s="24">
        <v>1.4044859999999999</v>
      </c>
      <c r="I20" s="21">
        <v>55.248947955435533</v>
      </c>
      <c r="J20" s="21">
        <v>0.9320338709578796</v>
      </c>
      <c r="K20" s="16"/>
    </row>
    <row r="21" spans="1:11" x14ac:dyDescent="0.3">
      <c r="A21" s="14" t="s">
        <v>61</v>
      </c>
      <c r="B21" s="110" t="s">
        <v>248</v>
      </c>
      <c r="C21" s="21">
        <v>27.212983000000001</v>
      </c>
      <c r="D21" s="24">
        <v>22.730129999999999</v>
      </c>
      <c r="E21" s="21">
        <v>-16.473214274230806</v>
      </c>
      <c r="F21" s="21">
        <v>1.7517948987352288</v>
      </c>
      <c r="G21" s="21">
        <v>2.6863079999999999</v>
      </c>
      <c r="H21" s="24">
        <v>5.1064540000000003</v>
      </c>
      <c r="I21" s="21">
        <v>90.09190308780677</v>
      </c>
      <c r="J21" s="21">
        <v>3.3887045427924161</v>
      </c>
      <c r="K21" s="16"/>
    </row>
    <row r="22" spans="1:11" x14ac:dyDescent="0.3">
      <c r="A22" s="14" t="s">
        <v>61</v>
      </c>
      <c r="B22" s="110" t="s">
        <v>249</v>
      </c>
      <c r="C22" s="21">
        <v>5.6602509999999997</v>
      </c>
      <c r="D22" s="24">
        <v>3.6571980000000002</v>
      </c>
      <c r="E22" s="21">
        <v>-35.388059646118165</v>
      </c>
      <c r="F22" s="21">
        <v>0.28185764006033759</v>
      </c>
      <c r="G22" s="21">
        <v>0.154749</v>
      </c>
      <c r="H22" s="24">
        <v>0.38307099999999999</v>
      </c>
      <c r="I22" s="21">
        <v>147.54344131464498</v>
      </c>
      <c r="J22" s="21">
        <v>0.25421054177948799</v>
      </c>
      <c r="K22" s="16"/>
    </row>
    <row r="23" spans="1:11" x14ac:dyDescent="0.3">
      <c r="A23" s="14" t="s">
        <v>61</v>
      </c>
      <c r="B23" s="110" t="s">
        <v>250</v>
      </c>
      <c r="C23" s="21">
        <v>45.012390000000003</v>
      </c>
      <c r="D23" s="24">
        <v>43.720123000000001</v>
      </c>
      <c r="E23" s="21">
        <v>-2.8709139861269328</v>
      </c>
      <c r="F23" s="21">
        <v>3.3694786806532449</v>
      </c>
      <c r="G23" s="21">
        <v>5.2913220000000001</v>
      </c>
      <c r="H23" s="24">
        <v>5.3352279999999999</v>
      </c>
      <c r="I23" s="21">
        <v>0.82977373140398214</v>
      </c>
      <c r="J23" s="21">
        <v>3.5405217319950979</v>
      </c>
      <c r="K23" s="16"/>
    </row>
    <row r="24" spans="1:11" x14ac:dyDescent="0.3">
      <c r="A24" s="14" t="s">
        <v>61</v>
      </c>
      <c r="B24" s="110" t="s">
        <v>251</v>
      </c>
      <c r="C24" s="21">
        <v>111.17639800000001</v>
      </c>
      <c r="D24" s="24">
        <v>104.65013399999999</v>
      </c>
      <c r="E24" s="21">
        <v>-5.870188382969566</v>
      </c>
      <c r="F24" s="21">
        <v>8.0653111483813831</v>
      </c>
      <c r="G24" s="21">
        <v>11.999701999999999</v>
      </c>
      <c r="H24" s="24">
        <v>13.511946999999999</v>
      </c>
      <c r="I24" s="21">
        <v>12.602354625139856</v>
      </c>
      <c r="J24" s="21">
        <v>8.9666912070235725</v>
      </c>
      <c r="K24" s="16"/>
    </row>
    <row r="25" spans="1:11" x14ac:dyDescent="0.3">
      <c r="A25" s="14" t="s">
        <v>61</v>
      </c>
      <c r="B25" s="110" t="s">
        <v>252</v>
      </c>
      <c r="C25" s="21">
        <v>2.372522</v>
      </c>
      <c r="D25" s="24">
        <v>2.6251720000000001</v>
      </c>
      <c r="E25" s="21">
        <v>10.64900557297257</v>
      </c>
      <c r="F25" s="21">
        <v>0.20232013270062946</v>
      </c>
      <c r="G25" s="21">
        <v>0.212423</v>
      </c>
      <c r="H25" s="24">
        <v>0.14286699999999999</v>
      </c>
      <c r="I25" s="21">
        <v>-32.744100215136783</v>
      </c>
      <c r="J25" s="21">
        <v>9.4808266541737962E-2</v>
      </c>
      <c r="K25" s="16"/>
    </row>
    <row r="26" spans="1:11" x14ac:dyDescent="0.3">
      <c r="A26" s="14" t="s">
        <v>61</v>
      </c>
      <c r="B26" s="110" t="s">
        <v>253</v>
      </c>
      <c r="C26" s="21">
        <v>6.1059349999999997</v>
      </c>
      <c r="D26" s="24">
        <v>7.6732490000000002</v>
      </c>
      <c r="E26" s="21">
        <v>25.668697750631164</v>
      </c>
      <c r="F26" s="21">
        <v>0.59137182475090089</v>
      </c>
      <c r="G26" s="21">
        <v>0.24993099999999999</v>
      </c>
      <c r="H26" s="24">
        <v>0.39925500000000003</v>
      </c>
      <c r="I26" s="21">
        <v>59.746089920818157</v>
      </c>
      <c r="J26" s="21">
        <v>0.26495043962651693</v>
      </c>
      <c r="K26" s="16"/>
    </row>
    <row r="27" spans="1:11" x14ac:dyDescent="0.3">
      <c r="A27" s="14" t="s">
        <v>61</v>
      </c>
      <c r="B27" s="110" t="s">
        <v>254</v>
      </c>
      <c r="C27" s="21">
        <v>16.991927</v>
      </c>
      <c r="D27" s="24">
        <v>26.888501000000002</v>
      </c>
      <c r="E27" s="21">
        <v>58.242799654212263</v>
      </c>
      <c r="F27" s="21">
        <v>2.0722775842653385</v>
      </c>
      <c r="G27" s="21">
        <v>1.4301870000000001</v>
      </c>
      <c r="H27" s="24">
        <v>3.5309740000000001</v>
      </c>
      <c r="I27" s="21">
        <v>146.88897326014006</v>
      </c>
      <c r="J27" s="21">
        <v>2.3431969884154262</v>
      </c>
      <c r="K27" s="16"/>
    </row>
    <row r="28" spans="1:11" x14ac:dyDescent="0.3">
      <c r="A28" s="14"/>
      <c r="B28" s="110" t="s">
        <v>149</v>
      </c>
      <c r="C28" s="21">
        <v>6.9039260000000002</v>
      </c>
      <c r="D28" s="24">
        <v>4.2956200000000004</v>
      </c>
      <c r="E28" s="21">
        <v>-37.780039936696888</v>
      </c>
      <c r="F28" s="21">
        <v>0.33106036801835381</v>
      </c>
      <c r="G28" s="21">
        <v>0.73356299999999997</v>
      </c>
      <c r="H28" s="24">
        <v>0.50620399999999999</v>
      </c>
      <c r="I28" s="21">
        <v>-30.993793307459615</v>
      </c>
      <c r="J28" s="21">
        <v>0.33592308760241296</v>
      </c>
      <c r="K28" s="16"/>
    </row>
    <row r="29" spans="1:11" x14ac:dyDescent="0.3">
      <c r="A29" s="14"/>
      <c r="B29" s="110" t="s">
        <v>150</v>
      </c>
      <c r="C29" s="21">
        <v>222.083574</v>
      </c>
      <c r="D29" s="24">
        <v>270.630561</v>
      </c>
      <c r="E29" s="21">
        <v>21.859782840130258</v>
      </c>
      <c r="F29" s="21">
        <v>20.857304212587131</v>
      </c>
      <c r="G29" s="21">
        <v>28.311024</v>
      </c>
      <c r="H29" s="24">
        <v>26.644193999999999</v>
      </c>
      <c r="I29" s="21">
        <v>-5.8875652113466455</v>
      </c>
      <c r="J29" s="21">
        <v>17.681408908577737</v>
      </c>
      <c r="K29" s="16"/>
    </row>
    <row r="30" spans="1:11" x14ac:dyDescent="0.3">
      <c r="A30" s="14"/>
      <c r="B30" s="110" t="s">
        <v>151</v>
      </c>
      <c r="C30" s="21">
        <v>6.1632309999999997</v>
      </c>
      <c r="D30" s="24">
        <v>4.1424899999999996</v>
      </c>
      <c r="E30" s="21">
        <v>-32.787039784814162</v>
      </c>
      <c r="F30" s="21">
        <v>0.31925874819289185</v>
      </c>
      <c r="G30" s="21">
        <v>1.064066</v>
      </c>
      <c r="H30" s="24">
        <v>0.66864999999999997</v>
      </c>
      <c r="I30" s="21">
        <v>-37.160852804243348</v>
      </c>
      <c r="J30" s="21">
        <v>0.44372421499109727</v>
      </c>
      <c r="K30" s="16"/>
    </row>
    <row r="31" spans="1:11" x14ac:dyDescent="0.3">
      <c r="A31" s="14"/>
      <c r="B31" s="10" t="s">
        <v>43</v>
      </c>
      <c r="C31" s="78">
        <v>53.880475000000004</v>
      </c>
      <c r="D31" s="30">
        <v>40.40597600000001</v>
      </c>
      <c r="E31" s="78">
        <v>-25.008129568271244</v>
      </c>
      <c r="F31" s="78">
        <v>3.1140597363595415</v>
      </c>
      <c r="G31" s="78">
        <v>5.8849479999999996</v>
      </c>
      <c r="H31" s="30">
        <v>4.9559949999999997</v>
      </c>
      <c r="I31" s="78">
        <v>-15.785237184763567</v>
      </c>
      <c r="J31" s="78">
        <v>3.2888581333654425</v>
      </c>
      <c r="K31" s="16"/>
    </row>
    <row r="32" spans="1:11" x14ac:dyDescent="0.3">
      <c r="A32" s="14" t="s">
        <v>61</v>
      </c>
      <c r="B32" s="110" t="s">
        <v>255</v>
      </c>
      <c r="C32" s="21">
        <v>11.330534</v>
      </c>
      <c r="D32" s="24">
        <v>9.185079</v>
      </c>
      <c r="E32" s="21">
        <v>-18.935162279200611</v>
      </c>
      <c r="F32" s="21">
        <v>0.70788748399943502</v>
      </c>
      <c r="G32" s="21">
        <v>1.5530839999999999</v>
      </c>
      <c r="H32" s="24">
        <v>0.73682199999999998</v>
      </c>
      <c r="I32" s="21">
        <v>-52.557492060957422</v>
      </c>
      <c r="J32" s="21">
        <v>0.48896397747426945</v>
      </c>
      <c r="K32" s="16"/>
    </row>
    <row r="33" spans="1:11" x14ac:dyDescent="0.3">
      <c r="A33" s="14" t="s">
        <v>61</v>
      </c>
      <c r="B33" s="110" t="s">
        <v>256</v>
      </c>
      <c r="C33" s="21">
        <v>1.4052039999999999</v>
      </c>
      <c r="D33" s="24">
        <v>2.3656990000000002</v>
      </c>
      <c r="E33" s="21">
        <v>68.352708930518304</v>
      </c>
      <c r="F33" s="21">
        <v>0.18232273375220612</v>
      </c>
      <c r="G33" s="21">
        <v>0.124427</v>
      </c>
      <c r="H33" s="24">
        <v>0.46390199999999998</v>
      </c>
      <c r="I33" s="21">
        <v>272.83065572584724</v>
      </c>
      <c r="J33" s="21">
        <v>0.30785096953981905</v>
      </c>
      <c r="K33" s="16"/>
    </row>
    <row r="34" spans="1:11" x14ac:dyDescent="0.3">
      <c r="A34" s="14" t="s">
        <v>61</v>
      </c>
      <c r="B34" s="110" t="s">
        <v>257</v>
      </c>
      <c r="C34" s="21">
        <v>13.976666</v>
      </c>
      <c r="D34" s="24">
        <v>10.567227000000001</v>
      </c>
      <c r="E34" s="21">
        <v>-24.393793197891391</v>
      </c>
      <c r="F34" s="21">
        <v>0.81440864404986579</v>
      </c>
      <c r="G34" s="21">
        <v>0.98830700000000005</v>
      </c>
      <c r="H34" s="24">
        <v>1.9972449999999999</v>
      </c>
      <c r="I34" s="21">
        <v>102.08750924560887</v>
      </c>
      <c r="J34" s="21">
        <v>1.3253959018468466</v>
      </c>
      <c r="K34" s="16"/>
    </row>
    <row r="35" spans="1:11" x14ac:dyDescent="0.3">
      <c r="A35" s="14" t="s">
        <v>61</v>
      </c>
      <c r="B35" s="110" t="s">
        <v>258</v>
      </c>
      <c r="C35" s="21">
        <v>3.6199119999999998</v>
      </c>
      <c r="D35" s="24">
        <v>1.7654559999999999</v>
      </c>
      <c r="E35" s="21">
        <v>-51.229311651774957</v>
      </c>
      <c r="F35" s="21">
        <v>0.13606243407941362</v>
      </c>
      <c r="G35" s="21">
        <v>0.135961</v>
      </c>
      <c r="H35" s="24">
        <v>0.25929999999999997</v>
      </c>
      <c r="I35" s="21">
        <v>90.716455454137559</v>
      </c>
      <c r="J35" s="21">
        <v>0.1720746114517184</v>
      </c>
      <c r="K35" s="16"/>
    </row>
    <row r="36" spans="1:11" x14ac:dyDescent="0.3">
      <c r="A36" s="14" t="s">
        <v>61</v>
      </c>
      <c r="B36" s="110" t="s">
        <v>272</v>
      </c>
      <c r="C36" s="21">
        <v>0.36571399999999998</v>
      </c>
      <c r="D36" s="24">
        <v>0.42895899999999998</v>
      </c>
      <c r="E36" s="21">
        <v>17.29356819810015</v>
      </c>
      <c r="F36" s="21">
        <v>3.3059564022139998E-2</v>
      </c>
      <c r="G36" s="21">
        <v>0</v>
      </c>
      <c r="H36" s="24">
        <v>0.131887</v>
      </c>
      <c r="I36" s="21" t="s">
        <v>97</v>
      </c>
      <c r="J36" s="21">
        <v>8.7521805941121439E-2</v>
      </c>
      <c r="K36" s="16"/>
    </row>
    <row r="37" spans="1:11" x14ac:dyDescent="0.3">
      <c r="A37" s="14" t="s">
        <v>61</v>
      </c>
      <c r="B37" s="110" t="s">
        <v>259</v>
      </c>
      <c r="C37" s="21">
        <v>4.1909850000000004</v>
      </c>
      <c r="D37" s="24">
        <v>2.908325</v>
      </c>
      <c r="E37" s="21">
        <v>-30.605215718977764</v>
      </c>
      <c r="F37" s="21">
        <v>0.22414253235085477</v>
      </c>
      <c r="G37" s="21">
        <v>0.37154599999999999</v>
      </c>
      <c r="H37" s="24">
        <v>0.24435999999999999</v>
      </c>
      <c r="I37" s="21">
        <v>-34.231562175343022</v>
      </c>
      <c r="J37" s="21">
        <v>0.16216024702792869</v>
      </c>
      <c r="K37" s="16"/>
    </row>
    <row r="38" spans="1:11" x14ac:dyDescent="0.3">
      <c r="A38" s="14" t="s">
        <v>61</v>
      </c>
      <c r="B38" s="110" t="s">
        <v>260</v>
      </c>
      <c r="C38" s="21">
        <v>6.9931260000000002</v>
      </c>
      <c r="D38" s="24">
        <v>5.5606119999999999</v>
      </c>
      <c r="E38" s="21">
        <v>-20.48460159305009</v>
      </c>
      <c r="F38" s="21">
        <v>0.42855239875204842</v>
      </c>
      <c r="G38" s="21">
        <v>0.87352799999999997</v>
      </c>
      <c r="H38" s="24">
        <v>0.46387800000000001</v>
      </c>
      <c r="I38" s="21">
        <v>-46.896035387531931</v>
      </c>
      <c r="J38" s="21">
        <v>0.30783504284998164</v>
      </c>
      <c r="K38" s="16"/>
    </row>
    <row r="39" spans="1:11" x14ac:dyDescent="0.3">
      <c r="A39" s="14" t="s">
        <v>61</v>
      </c>
      <c r="B39" s="110" t="s">
        <v>273</v>
      </c>
      <c r="C39" s="21">
        <v>0.28330499999999997</v>
      </c>
      <c r="D39" s="24">
        <v>0.24190400000000001</v>
      </c>
      <c r="E39" s="21">
        <v>-14.613579004959309</v>
      </c>
      <c r="F39" s="21">
        <v>1.8643368655773054E-2</v>
      </c>
      <c r="G39" s="21">
        <v>0.111761</v>
      </c>
      <c r="H39" s="24">
        <v>3.4639999999999997E-2</v>
      </c>
      <c r="I39" s="21">
        <v>-69.005288070078109</v>
      </c>
      <c r="J39" s="21">
        <v>2.2987522331999716E-2</v>
      </c>
      <c r="K39" s="16"/>
    </row>
    <row r="40" spans="1:11" x14ac:dyDescent="0.3">
      <c r="A40" s="14" t="s">
        <v>61</v>
      </c>
      <c r="B40" s="110" t="s">
        <v>262</v>
      </c>
      <c r="C40" s="21">
        <v>5.6814349999999996</v>
      </c>
      <c r="D40" s="24">
        <v>5.4970379999999999</v>
      </c>
      <c r="E40" s="21">
        <v>-3.2456060836742795</v>
      </c>
      <c r="F40" s="21">
        <v>0.42365279593885757</v>
      </c>
      <c r="G40" s="21">
        <v>0.89521399999999995</v>
      </c>
      <c r="H40" s="24">
        <v>0.53387300000000004</v>
      </c>
      <c r="I40" s="21">
        <v>-40.363644893846605</v>
      </c>
      <c r="J40" s="21">
        <v>0.35428457014872072</v>
      </c>
      <c r="K40" s="16"/>
    </row>
    <row r="41" spans="1:11" x14ac:dyDescent="0.3">
      <c r="A41" s="14" t="s">
        <v>61</v>
      </c>
      <c r="B41" s="110" t="s">
        <v>264</v>
      </c>
      <c r="C41" s="21">
        <v>1.186887</v>
      </c>
      <c r="D41" s="24">
        <v>0.92791400000000002</v>
      </c>
      <c r="E41" s="21">
        <v>-21.81951609546654</v>
      </c>
      <c r="F41" s="21">
        <v>7.1513669814690942E-2</v>
      </c>
      <c r="G41" s="21">
        <v>0.12332600000000001</v>
      </c>
      <c r="H41" s="24">
        <v>3.9760999999999998E-2</v>
      </c>
      <c r="I41" s="21">
        <v>-67.759434344744832</v>
      </c>
      <c r="J41" s="21">
        <v>2.6385879776057754E-2</v>
      </c>
      <c r="K41" s="16"/>
    </row>
    <row r="42" spans="1:11" x14ac:dyDescent="0.3">
      <c r="A42" s="14" t="s">
        <v>61</v>
      </c>
      <c r="B42" s="110" t="s">
        <v>265</v>
      </c>
      <c r="C42" s="21">
        <v>4.8467070000000003</v>
      </c>
      <c r="D42" s="24">
        <v>0.95776300000000003</v>
      </c>
      <c r="E42" s="21">
        <v>-80.23889209725283</v>
      </c>
      <c r="F42" s="21">
        <v>7.381411094425544E-2</v>
      </c>
      <c r="G42" s="21">
        <v>0.70779400000000003</v>
      </c>
      <c r="H42" s="24">
        <v>5.0326999999999997E-2</v>
      </c>
      <c r="I42" s="21">
        <v>-92.889597820834879</v>
      </c>
      <c r="J42" s="21">
        <v>3.3397604976978912E-2</v>
      </c>
      <c r="K42" s="16"/>
    </row>
    <row r="43" spans="1:11" x14ac:dyDescent="0.3">
      <c r="A43" s="14"/>
      <c r="B43" s="110" t="s">
        <v>226</v>
      </c>
      <c r="C43" s="21">
        <v>1.3054460000000001</v>
      </c>
      <c r="D43" s="24">
        <v>11.542260000000001</v>
      </c>
      <c r="E43" s="21">
        <v>784.16219437648124</v>
      </c>
      <c r="F43" s="21">
        <v>0.88955374157013989</v>
      </c>
      <c r="G43" s="21">
        <v>2.1999999999999999E-2</v>
      </c>
      <c r="H43" s="24">
        <v>4.8809999999999999E-2</v>
      </c>
      <c r="I43" s="21">
        <v>121.86363636363637</v>
      </c>
      <c r="J43" s="21">
        <v>3.2390905456839092E-2</v>
      </c>
      <c r="K43" s="16"/>
    </row>
    <row r="44" spans="1:11" x14ac:dyDescent="0.3">
      <c r="A44" s="14"/>
      <c r="B44" s="9" t="s">
        <v>2</v>
      </c>
      <c r="C44" s="21">
        <v>292.86219285000129</v>
      </c>
      <c r="D44" s="24">
        <v>284.73160460999895</v>
      </c>
      <c r="E44" s="21">
        <v>-2.7762505500894985</v>
      </c>
      <c r="F44" s="21">
        <v>21.944061581015699</v>
      </c>
      <c r="G44" s="21">
        <v>30.03623596000029</v>
      </c>
      <c r="H44" s="24">
        <v>30.616701319999805</v>
      </c>
      <c r="I44" s="21">
        <v>1.9325502728521959</v>
      </c>
      <c r="J44" s="21">
        <v>20.317612740348174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3.6640625" style="7" customWidth="1"/>
    <col min="6" max="6" width="10" style="7" customWidth="1"/>
    <col min="7" max="8" width="9.33203125" style="7" customWidth="1"/>
    <col min="9" max="9" width="15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66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30">
        <v>201.33076736999988</v>
      </c>
      <c r="D13" s="30">
        <v>211.57044517999981</v>
      </c>
      <c r="E13" s="30">
        <v>5.0859975073664465</v>
      </c>
      <c r="F13" s="216">
        <v>100</v>
      </c>
      <c r="G13" s="30">
        <v>20.792242469999998</v>
      </c>
      <c r="H13" s="30">
        <v>22.349312030000103</v>
      </c>
      <c r="I13" s="30">
        <v>7.4887043196361081</v>
      </c>
      <c r="J13" s="216">
        <v>100</v>
      </c>
      <c r="K13" s="16"/>
      <c r="L13" s="123"/>
    </row>
    <row r="14" spans="1:14" x14ac:dyDescent="0.3">
      <c r="A14" s="14"/>
      <c r="B14" s="10" t="s">
        <v>42</v>
      </c>
      <c r="C14" s="78">
        <v>22.051409</v>
      </c>
      <c r="D14" s="30">
        <v>15.892804999999999</v>
      </c>
      <c r="E14" s="78">
        <v>-27.92839224015119</v>
      </c>
      <c r="F14" s="78">
        <v>7.5118266100346514</v>
      </c>
      <c r="G14" s="78">
        <v>10.262230000000001</v>
      </c>
      <c r="H14" s="30">
        <v>9.3096719999999991</v>
      </c>
      <c r="I14" s="78">
        <v>-9.2821735626662178</v>
      </c>
      <c r="J14" s="78">
        <v>41.655295641778004</v>
      </c>
      <c r="K14" s="16"/>
      <c r="L14" s="23"/>
    </row>
    <row r="15" spans="1:14" x14ac:dyDescent="0.3">
      <c r="A15" s="14"/>
      <c r="B15" s="10" t="s">
        <v>52</v>
      </c>
      <c r="C15" s="78">
        <v>16.020508</v>
      </c>
      <c r="D15" s="30">
        <v>10.505519</v>
      </c>
      <c r="E15" s="78">
        <v>-34.424557573330382</v>
      </c>
      <c r="F15" s="78">
        <v>4.9654945855325492</v>
      </c>
      <c r="G15" s="78">
        <v>7.5292030000000008</v>
      </c>
      <c r="H15" s="30">
        <v>6.4585689999999998</v>
      </c>
      <c r="I15" s="78">
        <v>-14.219752077344715</v>
      </c>
      <c r="J15" s="78">
        <v>28.898289984633458</v>
      </c>
      <c r="K15" s="16"/>
      <c r="L15" s="23"/>
    </row>
    <row r="16" spans="1:14" x14ac:dyDescent="0.3">
      <c r="A16" s="14" t="s">
        <v>61</v>
      </c>
      <c r="B16" s="9" t="s">
        <v>266</v>
      </c>
      <c r="C16" s="21">
        <v>0.47911599999999999</v>
      </c>
      <c r="D16" s="24">
        <v>0.49532799999999999</v>
      </c>
      <c r="E16" s="21">
        <v>3.3837317058916794</v>
      </c>
      <c r="F16" s="21">
        <v>0.23411965673115878</v>
      </c>
      <c r="G16" s="21">
        <v>0.26148500000000002</v>
      </c>
      <c r="H16" s="24">
        <v>0.22135299999999999</v>
      </c>
      <c r="I16" s="21">
        <v>-15.347725490945951</v>
      </c>
      <c r="J16" s="21">
        <v>0.99042422291510235</v>
      </c>
      <c r="K16" s="16"/>
      <c r="L16" s="23"/>
    </row>
    <row r="17" spans="1:12" x14ac:dyDescent="0.3">
      <c r="A17" s="14" t="s">
        <v>61</v>
      </c>
      <c r="B17" s="110" t="s">
        <v>267</v>
      </c>
      <c r="C17" s="21">
        <v>6.9683599999999997</v>
      </c>
      <c r="D17" s="24">
        <v>6.6042959999999997</v>
      </c>
      <c r="E17" s="21">
        <v>-5.2245291575062076</v>
      </c>
      <c r="F17" s="21">
        <v>3.1215588710328608</v>
      </c>
      <c r="G17" s="21">
        <v>4.075755</v>
      </c>
      <c r="H17" s="24">
        <v>4.2546889999999999</v>
      </c>
      <c r="I17" s="21">
        <v>4.3902050049622776</v>
      </c>
      <c r="J17" s="21">
        <v>19.037225818355449</v>
      </c>
      <c r="K17" s="16"/>
      <c r="L17" s="23"/>
    </row>
    <row r="18" spans="1:12" x14ac:dyDescent="0.3">
      <c r="A18" s="14" t="s">
        <v>61</v>
      </c>
      <c r="B18" s="110" t="s">
        <v>268</v>
      </c>
      <c r="C18" s="21">
        <v>8.5730319999999995</v>
      </c>
      <c r="D18" s="24">
        <v>3.4058950000000001</v>
      </c>
      <c r="E18" s="21">
        <v>-60.271990119714935</v>
      </c>
      <c r="F18" s="21">
        <v>1.6098160577685292</v>
      </c>
      <c r="G18" s="21">
        <v>3.1919629999999999</v>
      </c>
      <c r="H18" s="24">
        <v>1.9825269999999999</v>
      </c>
      <c r="I18" s="21">
        <v>-37.890038199064335</v>
      </c>
      <c r="J18" s="21">
        <v>8.8706399433629048</v>
      </c>
      <c r="K18" s="16"/>
      <c r="L18" s="23"/>
    </row>
    <row r="19" spans="1:12" x14ac:dyDescent="0.3">
      <c r="A19" s="14"/>
      <c r="B19" s="10" t="s">
        <v>53</v>
      </c>
      <c r="C19" s="78">
        <v>6.0309010000000001</v>
      </c>
      <c r="D19" s="30">
        <v>5.3872860000000005</v>
      </c>
      <c r="E19" s="78">
        <v>-10.671954323242904</v>
      </c>
      <c r="F19" s="78">
        <v>2.5463320245021026</v>
      </c>
      <c r="G19" s="78">
        <v>2.7330269999999999</v>
      </c>
      <c r="H19" s="30">
        <v>2.8511030000000002</v>
      </c>
      <c r="I19" s="78">
        <v>4.3203378524983682</v>
      </c>
      <c r="J19" s="78">
        <v>12.75700565714455</v>
      </c>
      <c r="K19" s="16"/>
      <c r="L19" s="23"/>
    </row>
    <row r="20" spans="1:12" x14ac:dyDescent="0.3">
      <c r="A20" s="14" t="s">
        <v>61</v>
      </c>
      <c r="B20" s="110" t="s">
        <v>247</v>
      </c>
      <c r="C20" s="21">
        <v>7.7923999999999993E-2</v>
      </c>
      <c r="D20" s="24">
        <v>1.0269E-2</v>
      </c>
      <c r="E20" s="21">
        <v>-86.821775062881784</v>
      </c>
      <c r="F20" s="21">
        <v>4.853702506162118E-3</v>
      </c>
      <c r="G20" s="21">
        <v>7.6779999999999999E-3</v>
      </c>
      <c r="H20" s="24">
        <v>7.3959999999999998E-3</v>
      </c>
      <c r="I20" s="21">
        <v>-3.6728314665277484</v>
      </c>
      <c r="J20" s="21">
        <v>3.3092741244438055E-2</v>
      </c>
      <c r="K20" s="16"/>
      <c r="L20" s="23"/>
    </row>
    <row r="21" spans="1:12" x14ac:dyDescent="0.3">
      <c r="A21" s="14" t="s">
        <v>61</v>
      </c>
      <c r="B21" s="110" t="s">
        <v>248</v>
      </c>
      <c r="C21" s="21">
        <v>0.51305299999999998</v>
      </c>
      <c r="D21" s="24">
        <v>0.462617</v>
      </c>
      <c r="E21" s="21">
        <v>-9.8305633141215427</v>
      </c>
      <c r="F21" s="21">
        <v>0.21865861255167987</v>
      </c>
      <c r="G21" s="21">
        <v>0.19275700000000001</v>
      </c>
      <c r="H21" s="24">
        <v>0.13741900000000001</v>
      </c>
      <c r="I21" s="21">
        <v>-28.708685028299875</v>
      </c>
      <c r="J21" s="21">
        <v>0.61486903854373087</v>
      </c>
      <c r="K21" s="16"/>
      <c r="L21" s="23"/>
    </row>
    <row r="22" spans="1:12" x14ac:dyDescent="0.3">
      <c r="A22" s="14" t="s">
        <v>61</v>
      </c>
      <c r="B22" s="110" t="s">
        <v>249</v>
      </c>
      <c r="C22" s="21">
        <v>0.39454600000000001</v>
      </c>
      <c r="D22" s="24">
        <v>3.2288999999999998E-2</v>
      </c>
      <c r="E22" s="21">
        <v>-91.816163387792542</v>
      </c>
      <c r="F22" s="21">
        <v>1.5261583427935398E-2</v>
      </c>
      <c r="G22" s="21">
        <v>0.13964799999999999</v>
      </c>
      <c r="H22" s="24">
        <v>2.6734999999999998E-2</v>
      </c>
      <c r="I22" s="21">
        <v>-80.85543652612283</v>
      </c>
      <c r="J22" s="21">
        <v>0.11962336900622653</v>
      </c>
      <c r="K22" s="16"/>
      <c r="L22" s="23"/>
    </row>
    <row r="23" spans="1:12" x14ac:dyDescent="0.3">
      <c r="A23" s="14" t="s">
        <v>61</v>
      </c>
      <c r="B23" s="110" t="s">
        <v>250</v>
      </c>
      <c r="C23" s="21">
        <v>1.388185</v>
      </c>
      <c r="D23" s="24">
        <v>1.4048689999999999</v>
      </c>
      <c r="E23" s="21">
        <v>1.2018571011788826</v>
      </c>
      <c r="F23" s="21">
        <v>0.66401949421846995</v>
      </c>
      <c r="G23" s="21">
        <v>0.97781399999999996</v>
      </c>
      <c r="H23" s="24">
        <v>0.79785200000000001</v>
      </c>
      <c r="I23" s="21">
        <v>-18.404522741543893</v>
      </c>
      <c r="J23" s="21">
        <v>3.5699174942343688</v>
      </c>
      <c r="K23" s="16"/>
      <c r="L23" s="23"/>
    </row>
    <row r="24" spans="1:12" x14ac:dyDescent="0.3">
      <c r="A24" s="14" t="s">
        <v>61</v>
      </c>
      <c r="B24" s="110" t="s">
        <v>251</v>
      </c>
      <c r="C24" s="21">
        <v>2.679932</v>
      </c>
      <c r="D24" s="24">
        <v>2.4492310000000002</v>
      </c>
      <c r="E24" s="21">
        <v>-8.6084646923877077</v>
      </c>
      <c r="F24" s="21">
        <v>1.1576432605774614</v>
      </c>
      <c r="G24" s="21">
        <v>1.064281</v>
      </c>
      <c r="H24" s="24">
        <v>1.310149</v>
      </c>
      <c r="I24" s="21">
        <v>23.101793605260255</v>
      </c>
      <c r="J24" s="21">
        <v>5.8621446523335958</v>
      </c>
      <c r="K24" s="16"/>
      <c r="L24" s="23"/>
    </row>
    <row r="25" spans="1:12" x14ac:dyDescent="0.3">
      <c r="A25" s="14" t="s">
        <v>61</v>
      </c>
      <c r="B25" s="110" t="s">
        <v>252</v>
      </c>
      <c r="C25" s="21">
        <v>2.5379999999999999E-3</v>
      </c>
      <c r="D25" s="24">
        <v>1.207E-3</v>
      </c>
      <c r="E25" s="21">
        <v>-52.442868400315199</v>
      </c>
      <c r="F25" s="21">
        <v>5.7049556187921662E-4</v>
      </c>
      <c r="G25" s="21">
        <v>0</v>
      </c>
      <c r="H25" s="24">
        <v>0</v>
      </c>
      <c r="I25" s="21" t="s">
        <v>97</v>
      </c>
      <c r="J25" s="21">
        <v>0</v>
      </c>
      <c r="K25" s="16"/>
      <c r="L25" s="23"/>
    </row>
    <row r="26" spans="1:12" x14ac:dyDescent="0.3">
      <c r="A26" s="14" t="s">
        <v>61</v>
      </c>
      <c r="B26" s="110" t="s">
        <v>253</v>
      </c>
      <c r="C26" s="21">
        <v>3.5355999999999999E-2</v>
      </c>
      <c r="D26" s="24">
        <v>0</v>
      </c>
      <c r="E26" s="21" t="s">
        <v>97</v>
      </c>
      <c r="F26" s="21">
        <v>0</v>
      </c>
      <c r="G26" s="21">
        <v>4.0499999999999998E-4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3">
      <c r="A27" s="14" t="s">
        <v>61</v>
      </c>
      <c r="B27" s="110" t="s">
        <v>254</v>
      </c>
      <c r="C27" s="21">
        <v>0.93936699999999995</v>
      </c>
      <c r="D27" s="24">
        <v>1.0268040000000001</v>
      </c>
      <c r="E27" s="21">
        <v>9.3080766090356768</v>
      </c>
      <c r="F27" s="21">
        <v>0.48532487565851473</v>
      </c>
      <c r="G27" s="21">
        <v>0.35044399999999998</v>
      </c>
      <c r="H27" s="24">
        <v>0.57155199999999995</v>
      </c>
      <c r="I27" s="21">
        <v>63.09367545171267</v>
      </c>
      <c r="J27" s="21">
        <v>2.5573583617821876</v>
      </c>
      <c r="K27" s="16"/>
      <c r="L27" s="23"/>
    </row>
    <row r="28" spans="1:12" x14ac:dyDescent="0.3">
      <c r="A28" s="95"/>
      <c r="B28" s="110" t="s">
        <v>149</v>
      </c>
      <c r="C28" s="21">
        <v>0.81277699999999997</v>
      </c>
      <c r="D28" s="24">
        <v>0.33021299999999998</v>
      </c>
      <c r="E28" s="21">
        <v>-59.372250937218936</v>
      </c>
      <c r="F28" s="21">
        <v>0.15607709277118623</v>
      </c>
      <c r="G28" s="21">
        <v>0.52968400000000004</v>
      </c>
      <c r="H28" s="24">
        <v>0.14774599999999999</v>
      </c>
      <c r="I28" s="21">
        <v>-72.106765543229542</v>
      </c>
      <c r="J28" s="21">
        <v>0.66107627743384867</v>
      </c>
      <c r="K28" s="97"/>
      <c r="L28" s="23"/>
    </row>
    <row r="29" spans="1:12" x14ac:dyDescent="0.3">
      <c r="A29" s="14"/>
      <c r="B29" s="110" t="s">
        <v>150</v>
      </c>
      <c r="C29" s="21">
        <v>5.7414350000000001</v>
      </c>
      <c r="D29" s="24">
        <v>4.0557910000000001</v>
      </c>
      <c r="E29" s="21">
        <v>-29.359280388961995</v>
      </c>
      <c r="F29" s="21">
        <v>1.9169931776385005</v>
      </c>
      <c r="G29" s="21">
        <v>3.2469450000000002</v>
      </c>
      <c r="H29" s="24">
        <v>2.1071300000000002</v>
      </c>
      <c r="I29" s="21">
        <v>-35.104228744250364</v>
      </c>
      <c r="J29" s="21">
        <v>9.4281649348827425</v>
      </c>
      <c r="K29" s="16"/>
      <c r="L29" s="23"/>
    </row>
    <row r="30" spans="1:12" s="91" customFormat="1" x14ac:dyDescent="0.3">
      <c r="A30" s="95"/>
      <c r="B30" s="110" t="s">
        <v>151</v>
      </c>
      <c r="C30" s="21">
        <v>0.178976</v>
      </c>
      <c r="D30" s="24">
        <v>0.21773200000000001</v>
      </c>
      <c r="E30" s="21">
        <v>21.654300017879493</v>
      </c>
      <c r="F30" s="21">
        <v>0.10291229468026976</v>
      </c>
      <c r="G30" s="21">
        <v>0.15556</v>
      </c>
      <c r="H30" s="24">
        <v>0.13006300000000001</v>
      </c>
      <c r="I30" s="21">
        <v>-16.390460272563633</v>
      </c>
      <c r="J30" s="21">
        <v>0.58195527372570943</v>
      </c>
      <c r="K30" s="97"/>
      <c r="L30" s="100"/>
    </row>
    <row r="31" spans="1:12" x14ac:dyDescent="0.3">
      <c r="A31" s="14"/>
      <c r="B31" s="10" t="s">
        <v>43</v>
      </c>
      <c r="C31" s="78">
        <v>2.5036669999999996</v>
      </c>
      <c r="D31" s="30">
        <v>2.2750149999999998</v>
      </c>
      <c r="E31" s="78">
        <v>-9.1326841788464623</v>
      </c>
      <c r="F31" s="78">
        <v>1.0752990560966413</v>
      </c>
      <c r="G31" s="78">
        <v>1.0350610000000002</v>
      </c>
      <c r="H31" s="30">
        <v>1.2679209999999999</v>
      </c>
      <c r="I31" s="78">
        <v>22.497224801243565</v>
      </c>
      <c r="J31" s="78">
        <v>5.673199238965541</v>
      </c>
      <c r="K31" s="16"/>
      <c r="L31" s="23"/>
    </row>
    <row r="32" spans="1:12" x14ac:dyDescent="0.3">
      <c r="A32" s="14" t="s">
        <v>61</v>
      </c>
      <c r="B32" s="110" t="s">
        <v>255</v>
      </c>
      <c r="C32" s="21">
        <v>0.3523</v>
      </c>
      <c r="D32" s="24">
        <v>0.32943699999999998</v>
      </c>
      <c r="E32" s="21">
        <v>-6.4896395117797434</v>
      </c>
      <c r="F32" s="21">
        <v>0.15571031186313464</v>
      </c>
      <c r="G32" s="21">
        <v>0.13289699999999999</v>
      </c>
      <c r="H32" s="24">
        <v>0.15267</v>
      </c>
      <c r="I32" s="21">
        <v>14.878439693898283</v>
      </c>
      <c r="J32" s="21">
        <v>0.68310827552573794</v>
      </c>
      <c r="K32" s="16"/>
      <c r="L32" s="23"/>
    </row>
    <row r="33" spans="1:12" x14ac:dyDescent="0.3">
      <c r="A33" s="14" t="s">
        <v>61</v>
      </c>
      <c r="B33" s="110" t="s">
        <v>256</v>
      </c>
      <c r="C33" s="21">
        <v>7.7770000000000006E-2</v>
      </c>
      <c r="D33" s="24">
        <v>6.9723999999999994E-2</v>
      </c>
      <c r="E33" s="21">
        <v>-10.345891732030355</v>
      </c>
      <c r="F33" s="21">
        <v>3.2955453650759317E-2</v>
      </c>
      <c r="G33" s="21">
        <v>1.7000000000000001E-2</v>
      </c>
      <c r="H33" s="24">
        <v>6.4061999999999994E-2</v>
      </c>
      <c r="I33" s="21">
        <v>276.83529411764698</v>
      </c>
      <c r="J33" s="21">
        <v>0.28663969572758119</v>
      </c>
      <c r="K33" s="16"/>
      <c r="L33" s="23"/>
    </row>
    <row r="34" spans="1:12" x14ac:dyDescent="0.3">
      <c r="A34" s="14" t="s">
        <v>61</v>
      </c>
      <c r="B34" s="110" t="s">
        <v>274</v>
      </c>
      <c r="C34" s="21">
        <v>0</v>
      </c>
      <c r="D34" s="24">
        <v>3.0600000000000001E-4</v>
      </c>
      <c r="E34" s="21" t="s">
        <v>97</v>
      </c>
      <c r="F34" s="21">
        <v>1.4463267765951973E-4</v>
      </c>
      <c r="G34" s="21">
        <v>0</v>
      </c>
      <c r="H34" s="24">
        <v>3.0600000000000001E-4</v>
      </c>
      <c r="I34" s="21" t="s">
        <v>97</v>
      </c>
      <c r="J34" s="21">
        <v>1.3691696620873506E-3</v>
      </c>
      <c r="K34" s="16"/>
      <c r="L34" s="23"/>
    </row>
    <row r="35" spans="1:12" x14ac:dyDescent="0.3">
      <c r="A35" s="14" t="s">
        <v>61</v>
      </c>
      <c r="B35" s="110" t="s">
        <v>257</v>
      </c>
      <c r="C35" s="21">
        <v>0.69686199999999998</v>
      </c>
      <c r="D35" s="24">
        <v>0.44991199999999998</v>
      </c>
      <c r="E35" s="21">
        <v>-35.437432375420094</v>
      </c>
      <c r="F35" s="21">
        <v>0.2126535204939537</v>
      </c>
      <c r="G35" s="21">
        <v>0.29073599999999999</v>
      </c>
      <c r="H35" s="24">
        <v>0.294462</v>
      </c>
      <c r="I35" s="21">
        <v>1.281575037147098</v>
      </c>
      <c r="J35" s="21">
        <v>1.3175439118874688</v>
      </c>
      <c r="K35" s="16"/>
      <c r="L35" s="23"/>
    </row>
    <row r="36" spans="1:12" x14ac:dyDescent="0.3">
      <c r="A36" s="14" t="s">
        <v>61</v>
      </c>
      <c r="B36" s="110" t="s">
        <v>275</v>
      </c>
      <c r="C36" s="21">
        <v>0</v>
      </c>
      <c r="D36" s="24">
        <v>7.4590000000000004E-3</v>
      </c>
      <c r="E36" s="21" t="s">
        <v>97</v>
      </c>
      <c r="F36" s="21">
        <v>3.5255396819031297E-3</v>
      </c>
      <c r="G36" s="21">
        <v>0</v>
      </c>
      <c r="H36" s="24">
        <v>3.859E-3</v>
      </c>
      <c r="I36" s="21" t="s">
        <v>97</v>
      </c>
      <c r="J36" s="21">
        <v>1.7266750738546034E-2</v>
      </c>
      <c r="K36" s="16"/>
      <c r="L36" s="23"/>
    </row>
    <row r="37" spans="1:12" x14ac:dyDescent="0.3">
      <c r="A37" s="14" t="s">
        <v>61</v>
      </c>
      <c r="B37" s="110" t="s">
        <v>258</v>
      </c>
      <c r="C37" s="21">
        <v>3.8268000000000003E-2</v>
      </c>
      <c r="D37" s="24">
        <v>0.112597</v>
      </c>
      <c r="E37" s="21">
        <v>194.23277934566738</v>
      </c>
      <c r="F37" s="21">
        <v>5.3219626164800464E-2</v>
      </c>
      <c r="G37" s="21">
        <v>1.4263E-2</v>
      </c>
      <c r="H37" s="24">
        <v>2.4962999999999999E-2</v>
      </c>
      <c r="I37" s="21">
        <v>75.01928065624341</v>
      </c>
      <c r="J37" s="21">
        <v>0.11169471331596906</v>
      </c>
      <c r="K37" s="16"/>
      <c r="L37" s="23"/>
    </row>
    <row r="38" spans="1:12" x14ac:dyDescent="0.3">
      <c r="A38" s="14" t="s">
        <v>61</v>
      </c>
      <c r="B38" s="110" t="s">
        <v>272</v>
      </c>
      <c r="C38" s="21">
        <v>0</v>
      </c>
      <c r="D38" s="24">
        <v>3.8825999999999999E-2</v>
      </c>
      <c r="E38" s="21" t="s">
        <v>97</v>
      </c>
      <c r="F38" s="21">
        <v>1.8351334453622591E-2</v>
      </c>
      <c r="G38" s="21">
        <v>0</v>
      </c>
      <c r="H38" s="24">
        <v>3.8759000000000002E-2</v>
      </c>
      <c r="I38" s="21" t="s">
        <v>97</v>
      </c>
      <c r="J38" s="21">
        <v>0.17342368278707065</v>
      </c>
      <c r="K38" s="16"/>
      <c r="L38" s="23"/>
    </row>
    <row r="39" spans="1:12" x14ac:dyDescent="0.3">
      <c r="A39" s="14" t="s">
        <v>61</v>
      </c>
      <c r="B39" s="110" t="s">
        <v>259</v>
      </c>
      <c r="C39" s="21">
        <v>7.3029999999999998E-2</v>
      </c>
      <c r="D39" s="24">
        <v>0.113802</v>
      </c>
      <c r="E39" s="21">
        <v>55.829111324113391</v>
      </c>
      <c r="F39" s="21">
        <v>5.3789176415060994E-2</v>
      </c>
      <c r="G39" s="21">
        <v>7.0860999999999993E-2</v>
      </c>
      <c r="H39" s="24">
        <v>1.1684999999999999E-2</v>
      </c>
      <c r="I39" s="21">
        <v>-83.509970223395101</v>
      </c>
      <c r="J39" s="21">
        <v>5.2283488566963042E-2</v>
      </c>
      <c r="K39" s="16"/>
      <c r="L39" s="23"/>
    </row>
    <row r="40" spans="1:12" s="125" customFormat="1" x14ac:dyDescent="0.3">
      <c r="A40" s="95" t="s">
        <v>61</v>
      </c>
      <c r="B40" s="110" t="s">
        <v>260</v>
      </c>
      <c r="C40" s="21">
        <v>0.92920499999999995</v>
      </c>
      <c r="D40" s="24">
        <v>0.77860499999999999</v>
      </c>
      <c r="E40" s="21">
        <v>-16.207403102652261</v>
      </c>
      <c r="F40" s="21">
        <v>0.36801217643493578</v>
      </c>
      <c r="G40" s="21">
        <v>0.33250200000000002</v>
      </c>
      <c r="H40" s="24">
        <v>0.50320500000000001</v>
      </c>
      <c r="I40" s="21">
        <v>51.338939314650744</v>
      </c>
      <c r="J40" s="21">
        <v>2.2515458163747231</v>
      </c>
      <c r="K40" s="97"/>
      <c r="L40" s="123"/>
    </row>
    <row r="41" spans="1:12" x14ac:dyDescent="0.3">
      <c r="A41" s="95" t="s">
        <v>61</v>
      </c>
      <c r="B41" s="110" t="s">
        <v>262</v>
      </c>
      <c r="C41" s="21">
        <v>0.31647399999999998</v>
      </c>
      <c r="D41" s="24">
        <v>0.37428699999999998</v>
      </c>
      <c r="E41" s="21">
        <v>18.267851387475751</v>
      </c>
      <c r="F41" s="21">
        <v>0.17690892491225052</v>
      </c>
      <c r="G41" s="21">
        <v>0.15747700000000001</v>
      </c>
      <c r="H41" s="24">
        <v>0.17388999999999999</v>
      </c>
      <c r="I41" s="21">
        <v>10.422474393085967</v>
      </c>
      <c r="J41" s="21">
        <v>0.77805526973976924</v>
      </c>
      <c r="K41" s="97"/>
      <c r="L41" s="23"/>
    </row>
    <row r="42" spans="1:12" s="125" customFormat="1" x14ac:dyDescent="0.3">
      <c r="A42" s="95"/>
      <c r="B42" s="110" t="s">
        <v>271</v>
      </c>
      <c r="C42" s="21">
        <v>1.9758000000000001E-2</v>
      </c>
      <c r="D42" s="24">
        <v>6.0000000000000002E-5</v>
      </c>
      <c r="E42" s="21">
        <v>-99.696325539022169</v>
      </c>
      <c r="F42" s="21">
        <v>2.8359348560690145E-5</v>
      </c>
      <c r="G42" s="21">
        <v>1.9324999999999998E-2</v>
      </c>
      <c r="H42" s="24">
        <v>6.0000000000000002E-5</v>
      </c>
      <c r="I42" s="21">
        <v>-99.689521345407499</v>
      </c>
      <c r="J42" s="21">
        <v>2.6846463962497066E-4</v>
      </c>
      <c r="K42" s="97"/>
      <c r="L42" s="123"/>
    </row>
    <row r="43" spans="1:12" s="125" customFormat="1" x14ac:dyDescent="0.3">
      <c r="A43" s="95"/>
      <c r="B43" s="110" t="s">
        <v>226</v>
      </c>
      <c r="C43" s="21">
        <v>1.5347E-2</v>
      </c>
      <c r="D43" s="24">
        <v>4.7400999999999999E-2</v>
      </c>
      <c r="E43" s="21">
        <v>208.86166677526555</v>
      </c>
      <c r="F43" s="21">
        <v>2.2404358018754556E-2</v>
      </c>
      <c r="G43" s="21">
        <v>0</v>
      </c>
      <c r="H43" s="24">
        <v>0</v>
      </c>
      <c r="I43" s="21" t="s">
        <v>97</v>
      </c>
      <c r="J43" s="21">
        <v>0</v>
      </c>
      <c r="K43" s="97"/>
    </row>
    <row r="44" spans="1:12" x14ac:dyDescent="0.3">
      <c r="A44" s="14"/>
      <c r="B44" s="9" t="s">
        <v>2</v>
      </c>
      <c r="C44" s="21">
        <v>170.02715636999986</v>
      </c>
      <c r="D44" s="24">
        <v>188.7514881799998</v>
      </c>
      <c r="E44" s="21">
        <v>11.012553647167689</v>
      </c>
      <c r="F44" s="21">
        <v>89.214487410759986</v>
      </c>
      <c r="G44" s="21">
        <v>5.5627624699999974</v>
      </c>
      <c r="H44" s="24">
        <v>9.3867800300001054</v>
      </c>
      <c r="I44" s="21">
        <v>68.743139413610635</v>
      </c>
      <c r="J44" s="21">
        <v>42.000308633214168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7"/>
      <c r="E47" s="20"/>
    </row>
    <row r="48" spans="1:12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65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30">
        <v>341.27218331000074</v>
      </c>
      <c r="D13" s="30">
        <v>342.96421612999734</v>
      </c>
      <c r="E13" s="30">
        <v>0.49580156331101577</v>
      </c>
      <c r="F13" s="216">
        <v>100</v>
      </c>
      <c r="G13" s="30">
        <v>34.861669640000095</v>
      </c>
      <c r="H13" s="30">
        <v>39.066777619999904</v>
      </c>
      <c r="I13" s="30">
        <v>12.062267881670508</v>
      </c>
      <c r="J13" s="216">
        <v>100</v>
      </c>
      <c r="K13" s="16"/>
    </row>
    <row r="14" spans="1:14" x14ac:dyDescent="0.3">
      <c r="A14" s="14"/>
      <c r="B14" s="10" t="s">
        <v>42</v>
      </c>
      <c r="C14" s="78">
        <v>32.424827999999998</v>
      </c>
      <c r="D14" s="30">
        <v>37.311147000000005</v>
      </c>
      <c r="E14" s="78">
        <v>15.069683638722786</v>
      </c>
      <c r="F14" s="78">
        <v>10.87902038907102</v>
      </c>
      <c r="G14" s="78">
        <v>15.517679000000001</v>
      </c>
      <c r="H14" s="30">
        <v>20.492376999999998</v>
      </c>
      <c r="I14" s="78">
        <v>32.058260774694446</v>
      </c>
      <c r="J14" s="78">
        <v>52.454740954905631</v>
      </c>
      <c r="K14" s="16"/>
    </row>
    <row r="15" spans="1:14" x14ac:dyDescent="0.3">
      <c r="A15" s="14"/>
      <c r="B15" s="10" t="s">
        <v>52</v>
      </c>
      <c r="C15" s="78">
        <v>20.802088999999999</v>
      </c>
      <c r="D15" s="30">
        <v>20.549429</v>
      </c>
      <c r="E15" s="78">
        <v>-1.2145895539625751</v>
      </c>
      <c r="F15" s="78">
        <v>5.9917122642937573</v>
      </c>
      <c r="G15" s="78">
        <v>9.7480720000000005</v>
      </c>
      <c r="H15" s="30">
        <v>11.086342</v>
      </c>
      <c r="I15" s="78">
        <v>13.728560888758313</v>
      </c>
      <c r="J15" s="78">
        <v>28.377927936202351</v>
      </c>
      <c r="K15" s="16"/>
    </row>
    <row r="16" spans="1:14" x14ac:dyDescent="0.3">
      <c r="A16" s="14" t="s">
        <v>61</v>
      </c>
      <c r="B16" s="9" t="s">
        <v>266</v>
      </c>
      <c r="C16" s="21">
        <v>1.780203</v>
      </c>
      <c r="D16" s="24">
        <v>1.5852059999999999</v>
      </c>
      <c r="E16" s="21">
        <v>-10.953638433369683</v>
      </c>
      <c r="F16" s="21">
        <v>0.46220740399317423</v>
      </c>
      <c r="G16" s="21">
        <v>0.66770099999999999</v>
      </c>
      <c r="H16" s="24">
        <v>1.1655549999999999</v>
      </c>
      <c r="I16" s="21">
        <v>74.562416410938411</v>
      </c>
      <c r="J16" s="21">
        <v>2.9834940862982875</v>
      </c>
      <c r="K16" s="16"/>
    </row>
    <row r="17" spans="1:11" x14ac:dyDescent="0.3">
      <c r="A17" s="14" t="s">
        <v>61</v>
      </c>
      <c r="B17" s="110" t="s">
        <v>267</v>
      </c>
      <c r="C17" s="21">
        <v>13.231396999999999</v>
      </c>
      <c r="D17" s="24">
        <v>13.616918</v>
      </c>
      <c r="E17" s="21">
        <v>2.9136832641330379</v>
      </c>
      <c r="F17" s="21">
        <v>3.9703611512749295</v>
      </c>
      <c r="G17" s="21">
        <v>5.9861789999999999</v>
      </c>
      <c r="H17" s="24">
        <v>6.9133319999999996</v>
      </c>
      <c r="I17" s="21">
        <v>15.488227131196709</v>
      </c>
      <c r="J17" s="21">
        <v>17.696192061821804</v>
      </c>
      <c r="K17" s="16"/>
    </row>
    <row r="18" spans="1:11" x14ac:dyDescent="0.3">
      <c r="A18" s="14" t="s">
        <v>61</v>
      </c>
      <c r="B18" s="110" t="s">
        <v>268</v>
      </c>
      <c r="C18" s="21">
        <v>5.790489</v>
      </c>
      <c r="D18" s="24">
        <v>5.3473050000000004</v>
      </c>
      <c r="E18" s="21">
        <v>-7.6536541214394793</v>
      </c>
      <c r="F18" s="21">
        <v>1.5591437090256539</v>
      </c>
      <c r="G18" s="21">
        <v>3.0941920000000001</v>
      </c>
      <c r="H18" s="24">
        <v>3.0074550000000002</v>
      </c>
      <c r="I18" s="21">
        <v>-2.8032197097012657</v>
      </c>
      <c r="J18" s="21">
        <v>7.6982417880822576</v>
      </c>
      <c r="K18" s="16"/>
    </row>
    <row r="19" spans="1:11" x14ac:dyDescent="0.3">
      <c r="A19" s="14"/>
      <c r="B19" s="10" t="s">
        <v>53</v>
      </c>
      <c r="C19" s="78">
        <v>11.622739000000001</v>
      </c>
      <c r="D19" s="30">
        <v>16.761718000000002</v>
      </c>
      <c r="E19" s="78">
        <v>44.214870522344185</v>
      </c>
      <c r="F19" s="78">
        <v>4.8873081247772596</v>
      </c>
      <c r="G19" s="78">
        <v>5.7696069999999997</v>
      </c>
      <c r="H19" s="30">
        <v>9.4060349999999993</v>
      </c>
      <c r="I19" s="78">
        <v>63.027308445791874</v>
      </c>
      <c r="J19" s="78">
        <v>24.076813018703287</v>
      </c>
      <c r="K19" s="16"/>
    </row>
    <row r="20" spans="1:11" x14ac:dyDescent="0.3">
      <c r="A20" s="14" t="s">
        <v>61</v>
      </c>
      <c r="B20" s="110" t="s">
        <v>247</v>
      </c>
      <c r="C20" s="21">
        <v>0.70665999999999995</v>
      </c>
      <c r="D20" s="24">
        <v>0.472945</v>
      </c>
      <c r="E20" s="21">
        <v>-33.073189369711031</v>
      </c>
      <c r="F20" s="21">
        <v>0.13789922614571973</v>
      </c>
      <c r="G20" s="21">
        <v>0.463028</v>
      </c>
      <c r="H20" s="24">
        <v>0.32734999999999997</v>
      </c>
      <c r="I20" s="21">
        <v>-29.302331608455646</v>
      </c>
      <c r="J20" s="21">
        <v>0.83792424136977173</v>
      </c>
      <c r="K20" s="16"/>
    </row>
    <row r="21" spans="1:11" x14ac:dyDescent="0.3">
      <c r="A21" s="14" t="s">
        <v>61</v>
      </c>
      <c r="B21" s="110" t="s">
        <v>248</v>
      </c>
      <c r="C21" s="21">
        <v>2.0066410000000001</v>
      </c>
      <c r="D21" s="24">
        <v>1.5358769999999999</v>
      </c>
      <c r="E21" s="21">
        <v>-23.460300073605602</v>
      </c>
      <c r="F21" s="21">
        <v>0.44782427080317916</v>
      </c>
      <c r="G21" s="21">
        <v>0.63306899999999999</v>
      </c>
      <c r="H21" s="24">
        <v>0.71632399999999996</v>
      </c>
      <c r="I21" s="21">
        <v>13.151015134211264</v>
      </c>
      <c r="J21" s="21">
        <v>1.8335886490757916</v>
      </c>
      <c r="K21" s="16"/>
    </row>
    <row r="22" spans="1:11" x14ac:dyDescent="0.3">
      <c r="A22" s="14" t="s">
        <v>61</v>
      </c>
      <c r="B22" s="110" t="s">
        <v>249</v>
      </c>
      <c r="C22" s="21">
        <v>0.15953000000000001</v>
      </c>
      <c r="D22" s="24">
        <v>0.32769100000000001</v>
      </c>
      <c r="E22" s="21">
        <v>105.41026766125495</v>
      </c>
      <c r="F22" s="21">
        <v>9.5546702713670814E-2</v>
      </c>
      <c r="G22" s="21">
        <v>5.2127E-2</v>
      </c>
      <c r="H22" s="24">
        <v>0.114832</v>
      </c>
      <c r="I22" s="21">
        <v>120.29274656128304</v>
      </c>
      <c r="J22" s="21">
        <v>0.2939377317396476</v>
      </c>
      <c r="K22" s="16"/>
    </row>
    <row r="23" spans="1:11" x14ac:dyDescent="0.3">
      <c r="A23" s="14" t="s">
        <v>61</v>
      </c>
      <c r="B23" s="110" t="s">
        <v>250</v>
      </c>
      <c r="C23" s="21">
        <v>2.5783559999999999</v>
      </c>
      <c r="D23" s="24">
        <v>2.722172</v>
      </c>
      <c r="E23" s="21">
        <v>5.5778178032824144</v>
      </c>
      <c r="F23" s="21">
        <v>0.79371895724776909</v>
      </c>
      <c r="G23" s="21">
        <v>1.4253910000000001</v>
      </c>
      <c r="H23" s="24">
        <v>1.370374</v>
      </c>
      <c r="I23" s="21">
        <v>-3.8597830349707651</v>
      </c>
      <c r="J23" s="21">
        <v>3.507773314015151</v>
      </c>
      <c r="K23" s="16"/>
    </row>
    <row r="24" spans="1:11" x14ac:dyDescent="0.3">
      <c r="A24" s="14" t="s">
        <v>61</v>
      </c>
      <c r="B24" s="110" t="s">
        <v>251</v>
      </c>
      <c r="C24" s="21">
        <v>5.6394390000000003</v>
      </c>
      <c r="D24" s="24">
        <v>8.0733890000000006</v>
      </c>
      <c r="E24" s="21">
        <v>43.159434830308484</v>
      </c>
      <c r="F24" s="21">
        <v>2.3540033100537401</v>
      </c>
      <c r="G24" s="21">
        <v>2.905999</v>
      </c>
      <c r="H24" s="24">
        <v>4.8578450000000002</v>
      </c>
      <c r="I24" s="21">
        <v>67.16609331248911</v>
      </c>
      <c r="J24" s="21">
        <v>12.434721510056329</v>
      </c>
      <c r="K24" s="16"/>
    </row>
    <row r="25" spans="1:11" x14ac:dyDescent="0.3">
      <c r="A25" s="14" t="s">
        <v>61</v>
      </c>
      <c r="B25" s="110" t="s">
        <v>252</v>
      </c>
      <c r="C25" s="21">
        <v>2.4870000000000001E-3</v>
      </c>
      <c r="D25" s="24">
        <v>1.8908999999999999E-2</v>
      </c>
      <c r="E25" s="21">
        <v>660.3136308805789</v>
      </c>
      <c r="F25" s="21">
        <v>5.5134031804742918E-3</v>
      </c>
      <c r="G25" s="21">
        <v>2E-3</v>
      </c>
      <c r="H25" s="24">
        <v>1.6684999999999998E-2</v>
      </c>
      <c r="I25" s="21">
        <v>734.24999999999989</v>
      </c>
      <c r="J25" s="21">
        <v>4.2708923070886334E-2</v>
      </c>
      <c r="K25" s="16"/>
    </row>
    <row r="26" spans="1:11" x14ac:dyDescent="0.3">
      <c r="A26" s="14" t="s">
        <v>61</v>
      </c>
      <c r="B26" s="110" t="s">
        <v>253</v>
      </c>
      <c r="C26" s="21">
        <v>0.21196100000000001</v>
      </c>
      <c r="D26" s="24">
        <v>8.9187000000000002E-2</v>
      </c>
      <c r="E26" s="21">
        <v>-57.922919782412798</v>
      </c>
      <c r="F26" s="21">
        <v>2.6004753792213269E-2</v>
      </c>
      <c r="G26" s="21">
        <v>0.104228</v>
      </c>
      <c r="H26" s="24">
        <v>5.6760999999999999E-2</v>
      </c>
      <c r="I26" s="21">
        <v>-45.541505161760753</v>
      </c>
      <c r="J26" s="21">
        <v>0.14529224947117647</v>
      </c>
      <c r="K26" s="16"/>
    </row>
    <row r="27" spans="1:11" x14ac:dyDescent="0.3">
      <c r="A27" s="14" t="s">
        <v>61</v>
      </c>
      <c r="B27" s="110" t="s">
        <v>254</v>
      </c>
      <c r="C27" s="21">
        <v>0.31766499999999998</v>
      </c>
      <c r="D27" s="24">
        <v>3.5215480000000001</v>
      </c>
      <c r="E27" s="21">
        <v>1008.5728676435868</v>
      </c>
      <c r="F27" s="21">
        <v>1.0267975008404933</v>
      </c>
      <c r="G27" s="21">
        <v>0.18376500000000001</v>
      </c>
      <c r="H27" s="24">
        <v>1.945864</v>
      </c>
      <c r="I27" s="21">
        <v>958.88716567355038</v>
      </c>
      <c r="J27" s="21">
        <v>4.9808663999045359</v>
      </c>
      <c r="K27" s="16"/>
    </row>
    <row r="28" spans="1:11" x14ac:dyDescent="0.3">
      <c r="A28" s="14"/>
      <c r="B28" s="110" t="s">
        <v>149</v>
      </c>
      <c r="C28" s="21">
        <v>0.31086599999999998</v>
      </c>
      <c r="D28" s="24">
        <v>0.26548699999999997</v>
      </c>
      <c r="E28" s="21">
        <v>-14.597607972566962</v>
      </c>
      <c r="F28" s="21">
        <v>7.7409533564682345E-2</v>
      </c>
      <c r="G28" s="21">
        <v>0.18814500000000001</v>
      </c>
      <c r="H28" s="24">
        <v>0.20275099999999999</v>
      </c>
      <c r="I28" s="21">
        <v>7.7631613914799669</v>
      </c>
      <c r="J28" s="21">
        <v>0.51898572739258475</v>
      </c>
      <c r="K28" s="16"/>
    </row>
    <row r="29" spans="1:11" x14ac:dyDescent="0.3">
      <c r="A29" s="14"/>
      <c r="B29" s="110" t="s">
        <v>150</v>
      </c>
      <c r="C29" s="21">
        <v>11.396497</v>
      </c>
      <c r="D29" s="24">
        <v>14.458762999999999</v>
      </c>
      <c r="E29" s="21">
        <v>26.870239162086374</v>
      </c>
      <c r="F29" s="21">
        <v>4.2158226193835757</v>
      </c>
      <c r="G29" s="21">
        <v>5.408671</v>
      </c>
      <c r="H29" s="24">
        <v>6.9039229999999998</v>
      </c>
      <c r="I29" s="21">
        <v>27.645460409775335</v>
      </c>
      <c r="J29" s="21">
        <v>17.672107659234211</v>
      </c>
      <c r="K29" s="16"/>
    </row>
    <row r="30" spans="1:11" x14ac:dyDescent="0.3">
      <c r="A30" s="14"/>
      <c r="B30" s="110" t="s">
        <v>151</v>
      </c>
      <c r="C30" s="21">
        <v>0.44916200000000001</v>
      </c>
      <c r="D30" s="24">
        <v>0.33941300000000002</v>
      </c>
      <c r="E30" s="21">
        <v>-24.434168518262901</v>
      </c>
      <c r="F30" s="21">
        <v>9.8964551996103517E-2</v>
      </c>
      <c r="G30" s="21">
        <v>8.5558999999999996E-2</v>
      </c>
      <c r="H30" s="24">
        <v>0.161694</v>
      </c>
      <c r="I30" s="21">
        <v>88.985378510735288</v>
      </c>
      <c r="J30" s="21">
        <v>0.41389131597386253</v>
      </c>
      <c r="K30" s="16"/>
    </row>
    <row r="31" spans="1:11" x14ac:dyDescent="0.3">
      <c r="A31" s="14"/>
      <c r="B31" s="10" t="s">
        <v>43</v>
      </c>
      <c r="C31" s="78">
        <v>2.2815260000000004</v>
      </c>
      <c r="D31" s="30">
        <v>2.4642270000000002</v>
      </c>
      <c r="E31" s="78">
        <v>8.0078421197040903</v>
      </c>
      <c r="F31" s="78">
        <v>0.71850848692213365</v>
      </c>
      <c r="G31" s="78">
        <v>1.2541500000000001</v>
      </c>
      <c r="H31" s="30">
        <v>1.3295149999999998</v>
      </c>
      <c r="I31" s="78">
        <v>6.0092492923493834</v>
      </c>
      <c r="J31" s="78">
        <v>3.4031857270955612</v>
      </c>
      <c r="K31" s="16"/>
    </row>
    <row r="32" spans="1:11" x14ac:dyDescent="0.3">
      <c r="A32" s="14" t="s">
        <v>61</v>
      </c>
      <c r="B32" s="110" t="s">
        <v>255</v>
      </c>
      <c r="C32" s="21">
        <v>0.136993</v>
      </c>
      <c r="D32" s="24">
        <v>8.1116999999999995E-2</v>
      </c>
      <c r="E32" s="21">
        <v>-40.787485491959451</v>
      </c>
      <c r="F32" s="21">
        <v>2.3651738631896617E-2</v>
      </c>
      <c r="G32" s="21">
        <v>4.0064000000000002E-2</v>
      </c>
      <c r="H32" s="24">
        <v>1.5058999999999999E-2</v>
      </c>
      <c r="I32" s="21">
        <v>-62.412639776357828</v>
      </c>
      <c r="J32" s="21">
        <v>3.8546818850732835E-2</v>
      </c>
      <c r="K32" s="16"/>
    </row>
    <row r="33" spans="1:11" x14ac:dyDescent="0.3">
      <c r="A33" s="14" t="s">
        <v>61</v>
      </c>
      <c r="B33" s="110" t="s">
        <v>256</v>
      </c>
      <c r="C33" s="21">
        <v>2.0275999999999999E-2</v>
      </c>
      <c r="D33" s="24">
        <v>3.1109000000000001E-2</v>
      </c>
      <c r="E33" s="21">
        <v>53.42769777076348</v>
      </c>
      <c r="F33" s="21">
        <v>9.0706256037534922E-3</v>
      </c>
      <c r="G33" s="21">
        <v>2.5760000000000002E-3</v>
      </c>
      <c r="H33" s="24">
        <v>2.7271E-2</v>
      </c>
      <c r="I33" s="21">
        <v>958.65683229813658</v>
      </c>
      <c r="J33" s="21">
        <v>6.9806115736658167E-2</v>
      </c>
      <c r="K33" s="16"/>
    </row>
    <row r="34" spans="1:11" x14ac:dyDescent="0.3">
      <c r="A34" s="14" t="s">
        <v>61</v>
      </c>
      <c r="B34" s="110" t="s">
        <v>257</v>
      </c>
      <c r="C34" s="21">
        <v>0.52654500000000004</v>
      </c>
      <c r="D34" s="24">
        <v>0.56070399999999998</v>
      </c>
      <c r="E34" s="21">
        <v>6.4873847439439913</v>
      </c>
      <c r="F34" s="21">
        <v>0.16348760996904424</v>
      </c>
      <c r="G34" s="21">
        <v>0.296823</v>
      </c>
      <c r="H34" s="24">
        <v>0.232542</v>
      </c>
      <c r="I34" s="21">
        <v>-21.656340647456563</v>
      </c>
      <c r="J34" s="21">
        <v>0.59524233675457305</v>
      </c>
      <c r="K34" s="16"/>
    </row>
    <row r="35" spans="1:11" x14ac:dyDescent="0.3">
      <c r="A35" s="14" t="s">
        <v>61</v>
      </c>
      <c r="B35" s="110" t="s">
        <v>258</v>
      </c>
      <c r="C35" s="21">
        <v>0.16325200000000001</v>
      </c>
      <c r="D35" s="24">
        <v>0.16377</v>
      </c>
      <c r="E35" s="21">
        <v>0.31730086002008662</v>
      </c>
      <c r="F35" s="21">
        <v>4.7751337398396258E-2</v>
      </c>
      <c r="G35" s="21">
        <v>0.10209</v>
      </c>
      <c r="H35" s="24">
        <v>0.12543799999999999</v>
      </c>
      <c r="I35" s="21">
        <v>22.870016651973746</v>
      </c>
      <c r="J35" s="21">
        <v>0.32108611879927124</v>
      </c>
      <c r="K35" s="16"/>
    </row>
    <row r="36" spans="1:11" x14ac:dyDescent="0.3">
      <c r="A36" s="14" t="s">
        <v>61</v>
      </c>
      <c r="B36" s="110" t="s">
        <v>259</v>
      </c>
      <c r="C36" s="21">
        <v>0.48546099999999998</v>
      </c>
      <c r="D36" s="24">
        <v>0.89138899999999999</v>
      </c>
      <c r="E36" s="21">
        <v>83.617015579006363</v>
      </c>
      <c r="F36" s="21">
        <v>0.25990729005446078</v>
      </c>
      <c r="G36" s="21">
        <v>0.16640199999999999</v>
      </c>
      <c r="H36" s="24">
        <v>0.53555799999999998</v>
      </c>
      <c r="I36" s="21">
        <v>221.84589127534525</v>
      </c>
      <c r="J36" s="21">
        <v>1.3708783591248275</v>
      </c>
      <c r="K36" s="16"/>
    </row>
    <row r="37" spans="1:11" x14ac:dyDescent="0.3">
      <c r="A37" s="14" t="s">
        <v>61</v>
      </c>
      <c r="B37" s="110" t="s">
        <v>276</v>
      </c>
      <c r="C37" s="21">
        <v>0</v>
      </c>
      <c r="D37" s="24">
        <v>2.0355000000000002E-2</v>
      </c>
      <c r="E37" s="21" t="s">
        <v>97</v>
      </c>
      <c r="F37" s="21">
        <v>5.9350215103154179E-3</v>
      </c>
      <c r="G37" s="21">
        <v>0</v>
      </c>
      <c r="H37" s="24">
        <v>1.5427E-2</v>
      </c>
      <c r="I37" s="21" t="s">
        <v>97</v>
      </c>
      <c r="J37" s="21">
        <v>3.9488795697606445E-2</v>
      </c>
      <c r="K37" s="16"/>
    </row>
    <row r="38" spans="1:11" x14ac:dyDescent="0.3">
      <c r="A38" s="14" t="s">
        <v>61</v>
      </c>
      <c r="B38" s="110" t="s">
        <v>260</v>
      </c>
      <c r="C38" s="21">
        <v>0.37829400000000002</v>
      </c>
      <c r="D38" s="24">
        <v>0.15444099999999999</v>
      </c>
      <c r="E38" s="21">
        <v>-59.174345879131053</v>
      </c>
      <c r="F38" s="21">
        <v>4.5031228547021539E-2</v>
      </c>
      <c r="G38" s="21">
        <v>0.33949200000000002</v>
      </c>
      <c r="H38" s="24">
        <v>0.100106</v>
      </c>
      <c r="I38" s="21">
        <v>-70.513001779128828</v>
      </c>
      <c r="J38" s="21">
        <v>0.25624329954654768</v>
      </c>
      <c r="K38" s="16"/>
    </row>
    <row r="39" spans="1:11" x14ac:dyDescent="0.3">
      <c r="A39" s="14" t="s">
        <v>61</v>
      </c>
      <c r="B39" s="110" t="s">
        <v>261</v>
      </c>
      <c r="C39" s="21">
        <v>0</v>
      </c>
      <c r="D39" s="24">
        <v>2.2415000000000001E-2</v>
      </c>
      <c r="E39" s="21" t="s">
        <v>97</v>
      </c>
      <c r="F39" s="21">
        <v>6.5356672637543649E-3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3">
      <c r="A40" s="14" t="s">
        <v>61</v>
      </c>
      <c r="B40" s="110" t="s">
        <v>273</v>
      </c>
      <c r="C40" s="21">
        <v>9.8999999999999999E-4</v>
      </c>
      <c r="D40" s="24">
        <v>2.5742000000000001E-2</v>
      </c>
      <c r="E40" s="21">
        <v>2500.2020202020203</v>
      </c>
      <c r="F40" s="21">
        <v>7.5057393131191088E-3</v>
      </c>
      <c r="G40" s="21">
        <v>9.8999999999999999E-4</v>
      </c>
      <c r="H40" s="24">
        <v>0</v>
      </c>
      <c r="I40" s="21" t="s">
        <v>97</v>
      </c>
      <c r="J40" s="21">
        <v>0</v>
      </c>
      <c r="K40" s="16"/>
    </row>
    <row r="41" spans="1:11" x14ac:dyDescent="0.3">
      <c r="A41" s="14" t="s">
        <v>61</v>
      </c>
      <c r="B41" s="110" t="s">
        <v>262</v>
      </c>
      <c r="C41" s="21">
        <v>0.38588699999999998</v>
      </c>
      <c r="D41" s="24">
        <v>0.49474099999999999</v>
      </c>
      <c r="E41" s="21">
        <v>28.208776144311678</v>
      </c>
      <c r="F41" s="21">
        <v>0.14425440810783394</v>
      </c>
      <c r="G41" s="21">
        <v>0.264876</v>
      </c>
      <c r="H41" s="24">
        <v>0.259718</v>
      </c>
      <c r="I41" s="21">
        <v>-1.9473262960781668</v>
      </c>
      <c r="J41" s="21">
        <v>0.66480527912043497</v>
      </c>
      <c r="K41" s="16"/>
    </row>
    <row r="42" spans="1:11" x14ac:dyDescent="0.3">
      <c r="A42" s="14" t="s">
        <v>61</v>
      </c>
      <c r="B42" s="110" t="s">
        <v>265</v>
      </c>
      <c r="C42" s="21">
        <v>0.18382799999999999</v>
      </c>
      <c r="D42" s="24">
        <v>1.8443999999999999E-2</v>
      </c>
      <c r="E42" s="21">
        <v>-89.966708009661204</v>
      </c>
      <c r="F42" s="21">
        <v>5.3778205225378309E-3</v>
      </c>
      <c r="G42" s="21">
        <v>4.0836999999999998E-2</v>
      </c>
      <c r="H42" s="24">
        <v>1.8395999999999999E-2</v>
      </c>
      <c r="I42" s="21">
        <v>-54.952616499742881</v>
      </c>
      <c r="J42" s="21">
        <v>4.7088603464910103E-2</v>
      </c>
      <c r="K42" s="16"/>
    </row>
    <row r="43" spans="1:11" x14ac:dyDescent="0.3">
      <c r="A43" s="14"/>
      <c r="B43" s="110" t="s">
        <v>226</v>
      </c>
      <c r="C43" s="21">
        <v>9.0089999999999996E-3</v>
      </c>
      <c r="D43" s="24">
        <v>6.7242999999999997E-2</v>
      </c>
      <c r="E43" s="21">
        <v>646.3980463980464</v>
      </c>
      <c r="F43" s="21">
        <v>1.9606418640046162E-2</v>
      </c>
      <c r="G43" s="21">
        <v>3.0330000000000001E-3</v>
      </c>
      <c r="H43" s="24">
        <v>6.7202999999999999E-2</v>
      </c>
      <c r="I43" s="21">
        <v>2115.7270029673591</v>
      </c>
      <c r="J43" s="21">
        <v>0.17202084250121513</v>
      </c>
      <c r="K43" s="16"/>
    </row>
    <row r="44" spans="1:11" x14ac:dyDescent="0.3">
      <c r="A44" s="14"/>
      <c r="B44" s="9" t="s">
        <v>2</v>
      </c>
      <c r="C44" s="21">
        <v>294.40029531000079</v>
      </c>
      <c r="D44" s="24">
        <v>288.05793612999736</v>
      </c>
      <c r="E44" s="21">
        <v>-2.154331799608078</v>
      </c>
      <c r="F44" s="21">
        <v>83.99066800042246</v>
      </c>
      <c r="G44" s="21">
        <v>12.404432640000097</v>
      </c>
      <c r="H44" s="24">
        <v>9.9093146199999076</v>
      </c>
      <c r="I44" s="21">
        <v>-20.114729084458716</v>
      </c>
      <c r="J44" s="21">
        <v>25.365067772896932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67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30">
        <v>450.71177475000172</v>
      </c>
      <c r="D13" s="30">
        <v>475.49290445000145</v>
      </c>
      <c r="E13" s="30">
        <v>5.4982210557390498</v>
      </c>
      <c r="F13" s="216">
        <v>100</v>
      </c>
      <c r="G13" s="30">
        <v>63.247511560000206</v>
      </c>
      <c r="H13" s="30">
        <v>60.558220859999899</v>
      </c>
      <c r="I13" s="30">
        <v>-4.2520102904745727</v>
      </c>
      <c r="J13" s="216">
        <v>100</v>
      </c>
      <c r="K13" s="16"/>
    </row>
    <row r="14" spans="1:14" x14ac:dyDescent="0.3">
      <c r="A14" s="14"/>
      <c r="B14" s="10" t="s">
        <v>42</v>
      </c>
      <c r="C14" s="78">
        <v>49.848383999999996</v>
      </c>
      <c r="D14" s="30">
        <v>75.854984999999999</v>
      </c>
      <c r="E14" s="78">
        <v>52.171402386885823</v>
      </c>
      <c r="F14" s="78">
        <v>15.952916287518699</v>
      </c>
      <c r="G14" s="78">
        <v>28.165011</v>
      </c>
      <c r="H14" s="30">
        <v>37.254979000000006</v>
      </c>
      <c r="I14" s="78">
        <v>32.27397283814306</v>
      </c>
      <c r="J14" s="78">
        <v>61.519275947896581</v>
      </c>
      <c r="K14" s="16"/>
    </row>
    <row r="15" spans="1:14" x14ac:dyDescent="0.3">
      <c r="A15" s="14"/>
      <c r="B15" s="10" t="s">
        <v>52</v>
      </c>
      <c r="C15" s="78">
        <v>30.600425999999999</v>
      </c>
      <c r="D15" s="30">
        <v>60.419054000000003</v>
      </c>
      <c r="E15" s="78">
        <v>97.445140142820236</v>
      </c>
      <c r="F15" s="78">
        <v>12.706615269030397</v>
      </c>
      <c r="G15" s="78">
        <v>18.742773</v>
      </c>
      <c r="H15" s="30">
        <v>29.736271000000002</v>
      </c>
      <c r="I15" s="78">
        <v>58.654597161263176</v>
      </c>
      <c r="J15" s="78">
        <v>49.103607367767793</v>
      </c>
      <c r="K15" s="16"/>
    </row>
    <row r="16" spans="1:14" x14ac:dyDescent="0.3">
      <c r="A16" s="14" t="s">
        <v>61</v>
      </c>
      <c r="B16" s="110" t="s">
        <v>266</v>
      </c>
      <c r="C16" s="21">
        <v>0.44788800000000001</v>
      </c>
      <c r="D16" s="24">
        <v>1.280859</v>
      </c>
      <c r="E16" s="21">
        <v>185.9775211660058</v>
      </c>
      <c r="F16" s="21">
        <v>0.26937499761043932</v>
      </c>
      <c r="G16" s="21">
        <v>0.20394599999999999</v>
      </c>
      <c r="H16" s="24">
        <v>0.79966700000000002</v>
      </c>
      <c r="I16" s="21">
        <v>292.09741794396558</v>
      </c>
      <c r="J16" s="21">
        <v>1.3204928887337879</v>
      </c>
      <c r="K16" s="16"/>
    </row>
    <row r="17" spans="1:11" x14ac:dyDescent="0.3">
      <c r="A17" s="14" t="s">
        <v>61</v>
      </c>
      <c r="B17" s="110" t="s">
        <v>267</v>
      </c>
      <c r="C17" s="21">
        <v>22.395648999999999</v>
      </c>
      <c r="D17" s="24">
        <v>50.323990000000002</v>
      </c>
      <c r="E17" s="21">
        <v>124.70431645003903</v>
      </c>
      <c r="F17" s="21">
        <v>10.583541737223046</v>
      </c>
      <c r="G17" s="21">
        <v>13.376678999999999</v>
      </c>
      <c r="H17" s="24">
        <v>23.290219</v>
      </c>
      <c r="I17" s="21">
        <v>74.110621926413884</v>
      </c>
      <c r="J17" s="21">
        <v>38.459219358248561</v>
      </c>
      <c r="K17" s="16"/>
    </row>
    <row r="18" spans="1:11" x14ac:dyDescent="0.3">
      <c r="A18" s="14" t="s">
        <v>61</v>
      </c>
      <c r="B18" s="110" t="s">
        <v>268</v>
      </c>
      <c r="C18" s="21">
        <v>7.7568890000000001</v>
      </c>
      <c r="D18" s="24">
        <v>8.8142049999999994</v>
      </c>
      <c r="E18" s="21">
        <v>13.63067074957498</v>
      </c>
      <c r="F18" s="21">
        <v>1.8536985341969119</v>
      </c>
      <c r="G18" s="21">
        <v>5.1621480000000002</v>
      </c>
      <c r="H18" s="24">
        <v>5.6463850000000004</v>
      </c>
      <c r="I18" s="21">
        <v>9.3805330649179517</v>
      </c>
      <c r="J18" s="21">
        <v>9.3238951207854388</v>
      </c>
      <c r="K18" s="16"/>
    </row>
    <row r="19" spans="1:11" x14ac:dyDescent="0.3">
      <c r="A19" s="14"/>
      <c r="B19" s="10" t="s">
        <v>53</v>
      </c>
      <c r="C19" s="78">
        <v>19.247958000000001</v>
      </c>
      <c r="D19" s="30">
        <v>15.435930999999998</v>
      </c>
      <c r="E19" s="78">
        <v>-19.804838518454805</v>
      </c>
      <c r="F19" s="78">
        <v>3.2463010184883005</v>
      </c>
      <c r="G19" s="78">
        <v>9.4222380000000001</v>
      </c>
      <c r="H19" s="30">
        <v>7.5187080000000002</v>
      </c>
      <c r="I19" s="78">
        <v>-20.202525132564041</v>
      </c>
      <c r="J19" s="78">
        <v>12.415668580128781</v>
      </c>
      <c r="K19" s="16"/>
    </row>
    <row r="20" spans="1:11" x14ac:dyDescent="0.3">
      <c r="A20" s="14" t="s">
        <v>61</v>
      </c>
      <c r="B20" s="110" t="s">
        <v>247</v>
      </c>
      <c r="C20" s="21">
        <v>2.896226</v>
      </c>
      <c r="D20" s="24">
        <v>2.0228389999999998</v>
      </c>
      <c r="E20" s="21">
        <v>-30.156037546793655</v>
      </c>
      <c r="F20" s="21">
        <v>0.42541938713886807</v>
      </c>
      <c r="G20" s="21">
        <v>0.91941300000000004</v>
      </c>
      <c r="H20" s="24">
        <v>0.54086699999999999</v>
      </c>
      <c r="I20" s="21">
        <v>-41.172574240303327</v>
      </c>
      <c r="J20" s="21">
        <v>0.89313555173688253</v>
      </c>
      <c r="K20" s="16"/>
    </row>
    <row r="21" spans="1:11" x14ac:dyDescent="0.3">
      <c r="A21" s="14" t="s">
        <v>61</v>
      </c>
      <c r="B21" s="110" t="s">
        <v>248</v>
      </c>
      <c r="C21" s="21">
        <v>2.1123189999999998</v>
      </c>
      <c r="D21" s="24">
        <v>1.0823780000000001</v>
      </c>
      <c r="E21" s="21">
        <v>-48.758781225752358</v>
      </c>
      <c r="F21" s="21">
        <v>0.22763283949567606</v>
      </c>
      <c r="G21" s="21">
        <v>1.1052569999999999</v>
      </c>
      <c r="H21" s="24">
        <v>0.55576300000000001</v>
      </c>
      <c r="I21" s="21">
        <v>-49.716400800899699</v>
      </c>
      <c r="J21" s="21">
        <v>0.91773336816619433</v>
      </c>
      <c r="K21" s="16"/>
    </row>
    <row r="22" spans="1:11" x14ac:dyDescent="0.3">
      <c r="A22" s="14" t="s">
        <v>61</v>
      </c>
      <c r="B22" s="110" t="s">
        <v>249</v>
      </c>
      <c r="C22" s="21">
        <v>3.8427999999999997E-2</v>
      </c>
      <c r="D22" s="24">
        <v>0.10990900000000001</v>
      </c>
      <c r="E22" s="21">
        <v>186.01280316435935</v>
      </c>
      <c r="F22" s="21">
        <v>2.3114750813606946E-2</v>
      </c>
      <c r="G22" s="21">
        <v>5.2199999999999998E-3</v>
      </c>
      <c r="H22" s="24">
        <v>2.65E-3</v>
      </c>
      <c r="I22" s="21">
        <v>-49.233716475095775</v>
      </c>
      <c r="J22" s="21">
        <v>4.3759541848601207E-3</v>
      </c>
      <c r="K22" s="16"/>
    </row>
    <row r="23" spans="1:11" x14ac:dyDescent="0.3">
      <c r="A23" s="14" t="s">
        <v>61</v>
      </c>
      <c r="B23" s="110" t="s">
        <v>250</v>
      </c>
      <c r="C23" s="21">
        <v>2.9008310000000002</v>
      </c>
      <c r="D23" s="24">
        <v>3.325135</v>
      </c>
      <c r="E23" s="21">
        <v>14.626981027160824</v>
      </c>
      <c r="F23" s="21">
        <v>0.69930275906980255</v>
      </c>
      <c r="G23" s="21">
        <v>1.7376750000000001</v>
      </c>
      <c r="H23" s="24">
        <v>1.465144</v>
      </c>
      <c r="I23" s="21">
        <v>-15.68365776108881</v>
      </c>
      <c r="J23" s="21">
        <v>2.4193973653670553</v>
      </c>
      <c r="K23" s="16"/>
    </row>
    <row r="24" spans="1:11" x14ac:dyDescent="0.3">
      <c r="A24" s="14" t="s">
        <v>61</v>
      </c>
      <c r="B24" s="110" t="s">
        <v>251</v>
      </c>
      <c r="C24" s="21">
        <v>9.1558550000000007</v>
      </c>
      <c r="D24" s="24">
        <v>6.9912179999999999</v>
      </c>
      <c r="E24" s="21">
        <v>-23.642106608285086</v>
      </c>
      <c r="F24" s="21">
        <v>1.4703096375510971</v>
      </c>
      <c r="G24" s="21">
        <v>4.3638570000000003</v>
      </c>
      <c r="H24" s="24">
        <v>3.781326</v>
      </c>
      <c r="I24" s="21">
        <v>-13.348993791501428</v>
      </c>
      <c r="J24" s="21">
        <v>6.2441167298190114</v>
      </c>
      <c r="K24" s="16"/>
    </row>
    <row r="25" spans="1:11" x14ac:dyDescent="0.3">
      <c r="A25" s="14" t="s">
        <v>61</v>
      </c>
      <c r="B25" s="110" t="s">
        <v>252</v>
      </c>
      <c r="C25" s="21">
        <v>0.28432000000000002</v>
      </c>
      <c r="D25" s="24">
        <v>0.16378000000000001</v>
      </c>
      <c r="E25" s="21">
        <v>-42.395891952729315</v>
      </c>
      <c r="F25" s="21">
        <v>3.444425741524848E-2</v>
      </c>
      <c r="G25" s="21">
        <v>9.4428999999999999E-2</v>
      </c>
      <c r="H25" s="24">
        <v>0.129965</v>
      </c>
      <c r="I25" s="21">
        <v>37.632506962903342</v>
      </c>
      <c r="J25" s="21">
        <v>0.21461165495673418</v>
      </c>
      <c r="K25" s="16"/>
    </row>
    <row r="26" spans="1:11" x14ac:dyDescent="0.3">
      <c r="A26" s="14" t="s">
        <v>61</v>
      </c>
      <c r="B26" s="110" t="s">
        <v>253</v>
      </c>
      <c r="C26" s="21">
        <v>0.37029800000000002</v>
      </c>
      <c r="D26" s="24">
        <v>0.247749</v>
      </c>
      <c r="E26" s="21">
        <v>-33.094696703735913</v>
      </c>
      <c r="F26" s="21">
        <v>5.2103616622117453E-2</v>
      </c>
      <c r="G26" s="21">
        <v>0.26586700000000002</v>
      </c>
      <c r="H26" s="24">
        <v>0.125689</v>
      </c>
      <c r="I26" s="21">
        <v>-52.724858669936481</v>
      </c>
      <c r="J26" s="21">
        <v>0.20755068133618249</v>
      </c>
      <c r="K26" s="16"/>
    </row>
    <row r="27" spans="1:11" x14ac:dyDescent="0.3">
      <c r="A27" s="14" t="s">
        <v>61</v>
      </c>
      <c r="B27" s="110" t="s">
        <v>254</v>
      </c>
      <c r="C27" s="21">
        <v>1.489681</v>
      </c>
      <c r="D27" s="24">
        <v>1.492923</v>
      </c>
      <c r="E27" s="21">
        <v>0.21763048598995027</v>
      </c>
      <c r="F27" s="21">
        <v>0.31397377038188429</v>
      </c>
      <c r="G27" s="21">
        <v>0.93052000000000001</v>
      </c>
      <c r="H27" s="24">
        <v>0.91730400000000001</v>
      </c>
      <c r="I27" s="21">
        <v>-1.4202811331298637</v>
      </c>
      <c r="J27" s="21">
        <v>1.5147472745618598</v>
      </c>
      <c r="K27" s="16"/>
    </row>
    <row r="28" spans="1:11" x14ac:dyDescent="0.3">
      <c r="A28" s="14"/>
      <c r="B28" s="110" t="s">
        <v>149</v>
      </c>
      <c r="C28" s="21">
        <v>0.17039299999999999</v>
      </c>
      <c r="D28" s="24">
        <v>0.294709</v>
      </c>
      <c r="E28" s="21">
        <v>72.958396178246772</v>
      </c>
      <c r="F28" s="21">
        <v>6.1979684079805017E-2</v>
      </c>
      <c r="G28" s="21">
        <v>8.7961999999999999E-2</v>
      </c>
      <c r="H28" s="24">
        <v>0.13172400000000001</v>
      </c>
      <c r="I28" s="21">
        <v>49.75102885336851</v>
      </c>
      <c r="J28" s="21">
        <v>0.21751629775340173</v>
      </c>
      <c r="K28" s="16"/>
    </row>
    <row r="29" spans="1:11" x14ac:dyDescent="0.3">
      <c r="A29" s="14"/>
      <c r="B29" s="110" t="s">
        <v>150</v>
      </c>
      <c r="C29" s="21">
        <v>9.6928300000000007</v>
      </c>
      <c r="D29" s="24">
        <v>14.449818</v>
      </c>
      <c r="E29" s="21">
        <v>49.077390194607752</v>
      </c>
      <c r="F29" s="21">
        <v>3.0389134863566434</v>
      </c>
      <c r="G29" s="21">
        <v>5.0838460000000003</v>
      </c>
      <c r="H29" s="24">
        <v>8.9503000000000004</v>
      </c>
      <c r="I29" s="21">
        <v>76.053719959259183</v>
      </c>
      <c r="J29" s="21">
        <v>14.779661411605108</v>
      </c>
      <c r="K29" s="16"/>
    </row>
    <row r="30" spans="1:11" x14ac:dyDescent="0.3">
      <c r="A30" s="14"/>
      <c r="B30" s="110" t="s">
        <v>151</v>
      </c>
      <c r="C30" s="21">
        <v>0.30764200000000003</v>
      </c>
      <c r="D30" s="24">
        <v>0.18005399999999999</v>
      </c>
      <c r="E30" s="21">
        <v>-41.472880816013422</v>
      </c>
      <c r="F30" s="21">
        <v>3.7866811116407072E-2</v>
      </c>
      <c r="G30" s="21">
        <v>0.29320600000000002</v>
      </c>
      <c r="H30" s="24">
        <v>0.27937899999999999</v>
      </c>
      <c r="I30" s="21">
        <v>-4.7157970846435688</v>
      </c>
      <c r="J30" s="21">
        <v>0.46133951102340964</v>
      </c>
      <c r="K30" s="16"/>
    </row>
    <row r="31" spans="1:11" x14ac:dyDescent="0.3">
      <c r="A31" s="14"/>
      <c r="B31" s="10" t="s">
        <v>43</v>
      </c>
      <c r="C31" s="78">
        <v>2.005487</v>
      </c>
      <c r="D31" s="30">
        <v>2.9304309999999996</v>
      </c>
      <c r="E31" s="78">
        <v>46.120667947486041</v>
      </c>
      <c r="F31" s="78">
        <v>0.61629331848592017</v>
      </c>
      <c r="G31" s="78">
        <v>1.032716</v>
      </c>
      <c r="H31" s="30">
        <v>1.7112850000000002</v>
      </c>
      <c r="I31" s="78">
        <v>65.707222508414716</v>
      </c>
      <c r="J31" s="78">
        <v>2.8258508517880574</v>
      </c>
      <c r="K31" s="16"/>
    </row>
    <row r="32" spans="1:11" x14ac:dyDescent="0.3">
      <c r="A32" s="14" t="s">
        <v>61</v>
      </c>
      <c r="B32" s="110" t="s">
        <v>255</v>
      </c>
      <c r="C32" s="21">
        <v>0.78795800000000005</v>
      </c>
      <c r="D32" s="24">
        <v>1.1384320000000001</v>
      </c>
      <c r="E32" s="21">
        <v>44.478766634769883</v>
      </c>
      <c r="F32" s="21">
        <v>0.2394214486369286</v>
      </c>
      <c r="G32" s="21">
        <v>0.39166699999999999</v>
      </c>
      <c r="H32" s="24">
        <v>0.68036099999999999</v>
      </c>
      <c r="I32" s="21">
        <v>73.709043651877735</v>
      </c>
      <c r="J32" s="21">
        <v>1.1234824774209873</v>
      </c>
      <c r="K32" s="16"/>
    </row>
    <row r="33" spans="1:11" x14ac:dyDescent="0.3">
      <c r="A33" s="14" t="s">
        <v>61</v>
      </c>
      <c r="B33" s="110" t="s">
        <v>256</v>
      </c>
      <c r="C33" s="21">
        <v>7.6519999999999999E-3</v>
      </c>
      <c r="D33" s="24">
        <v>0.400619</v>
      </c>
      <c r="E33" s="21">
        <v>5135.4809200209093</v>
      </c>
      <c r="F33" s="21">
        <v>8.4253412879713219E-2</v>
      </c>
      <c r="G33" s="21">
        <v>0</v>
      </c>
      <c r="H33" s="24">
        <v>0.13970099999999999</v>
      </c>
      <c r="I33" s="21" t="s">
        <v>97</v>
      </c>
      <c r="J33" s="21">
        <v>0.23068874550156362</v>
      </c>
      <c r="K33" s="16"/>
    </row>
    <row r="34" spans="1:11" x14ac:dyDescent="0.3">
      <c r="A34" s="14" t="s">
        <v>61</v>
      </c>
      <c r="B34" s="110" t="s">
        <v>274</v>
      </c>
      <c r="C34" s="21">
        <v>3.6600000000000001E-4</v>
      </c>
      <c r="D34" s="24">
        <v>2.2880999999999999E-2</v>
      </c>
      <c r="E34" s="21">
        <v>6151.6393442622948</v>
      </c>
      <c r="F34" s="21">
        <v>4.812059188657348E-3</v>
      </c>
      <c r="G34" s="21">
        <v>0</v>
      </c>
      <c r="H34" s="24">
        <v>2.8679999999999999E-3</v>
      </c>
      <c r="I34" s="21" t="s">
        <v>97</v>
      </c>
      <c r="J34" s="21">
        <v>4.7359383404448393E-3</v>
      </c>
      <c r="K34" s="16"/>
    </row>
    <row r="35" spans="1:11" x14ac:dyDescent="0.3">
      <c r="A35" s="14" t="s">
        <v>61</v>
      </c>
      <c r="B35" s="110" t="s">
        <v>257</v>
      </c>
      <c r="C35" s="21">
        <v>0.676006</v>
      </c>
      <c r="D35" s="24">
        <v>0.54133500000000001</v>
      </c>
      <c r="E35" s="21">
        <v>-19.921568743472683</v>
      </c>
      <c r="F35" s="21">
        <v>0.11384712472758296</v>
      </c>
      <c r="G35" s="21">
        <v>0.31279400000000002</v>
      </c>
      <c r="H35" s="24">
        <v>0.27960400000000002</v>
      </c>
      <c r="I35" s="21">
        <v>-10.610817343043665</v>
      </c>
      <c r="J35" s="21">
        <v>0.46171105430325632</v>
      </c>
      <c r="K35" s="16"/>
    </row>
    <row r="36" spans="1:11" x14ac:dyDescent="0.3">
      <c r="A36" s="14" t="s">
        <v>61</v>
      </c>
      <c r="B36" s="110" t="s">
        <v>258</v>
      </c>
      <c r="C36" s="21">
        <v>0.15041299999999999</v>
      </c>
      <c r="D36" s="24">
        <v>9.0924000000000005E-2</v>
      </c>
      <c r="E36" s="21">
        <v>-39.550437794605507</v>
      </c>
      <c r="F36" s="21">
        <v>1.9122051906362517E-2</v>
      </c>
      <c r="G36" s="21">
        <v>6.8795999999999996E-2</v>
      </c>
      <c r="H36" s="24">
        <v>5.4168000000000001E-2</v>
      </c>
      <c r="I36" s="21">
        <v>-21.262864120006974</v>
      </c>
      <c r="J36" s="21">
        <v>8.9447806145472833E-2</v>
      </c>
      <c r="K36" s="16"/>
    </row>
    <row r="37" spans="1:11" x14ac:dyDescent="0.3">
      <c r="A37" s="14" t="s">
        <v>61</v>
      </c>
      <c r="B37" s="110" t="s">
        <v>259</v>
      </c>
      <c r="C37" s="21">
        <v>0.109586</v>
      </c>
      <c r="D37" s="24">
        <v>0.17941699999999999</v>
      </c>
      <c r="E37" s="21">
        <v>63.722555800923473</v>
      </c>
      <c r="F37" s="21">
        <v>3.7732844869163736E-2</v>
      </c>
      <c r="G37" s="21">
        <v>0.10836999999999999</v>
      </c>
      <c r="H37" s="24">
        <v>0.16697000000000001</v>
      </c>
      <c r="I37" s="21">
        <v>54.074005721140558</v>
      </c>
      <c r="J37" s="21">
        <v>0.27571813971550729</v>
      </c>
      <c r="K37" s="16"/>
    </row>
    <row r="38" spans="1:11" x14ac:dyDescent="0.3">
      <c r="A38" s="14" t="s">
        <v>61</v>
      </c>
      <c r="B38" s="110" t="s">
        <v>260</v>
      </c>
      <c r="C38" s="21">
        <v>5.5891000000000003E-2</v>
      </c>
      <c r="D38" s="24">
        <v>0.35462399999999999</v>
      </c>
      <c r="E38" s="21">
        <v>534.49213647993417</v>
      </c>
      <c r="F38" s="21">
        <v>7.4580292719654884E-2</v>
      </c>
      <c r="G38" s="21">
        <v>4.2230999999999998E-2</v>
      </c>
      <c r="H38" s="24">
        <v>0.309388</v>
      </c>
      <c r="I38" s="21">
        <v>632.60874712888642</v>
      </c>
      <c r="J38" s="21">
        <v>0.51089347673415197</v>
      </c>
      <c r="K38" s="16"/>
    </row>
    <row r="39" spans="1:11" x14ac:dyDescent="0.3">
      <c r="A39" s="14" t="s">
        <v>61</v>
      </c>
      <c r="B39" s="110" t="s">
        <v>273</v>
      </c>
      <c r="C39" s="21">
        <v>0</v>
      </c>
      <c r="D39" s="24">
        <v>7.1000000000000004E-3</v>
      </c>
      <c r="E39" s="21" t="s">
        <v>97</v>
      </c>
      <c r="F39" s="21">
        <v>1.4931873711580427E-3</v>
      </c>
      <c r="G39" s="21">
        <v>0</v>
      </c>
      <c r="H39" s="24">
        <v>7.1000000000000004E-3</v>
      </c>
      <c r="I39" s="21" t="s">
        <v>97</v>
      </c>
      <c r="J39" s="21">
        <v>1.1724254608493153E-2</v>
      </c>
      <c r="K39" s="16"/>
    </row>
    <row r="40" spans="1:11" x14ac:dyDescent="0.3">
      <c r="A40" s="14" t="s">
        <v>61</v>
      </c>
      <c r="B40" s="110" t="s">
        <v>262</v>
      </c>
      <c r="C40" s="21">
        <v>0.17482700000000001</v>
      </c>
      <c r="D40" s="24">
        <v>0.18384500000000001</v>
      </c>
      <c r="E40" s="21">
        <v>5.1582421479519747</v>
      </c>
      <c r="F40" s="21">
        <v>3.8664089049373289E-2</v>
      </c>
      <c r="G40" s="21">
        <v>0.108102</v>
      </c>
      <c r="H40" s="24">
        <v>6.8847000000000005E-2</v>
      </c>
      <c r="I40" s="21">
        <v>-36.312926680357435</v>
      </c>
      <c r="J40" s="21">
        <v>0.11368728972266594</v>
      </c>
      <c r="K40" s="16"/>
    </row>
    <row r="41" spans="1:11" x14ac:dyDescent="0.3">
      <c r="A41" s="14" t="s">
        <v>61</v>
      </c>
      <c r="B41" s="110" t="s">
        <v>264</v>
      </c>
      <c r="C41" s="21">
        <v>2.3695999999999998E-2</v>
      </c>
      <c r="D41" s="24">
        <v>5.4310000000000001E-3</v>
      </c>
      <c r="E41" s="21">
        <v>-77.080519918973664</v>
      </c>
      <c r="F41" s="21">
        <v>1.1421831848956803E-3</v>
      </c>
      <c r="G41" s="21">
        <v>0</v>
      </c>
      <c r="H41" s="24">
        <v>0</v>
      </c>
      <c r="I41" s="21" t="s">
        <v>97</v>
      </c>
      <c r="J41" s="21">
        <v>0</v>
      </c>
      <c r="K41" s="16"/>
    </row>
    <row r="42" spans="1:11" x14ac:dyDescent="0.3">
      <c r="A42" s="14" t="s">
        <v>61</v>
      </c>
      <c r="B42" s="110" t="s">
        <v>265</v>
      </c>
      <c r="C42" s="21">
        <v>1.9092000000000001E-2</v>
      </c>
      <c r="D42" s="24">
        <v>5.8230000000000001E-3</v>
      </c>
      <c r="E42" s="21">
        <v>-69.500314267756139</v>
      </c>
      <c r="F42" s="21">
        <v>1.2246239524300398E-3</v>
      </c>
      <c r="G42" s="21">
        <v>7.5600000000000005E-4</v>
      </c>
      <c r="H42" s="24">
        <v>2.2780000000000001E-3</v>
      </c>
      <c r="I42" s="21">
        <v>201.32275132275132</v>
      </c>
      <c r="J42" s="21">
        <v>3.7616692955137186E-3</v>
      </c>
      <c r="K42" s="16"/>
    </row>
    <row r="43" spans="1:11" x14ac:dyDescent="0.3">
      <c r="A43" s="95"/>
      <c r="B43" s="110" t="s">
        <v>226</v>
      </c>
      <c r="C43" s="21">
        <v>1.5303000000000001E-2</v>
      </c>
      <c r="D43" s="24">
        <v>2.7859999999999998E-3</v>
      </c>
      <c r="E43" s="21">
        <v>-81.7944193948899</v>
      </c>
      <c r="F43" s="21">
        <v>5.8591831211919805E-4</v>
      </c>
      <c r="G43" s="21">
        <v>8.7030000000000007E-3</v>
      </c>
      <c r="H43" s="24">
        <v>2.7859999999999998E-3</v>
      </c>
      <c r="I43" s="21">
        <v>-67.988050097667468</v>
      </c>
      <c r="J43" s="21">
        <v>4.6005314562340737E-3</v>
      </c>
      <c r="K43" s="97"/>
    </row>
    <row r="44" spans="1:11" x14ac:dyDescent="0.3">
      <c r="A44" s="14"/>
      <c r="B44" s="9" t="s">
        <v>2</v>
      </c>
      <c r="C44" s="21">
        <v>388.67173575000169</v>
      </c>
      <c r="D44" s="24">
        <v>381.78012145000145</v>
      </c>
      <c r="E44" s="21">
        <v>-1.7731194903333525</v>
      </c>
      <c r="F44" s="21">
        <v>80.291444494130403</v>
      </c>
      <c r="G44" s="21">
        <v>28.576067560000205</v>
      </c>
      <c r="H44" s="24">
        <v>12.227767859999894</v>
      </c>
      <c r="I44" s="21">
        <v>-57.209760110184291</v>
      </c>
      <c r="J44" s="21">
        <v>20.191755448477213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N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2.6640625" style="7" bestFit="1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68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30">
        <v>256.12857641999892</v>
      </c>
      <c r="D13" s="30">
        <v>267.50618185000042</v>
      </c>
      <c r="E13" s="30">
        <v>4.4421460459548756</v>
      </c>
      <c r="F13" s="216">
        <v>100</v>
      </c>
      <c r="G13" s="30">
        <v>30.56872929</v>
      </c>
      <c r="H13" s="30">
        <v>28.716135809999901</v>
      </c>
      <c r="I13" s="30">
        <v>-6.0604203152341718</v>
      </c>
      <c r="J13" s="216">
        <v>100</v>
      </c>
      <c r="K13" s="16"/>
      <c r="L13" s="123"/>
    </row>
    <row r="14" spans="1:14" x14ac:dyDescent="0.3">
      <c r="A14" s="14"/>
      <c r="B14" s="10" t="s">
        <v>42</v>
      </c>
      <c r="C14" s="78">
        <v>22.435517999999998</v>
      </c>
      <c r="D14" s="30">
        <v>23.683408</v>
      </c>
      <c r="E14" s="78">
        <v>5.5621180665407444</v>
      </c>
      <c r="F14" s="78">
        <v>8.853405867562369</v>
      </c>
      <c r="G14" s="78">
        <v>13.450127999999999</v>
      </c>
      <c r="H14" s="30">
        <v>9.7192910000000001</v>
      </c>
      <c r="I14" s="78">
        <v>-27.738301077878212</v>
      </c>
      <c r="J14" s="78">
        <v>33.846096370025606</v>
      </c>
      <c r="K14" s="16"/>
    </row>
    <row r="15" spans="1:14" x14ac:dyDescent="0.3">
      <c r="A15" s="14"/>
      <c r="B15" s="10" t="s">
        <v>52</v>
      </c>
      <c r="C15" s="78">
        <v>12.299465999999999</v>
      </c>
      <c r="D15" s="30">
        <v>13.062381999999999</v>
      </c>
      <c r="E15" s="78">
        <v>6.2028383996508563</v>
      </c>
      <c r="F15" s="78">
        <v>4.8830206127066287</v>
      </c>
      <c r="G15" s="78">
        <v>6.4564380000000003</v>
      </c>
      <c r="H15" s="30">
        <v>6.4264270000000003</v>
      </c>
      <c r="I15" s="78">
        <v>-0.46482286362852232</v>
      </c>
      <c r="J15" s="78">
        <v>22.379149626956799</v>
      </c>
      <c r="K15" s="16"/>
    </row>
    <row r="16" spans="1:14" x14ac:dyDescent="0.3">
      <c r="A16" s="14" t="s">
        <v>61</v>
      </c>
      <c r="B16" s="9" t="s">
        <v>266</v>
      </c>
      <c r="C16" s="21">
        <v>0.49181000000000002</v>
      </c>
      <c r="D16" s="24">
        <v>0.56798599999999999</v>
      </c>
      <c r="E16" s="21">
        <v>15.488908318252982</v>
      </c>
      <c r="F16" s="21">
        <v>0.21232630815182005</v>
      </c>
      <c r="G16" s="21">
        <v>0.29246100000000003</v>
      </c>
      <c r="H16" s="24">
        <v>0.36336800000000002</v>
      </c>
      <c r="I16" s="21">
        <v>24.244942060650821</v>
      </c>
      <c r="J16" s="21">
        <v>1.265379166626811</v>
      </c>
      <c r="K16" s="16"/>
    </row>
    <row r="17" spans="1:11" x14ac:dyDescent="0.3">
      <c r="A17" s="14" t="s">
        <v>61</v>
      </c>
      <c r="B17" s="110" t="s">
        <v>267</v>
      </c>
      <c r="C17" s="21">
        <v>7.8956730000000004</v>
      </c>
      <c r="D17" s="24">
        <v>7.9061219999999999</v>
      </c>
      <c r="E17" s="21">
        <v>0.1323383073235096</v>
      </c>
      <c r="F17" s="21">
        <v>2.9554913255923276</v>
      </c>
      <c r="G17" s="21">
        <v>4.603529</v>
      </c>
      <c r="H17" s="24">
        <v>4.044092</v>
      </c>
      <c r="I17" s="21">
        <v>-12.152350946415236</v>
      </c>
      <c r="J17" s="21">
        <v>14.082995103372212</v>
      </c>
      <c r="K17" s="16"/>
    </row>
    <row r="18" spans="1:11" x14ac:dyDescent="0.3">
      <c r="A18" s="14" t="s">
        <v>61</v>
      </c>
      <c r="B18" s="110" t="s">
        <v>268</v>
      </c>
      <c r="C18" s="21">
        <v>3.9119830000000002</v>
      </c>
      <c r="D18" s="24">
        <v>4.5882740000000002</v>
      </c>
      <c r="E18" s="21">
        <v>17.287677374876111</v>
      </c>
      <c r="F18" s="21">
        <v>1.7152029789624816</v>
      </c>
      <c r="G18" s="21">
        <v>1.5604480000000001</v>
      </c>
      <c r="H18" s="24">
        <v>2.018967</v>
      </c>
      <c r="I18" s="21">
        <v>29.383805163645292</v>
      </c>
      <c r="J18" s="21">
        <v>7.0307753569577747</v>
      </c>
      <c r="K18" s="16"/>
    </row>
    <row r="19" spans="1:11" x14ac:dyDescent="0.3">
      <c r="A19" s="14"/>
      <c r="B19" s="10" t="s">
        <v>53</v>
      </c>
      <c r="C19" s="78">
        <v>10.136051999999999</v>
      </c>
      <c r="D19" s="30">
        <v>10.621026000000001</v>
      </c>
      <c r="E19" s="78">
        <v>4.7846439619686265</v>
      </c>
      <c r="F19" s="78">
        <v>3.9703852548557403</v>
      </c>
      <c r="G19" s="78">
        <v>6.99369</v>
      </c>
      <c r="H19" s="30">
        <v>3.2928639999999998</v>
      </c>
      <c r="I19" s="78">
        <v>-52.91664343143605</v>
      </c>
      <c r="J19" s="78">
        <v>11.46694674306881</v>
      </c>
      <c r="K19" s="16"/>
    </row>
    <row r="20" spans="1:11" x14ac:dyDescent="0.3">
      <c r="A20" s="14" t="s">
        <v>61</v>
      </c>
      <c r="B20" s="110" t="s">
        <v>247</v>
      </c>
      <c r="C20" s="21">
        <v>0.117381</v>
      </c>
      <c r="D20" s="24">
        <v>4.4317000000000002E-2</v>
      </c>
      <c r="E20" s="21">
        <v>-62.245167446179536</v>
      </c>
      <c r="F20" s="21">
        <v>1.6566719951485089E-2</v>
      </c>
      <c r="G20" s="21">
        <v>5.7234E-2</v>
      </c>
      <c r="H20" s="24">
        <v>2.7775000000000001E-2</v>
      </c>
      <c r="I20" s="21">
        <v>-51.471153510151304</v>
      </c>
      <c r="J20" s="21">
        <v>9.6722623767254351E-2</v>
      </c>
      <c r="K20" s="16"/>
    </row>
    <row r="21" spans="1:11" x14ac:dyDescent="0.3">
      <c r="A21" s="14" t="s">
        <v>61</v>
      </c>
      <c r="B21" s="110" t="s">
        <v>248</v>
      </c>
      <c r="C21" s="21">
        <v>0.90238600000000002</v>
      </c>
      <c r="D21" s="24">
        <v>0.82171400000000006</v>
      </c>
      <c r="E21" s="21">
        <v>-8.9398550066157938</v>
      </c>
      <c r="F21" s="21">
        <v>0.3071757049938989</v>
      </c>
      <c r="G21" s="21">
        <v>0.65047100000000002</v>
      </c>
      <c r="H21" s="24">
        <v>0.36479</v>
      </c>
      <c r="I21" s="21">
        <v>-43.919098622382855</v>
      </c>
      <c r="J21" s="21">
        <v>1.2703310863746791</v>
      </c>
      <c r="K21" s="16"/>
    </row>
    <row r="22" spans="1:11" x14ac:dyDescent="0.3">
      <c r="A22" s="14" t="s">
        <v>61</v>
      </c>
      <c r="B22" s="110" t="s">
        <v>249</v>
      </c>
      <c r="C22" s="21">
        <v>8.4379999999999993E-3</v>
      </c>
      <c r="D22" s="24">
        <v>3.6734000000000003E-2</v>
      </c>
      <c r="E22" s="21">
        <v>335.34012799241532</v>
      </c>
      <c r="F22" s="21">
        <v>1.3732019105486683E-2</v>
      </c>
      <c r="G22" s="21">
        <v>0</v>
      </c>
      <c r="H22" s="24">
        <v>9.0570000000000008E-3</v>
      </c>
      <c r="I22" s="21" t="s">
        <v>97</v>
      </c>
      <c r="J22" s="21">
        <v>3.1539758900450861E-2</v>
      </c>
      <c r="K22" s="16"/>
    </row>
    <row r="23" spans="1:11" x14ac:dyDescent="0.3">
      <c r="A23" s="14" t="s">
        <v>61</v>
      </c>
      <c r="B23" s="110" t="s">
        <v>250</v>
      </c>
      <c r="C23" s="21">
        <v>1.463908</v>
      </c>
      <c r="D23" s="24">
        <v>1.194731</v>
      </c>
      <c r="E23" s="21">
        <v>-18.387562606393292</v>
      </c>
      <c r="F23" s="21">
        <v>0.44661808999611274</v>
      </c>
      <c r="G23" s="21">
        <v>0.695936</v>
      </c>
      <c r="H23" s="24">
        <v>0.58828199999999997</v>
      </c>
      <c r="I23" s="21">
        <v>-15.468951167923494</v>
      </c>
      <c r="J23" s="21">
        <v>2.0486112891106361</v>
      </c>
      <c r="K23" s="16"/>
    </row>
    <row r="24" spans="1:11" x14ac:dyDescent="0.3">
      <c r="A24" s="204" t="s">
        <v>61</v>
      </c>
      <c r="B24" s="110" t="s">
        <v>251</v>
      </c>
      <c r="C24" s="21">
        <v>3.2826409999999999</v>
      </c>
      <c r="D24" s="24">
        <v>1.022634</v>
      </c>
      <c r="E24" s="21">
        <v>-68.847217834664221</v>
      </c>
      <c r="F24" s="21">
        <v>0.38228424963032248</v>
      </c>
      <c r="G24" s="21">
        <v>1.7318690000000001</v>
      </c>
      <c r="H24" s="24">
        <v>0.48256700000000002</v>
      </c>
      <c r="I24" s="21">
        <v>-72.136056480022447</v>
      </c>
      <c r="J24" s="21">
        <v>1.6804733171374482</v>
      </c>
      <c r="K24" s="16"/>
    </row>
    <row r="25" spans="1:11" x14ac:dyDescent="0.3">
      <c r="A25" s="204" t="s">
        <v>61</v>
      </c>
      <c r="B25" s="110" t="s">
        <v>252</v>
      </c>
      <c r="C25" s="21">
        <v>0.16017700000000001</v>
      </c>
      <c r="D25" s="24">
        <v>9.3881999999999993E-2</v>
      </c>
      <c r="E25" s="21">
        <v>-41.388588873558639</v>
      </c>
      <c r="F25" s="21">
        <v>3.5095263724650202E-2</v>
      </c>
      <c r="G25" s="21">
        <v>5.7681000000000003E-2</v>
      </c>
      <c r="H25" s="24">
        <v>9.3881999999999993E-2</v>
      </c>
      <c r="I25" s="21">
        <v>62.760701097415073</v>
      </c>
      <c r="J25" s="21">
        <v>0.32693117424004942</v>
      </c>
      <c r="K25" s="16"/>
    </row>
    <row r="26" spans="1:11" x14ac:dyDescent="0.3">
      <c r="A26" s="204" t="s">
        <v>61</v>
      </c>
      <c r="B26" s="110" t="s">
        <v>253</v>
      </c>
      <c r="C26" s="21">
        <v>3.0531999999999999</v>
      </c>
      <c r="D26" s="24">
        <v>5.0145</v>
      </c>
      <c r="E26" s="21">
        <v>64.237521289139266</v>
      </c>
      <c r="F26" s="21">
        <v>1.8745361192481886</v>
      </c>
      <c r="G26" s="21">
        <v>3.038281</v>
      </c>
      <c r="H26" s="24">
        <v>3.5346000000000002E-2</v>
      </c>
      <c r="I26" s="21">
        <v>-98.836644800135346</v>
      </c>
      <c r="J26" s="21">
        <v>0.12308759170755615</v>
      </c>
      <c r="K26" s="16"/>
    </row>
    <row r="27" spans="1:11" x14ac:dyDescent="0.3">
      <c r="A27" s="204" t="s">
        <v>61</v>
      </c>
      <c r="B27" s="110" t="s">
        <v>254</v>
      </c>
      <c r="C27" s="21">
        <v>1.147921</v>
      </c>
      <c r="D27" s="24">
        <v>2.3925139999999998</v>
      </c>
      <c r="E27" s="21">
        <v>108.42148545065382</v>
      </c>
      <c r="F27" s="21">
        <v>0.8943770882055958</v>
      </c>
      <c r="G27" s="21">
        <v>0.76221799999999995</v>
      </c>
      <c r="H27" s="24">
        <v>1.691165</v>
      </c>
      <c r="I27" s="21">
        <v>121.87418822436626</v>
      </c>
      <c r="J27" s="21">
        <v>5.8892499018307367</v>
      </c>
      <c r="K27" s="16"/>
    </row>
    <row r="28" spans="1:11" x14ac:dyDescent="0.3">
      <c r="A28" s="204"/>
      <c r="B28" s="110" t="s">
        <v>149</v>
      </c>
      <c r="C28" s="21">
        <v>0.232241</v>
      </c>
      <c r="D28" s="24">
        <v>0.108455</v>
      </c>
      <c r="E28" s="21">
        <v>-53.300666118385642</v>
      </c>
      <c r="F28" s="21">
        <v>4.0542988296552451E-2</v>
      </c>
      <c r="G28" s="21">
        <v>0.118411</v>
      </c>
      <c r="H28" s="24">
        <v>6.0635000000000001E-2</v>
      </c>
      <c r="I28" s="21">
        <v>-48.792764185759772</v>
      </c>
      <c r="J28" s="21">
        <v>0.2111530618227711</v>
      </c>
      <c r="K28" s="97"/>
    </row>
    <row r="29" spans="1:11" x14ac:dyDescent="0.3">
      <c r="A29" s="204"/>
      <c r="B29" s="110" t="s">
        <v>150</v>
      </c>
      <c r="C29" s="21">
        <v>17.606009</v>
      </c>
      <c r="D29" s="24">
        <v>5.232831</v>
      </c>
      <c r="E29" s="21">
        <v>-70.278153328218778</v>
      </c>
      <c r="F29" s="21">
        <v>1.9561532985186196</v>
      </c>
      <c r="G29" s="21">
        <v>6.8223830000000003</v>
      </c>
      <c r="H29" s="24">
        <v>2.6935229999999999</v>
      </c>
      <c r="I29" s="21">
        <v>-60.51932294038609</v>
      </c>
      <c r="J29" s="21">
        <v>9.3798240049485582</v>
      </c>
      <c r="K29" s="16"/>
    </row>
    <row r="30" spans="1:11" s="125" customFormat="1" x14ac:dyDescent="0.3">
      <c r="A30" s="204"/>
      <c r="B30" s="110" t="s">
        <v>151</v>
      </c>
      <c r="C30" s="21">
        <v>6.9143999999999997E-2</v>
      </c>
      <c r="D30" s="24">
        <v>1.9369999999999999E-3</v>
      </c>
      <c r="E30" s="21">
        <v>-97.198600023140116</v>
      </c>
      <c r="F30" s="21">
        <v>7.2409541589066523E-4</v>
      </c>
      <c r="G30" s="21">
        <v>1.8395000000000002E-2</v>
      </c>
      <c r="H30" s="24">
        <v>0</v>
      </c>
      <c r="I30" s="21" t="s">
        <v>97</v>
      </c>
      <c r="J30" s="21">
        <v>0</v>
      </c>
      <c r="K30" s="97"/>
    </row>
    <row r="31" spans="1:11" x14ac:dyDescent="0.3">
      <c r="A31" s="204"/>
      <c r="B31" s="10" t="s">
        <v>43</v>
      </c>
      <c r="C31" s="78">
        <v>2.1569280000000002</v>
      </c>
      <c r="D31" s="30">
        <v>1.071393</v>
      </c>
      <c r="E31" s="78">
        <v>-50.327827354459679</v>
      </c>
      <c r="F31" s="78">
        <v>0.40051149195526464</v>
      </c>
      <c r="G31" s="78">
        <v>0.83588799999999996</v>
      </c>
      <c r="H31" s="30">
        <v>0.74066599999999982</v>
      </c>
      <c r="I31" s="78">
        <v>-11.391717550676661</v>
      </c>
      <c r="J31" s="78">
        <v>2.5792676455516537</v>
      </c>
      <c r="K31" s="16"/>
    </row>
    <row r="32" spans="1:11" x14ac:dyDescent="0.3">
      <c r="A32" s="204" t="s">
        <v>61</v>
      </c>
      <c r="B32" s="110" t="s">
        <v>255</v>
      </c>
      <c r="C32" s="21">
        <v>0.45429599999999998</v>
      </c>
      <c r="D32" s="24">
        <v>0.42038599999999998</v>
      </c>
      <c r="E32" s="21">
        <v>-7.4642964058675432</v>
      </c>
      <c r="F32" s="21">
        <v>0.15715001316706931</v>
      </c>
      <c r="G32" s="21">
        <v>0.29733599999999999</v>
      </c>
      <c r="H32" s="24">
        <v>0.39091599999999999</v>
      </c>
      <c r="I32" s="21">
        <v>31.472811903032259</v>
      </c>
      <c r="J32" s="21">
        <v>1.3613112940630061</v>
      </c>
      <c r="K32" s="16"/>
    </row>
    <row r="33" spans="1:11" x14ac:dyDescent="0.3">
      <c r="A33" s="204" t="s">
        <v>61</v>
      </c>
      <c r="B33" s="110" t="s">
        <v>277</v>
      </c>
      <c r="C33" s="21">
        <v>0</v>
      </c>
      <c r="D33" s="24">
        <v>1.1054E-2</v>
      </c>
      <c r="E33" s="21" t="s">
        <v>97</v>
      </c>
      <c r="F33" s="21">
        <v>4.1322409536682569E-3</v>
      </c>
      <c r="G33" s="21">
        <v>0</v>
      </c>
      <c r="H33" s="24">
        <v>1.1054E-2</v>
      </c>
      <c r="I33" s="21" t="s">
        <v>97</v>
      </c>
      <c r="J33" s="21">
        <v>3.8494037196155878E-2</v>
      </c>
      <c r="K33" s="16"/>
    </row>
    <row r="34" spans="1:11" x14ac:dyDescent="0.3">
      <c r="A34" s="204" t="s">
        <v>61</v>
      </c>
      <c r="B34" s="110" t="s">
        <v>257</v>
      </c>
      <c r="C34" s="21">
        <v>5.3308000000000001E-2</v>
      </c>
      <c r="D34" s="24">
        <v>6.7044999999999993E-2</v>
      </c>
      <c r="E34" s="21">
        <v>25.769115329781634</v>
      </c>
      <c r="F34" s="21">
        <v>2.5062972203608494E-2</v>
      </c>
      <c r="G34" s="21">
        <v>2.5017000000000001E-2</v>
      </c>
      <c r="H34" s="24">
        <v>5.6099999999999998E-4</v>
      </c>
      <c r="I34" s="21">
        <v>-97.757524883079512</v>
      </c>
      <c r="J34" s="21">
        <v>1.9536054701504838E-3</v>
      </c>
      <c r="K34" s="16"/>
    </row>
    <row r="35" spans="1:11" x14ac:dyDescent="0.3">
      <c r="A35" s="204" t="s">
        <v>61</v>
      </c>
      <c r="B35" s="110" t="s">
        <v>258</v>
      </c>
      <c r="C35" s="21">
        <v>1.5143E-2</v>
      </c>
      <c r="D35" s="24">
        <v>6.9900000000000004E-2</v>
      </c>
      <c r="E35" s="21">
        <v>361.59941887340688</v>
      </c>
      <c r="F35" s="21">
        <v>2.6130237259038465E-2</v>
      </c>
      <c r="G35" s="21">
        <v>1.4825E-2</v>
      </c>
      <c r="H35" s="24">
        <v>2.8534E-2</v>
      </c>
      <c r="I35" s="21">
        <v>92.472175379426645</v>
      </c>
      <c r="J35" s="21">
        <v>9.9365737050399125E-2</v>
      </c>
      <c r="K35" s="16"/>
    </row>
    <row r="36" spans="1:11" x14ac:dyDescent="0.3">
      <c r="A36" s="204" t="s">
        <v>61</v>
      </c>
      <c r="B36" s="110" t="s">
        <v>278</v>
      </c>
      <c r="C36" s="21">
        <v>6.4794000000000004E-2</v>
      </c>
      <c r="D36" s="24">
        <v>2.0338999999999999E-2</v>
      </c>
      <c r="E36" s="21">
        <v>-68.609747816155817</v>
      </c>
      <c r="F36" s="21">
        <v>7.6031887784203615E-3</v>
      </c>
      <c r="G36" s="21">
        <v>1.8737E-2</v>
      </c>
      <c r="H36" s="24">
        <v>2.0338999999999999E-2</v>
      </c>
      <c r="I36" s="21">
        <v>8.5499279500453653</v>
      </c>
      <c r="J36" s="21">
        <v>7.0827774790357734E-2</v>
      </c>
      <c r="K36" s="16"/>
    </row>
    <row r="37" spans="1:11" x14ac:dyDescent="0.3">
      <c r="A37" s="204" t="s">
        <v>61</v>
      </c>
      <c r="B37" s="110" t="s">
        <v>272</v>
      </c>
      <c r="C37" s="21">
        <v>0</v>
      </c>
      <c r="D37" s="24">
        <v>0.11103499999999999</v>
      </c>
      <c r="E37" s="21" t="s">
        <v>97</v>
      </c>
      <c r="F37" s="21">
        <v>4.1507451989375332E-2</v>
      </c>
      <c r="G37" s="21">
        <v>0</v>
      </c>
      <c r="H37" s="24">
        <v>0.11103499999999999</v>
      </c>
      <c r="I37" s="21" t="s">
        <v>97</v>
      </c>
      <c r="J37" s="21">
        <v>0.38666414149404449</v>
      </c>
      <c r="K37" s="16"/>
    </row>
    <row r="38" spans="1:11" x14ac:dyDescent="0.3">
      <c r="A38" s="204" t="s">
        <v>61</v>
      </c>
      <c r="B38" s="110" t="s">
        <v>259</v>
      </c>
      <c r="C38" s="21">
        <v>2.2366E-2</v>
      </c>
      <c r="D38" s="24">
        <v>3.0873000000000001E-2</v>
      </c>
      <c r="E38" s="21">
        <v>38.035410891531797</v>
      </c>
      <c r="F38" s="21">
        <v>1.1541041700977032E-2</v>
      </c>
      <c r="G38" s="21">
        <v>0</v>
      </c>
      <c r="H38" s="24">
        <v>2.5510999999999999E-2</v>
      </c>
      <c r="I38" s="21" t="s">
        <v>97</v>
      </c>
      <c r="J38" s="21">
        <v>8.8838554632814606E-2</v>
      </c>
      <c r="K38" s="16"/>
    </row>
    <row r="39" spans="1:11" x14ac:dyDescent="0.3">
      <c r="A39" s="204" t="s">
        <v>61</v>
      </c>
      <c r="B39" s="110" t="s">
        <v>260</v>
      </c>
      <c r="C39" s="21">
        <v>1.0515060000000001</v>
      </c>
      <c r="D39" s="24">
        <v>4.8157999999999999E-2</v>
      </c>
      <c r="E39" s="21">
        <v>-95.420092705129605</v>
      </c>
      <c r="F39" s="21">
        <v>1.8002574619753568E-2</v>
      </c>
      <c r="G39" s="21">
        <v>0.25900299999999998</v>
      </c>
      <c r="H39" s="24">
        <v>3.0093999999999999E-2</v>
      </c>
      <c r="I39" s="21">
        <v>-88.380829565680713</v>
      </c>
      <c r="J39" s="21">
        <v>0.10479822284974805</v>
      </c>
      <c r="K39" s="16"/>
    </row>
    <row r="40" spans="1:11" x14ac:dyDescent="0.3">
      <c r="A40" s="204" t="s">
        <v>61</v>
      </c>
      <c r="B40" s="110" t="s">
        <v>262</v>
      </c>
      <c r="C40" s="21">
        <v>0.11946900000000001</v>
      </c>
      <c r="D40" s="24">
        <v>3.6544E-2</v>
      </c>
      <c r="E40" s="21">
        <v>-69.411311721032234</v>
      </c>
      <c r="F40" s="21">
        <v>1.3660992709503602E-2</v>
      </c>
      <c r="G40" s="21">
        <v>4.1029999999999999E-3</v>
      </c>
      <c r="H40" s="24">
        <v>3.6544E-2</v>
      </c>
      <c r="I40" s="21">
        <v>790.66536680477702</v>
      </c>
      <c r="J40" s="21">
        <v>0.1272594622124408</v>
      </c>
      <c r="K40" s="16"/>
    </row>
    <row r="41" spans="1:11" s="125" customFormat="1" x14ac:dyDescent="0.3">
      <c r="A41" s="204" t="s">
        <v>61</v>
      </c>
      <c r="B41" s="110" t="s">
        <v>264</v>
      </c>
      <c r="C41" s="21">
        <v>0.17463500000000001</v>
      </c>
      <c r="D41" s="24">
        <v>0.24201700000000001</v>
      </c>
      <c r="E41" s="21">
        <v>38.584476193202953</v>
      </c>
      <c r="F41" s="21">
        <v>9.0471554087563841E-2</v>
      </c>
      <c r="G41" s="21">
        <v>1.5455999999999999E-2</v>
      </c>
      <c r="H41" s="24">
        <v>7.8412999999999997E-2</v>
      </c>
      <c r="I41" s="21">
        <v>407.33048654244311</v>
      </c>
      <c r="J41" s="21">
        <v>0.2730625057591976</v>
      </c>
      <c r="K41" s="97"/>
    </row>
    <row r="42" spans="1:11" s="125" customFormat="1" x14ac:dyDescent="0.3">
      <c r="A42" s="204" t="s">
        <v>61</v>
      </c>
      <c r="B42" s="110" t="s">
        <v>265</v>
      </c>
      <c r="C42" s="21">
        <v>0.20141100000000001</v>
      </c>
      <c r="D42" s="24">
        <v>1.4042000000000001E-2</v>
      </c>
      <c r="E42" s="21">
        <v>-93.028186146734782</v>
      </c>
      <c r="F42" s="21">
        <v>5.2492244862863821E-3</v>
      </c>
      <c r="G42" s="21">
        <v>0.20141100000000001</v>
      </c>
      <c r="H42" s="24">
        <v>7.6649999999999999E-3</v>
      </c>
      <c r="I42" s="21">
        <v>-96.194348868731112</v>
      </c>
      <c r="J42" s="21">
        <v>2.6692310033339498E-2</v>
      </c>
      <c r="K42" s="97"/>
    </row>
    <row r="43" spans="1:11" s="125" customFormat="1" x14ac:dyDescent="0.3">
      <c r="A43" s="204" t="s">
        <v>61</v>
      </c>
      <c r="B43" s="110" t="s">
        <v>226</v>
      </c>
      <c r="C43" s="21">
        <v>0.567801</v>
      </c>
      <c r="D43" s="24">
        <v>1.2999999999999999E-2</v>
      </c>
      <c r="E43" s="21">
        <v>-97.710465462371502</v>
      </c>
      <c r="F43" s="21">
        <v>4.8597007777897005E-3</v>
      </c>
      <c r="G43" s="21">
        <v>0.33591199999999999</v>
      </c>
      <c r="H43" s="24">
        <v>1.2999999999999999E-2</v>
      </c>
      <c r="I43" s="21">
        <v>-96.129938793493537</v>
      </c>
      <c r="J43" s="21">
        <v>4.5270714994574489E-2</v>
      </c>
      <c r="K43" s="97"/>
    </row>
    <row r="44" spans="1:11" x14ac:dyDescent="0.3">
      <c r="A44" s="204" t="s">
        <v>61</v>
      </c>
      <c r="B44" s="9" t="s">
        <v>2</v>
      </c>
      <c r="C44" s="21">
        <v>213.06093541999894</v>
      </c>
      <c r="D44" s="24">
        <v>237.39515785000043</v>
      </c>
      <c r="E44" s="21">
        <v>11.421250161148677</v>
      </c>
      <c r="F44" s="21">
        <v>88.743802557473515</v>
      </c>
      <c r="G44" s="21">
        <v>8.9876122900000013</v>
      </c>
      <c r="H44" s="24">
        <v>15.489020809999898</v>
      </c>
      <c r="I44" s="21">
        <v>72.337438579027705</v>
      </c>
      <c r="J44" s="21">
        <v>53.938388202656832</v>
      </c>
      <c r="K44" s="16"/>
    </row>
    <row r="45" spans="1:11" x14ac:dyDescent="0.3">
      <c r="A45" s="20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205"/>
      <c r="B46" s="37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V52"/>
  <sheetViews>
    <sheetView zoomScaleNormal="100" zoomScaleSheetLayoutView="100" workbookViewId="0">
      <selection activeCell="L1" sqref="L1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3" width="12" style="7" customWidth="1"/>
    <col min="4" max="4" width="14" style="7" customWidth="1"/>
    <col min="5" max="5" width="12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2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2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2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2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2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2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210"/>
      <c r="N6" s="210"/>
      <c r="O6" s="210"/>
      <c r="P6" s="210"/>
      <c r="Q6" s="210"/>
      <c r="R6" s="210"/>
      <c r="S6" s="210"/>
      <c r="T6" s="210"/>
      <c r="U6" s="210"/>
      <c r="V6" s="210"/>
    </row>
    <row r="7" spans="1:22" x14ac:dyDescent="0.3">
      <c r="A7" s="14"/>
      <c r="B7" s="8"/>
      <c r="C7" s="219" t="s">
        <v>70</v>
      </c>
      <c r="D7" s="219"/>
      <c r="E7" s="219"/>
      <c r="F7" s="219"/>
      <c r="G7" s="219"/>
      <c r="H7" s="219"/>
      <c r="I7" s="219"/>
      <c r="J7" s="219"/>
      <c r="K7" s="16"/>
      <c r="M7" s="209" t="s">
        <v>24</v>
      </c>
      <c r="N7" s="112">
        <f>+'Resumen exportaciones totales'!C13</f>
        <v>1971.2050806000002</v>
      </c>
      <c r="O7" s="112">
        <f>+'Resumen exportaciones totales'!D13</f>
        <v>1862.8432675000004</v>
      </c>
      <c r="P7" s="112">
        <f t="shared" ref="P7" si="0">IF(OR(OR(O7=0,N7=0),O7=""),"",(O7/N7-1)*100)</f>
        <v>-5.4972369017543539</v>
      </c>
      <c r="Q7" s="211">
        <f>(O7/O$7)*100</f>
        <v>100</v>
      </c>
      <c r="R7" s="112">
        <f>+'Resumen exportaciones totales'!G13</f>
        <v>206.6591018</v>
      </c>
      <c r="S7" s="112">
        <f>+'Resumen exportaciones totales'!H13</f>
        <v>188.63478739999999</v>
      </c>
      <c r="T7" s="112">
        <f t="shared" ref="T7" si="1">IF(OR(OR(S7=0,R7=0),S7=""),"",(S7/R7-1)*100)</f>
        <v>-8.7217617046664309</v>
      </c>
      <c r="U7" s="211">
        <f>(S7/S$7)*100</f>
        <v>100</v>
      </c>
      <c r="V7" s="210"/>
    </row>
    <row r="8" spans="1:22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22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22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22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22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22" x14ac:dyDescent="0.3">
      <c r="A13" s="14"/>
      <c r="K13" s="16"/>
    </row>
    <row r="14" spans="1:22" x14ac:dyDescent="0.3">
      <c r="A14" s="14"/>
      <c r="B14" s="111" t="s">
        <v>279</v>
      </c>
      <c r="C14" s="30">
        <v>1029.113208</v>
      </c>
      <c r="D14" s="30">
        <v>911.25292100000001</v>
      </c>
      <c r="E14" s="30">
        <v>-11.45260658242373</v>
      </c>
      <c r="F14" s="30">
        <v>48.917315637774117</v>
      </c>
      <c r="G14" s="30">
        <v>107.01670300000001</v>
      </c>
      <c r="H14" s="30">
        <v>82.254774999999995</v>
      </c>
      <c r="I14" s="30">
        <v>-23.138376819551254</v>
      </c>
      <c r="J14" s="30">
        <v>43.605305327685279</v>
      </c>
      <c r="K14" s="16"/>
    </row>
    <row r="15" spans="1:22" s="125" customFormat="1" x14ac:dyDescent="0.3">
      <c r="A15" s="95"/>
      <c r="B15" s="110" t="s">
        <v>286</v>
      </c>
      <c r="C15" s="132">
        <v>210.658705</v>
      </c>
      <c r="D15" s="24">
        <v>236.89761899999999</v>
      </c>
      <c r="E15" s="132">
        <v>12.455651429168334</v>
      </c>
      <c r="F15" s="132">
        <v>12.716991447054196</v>
      </c>
      <c r="G15" s="132">
        <v>22.112266999999999</v>
      </c>
      <c r="H15" s="24">
        <v>33.563986999999997</v>
      </c>
      <c r="I15" s="132">
        <v>51.788991151382156</v>
      </c>
      <c r="J15" s="132">
        <v>17.793105642188667</v>
      </c>
      <c r="K15" s="97"/>
    </row>
    <row r="16" spans="1:22" x14ac:dyDescent="0.3">
      <c r="A16" s="14"/>
      <c r="B16" s="110" t="s">
        <v>287</v>
      </c>
      <c r="C16" s="132">
        <v>162.31654399999999</v>
      </c>
      <c r="D16" s="24">
        <v>137.566879</v>
      </c>
      <c r="E16" s="132">
        <v>-15.247777207479229</v>
      </c>
      <c r="F16" s="132">
        <v>7.3847801046955208</v>
      </c>
      <c r="G16" s="132">
        <v>17.862300000000001</v>
      </c>
      <c r="H16" s="24">
        <v>17.027280000000001</v>
      </c>
      <c r="I16" s="132">
        <v>-4.674761928754978</v>
      </c>
      <c r="J16" s="132">
        <v>9.026585305229867</v>
      </c>
      <c r="K16" s="16"/>
    </row>
    <row r="17" spans="1:11" x14ac:dyDescent="0.3">
      <c r="A17" s="14"/>
      <c r="B17" s="110" t="s">
        <v>283</v>
      </c>
      <c r="C17" s="132">
        <v>40.833303000000001</v>
      </c>
      <c r="D17" s="24">
        <v>34.666195999999999</v>
      </c>
      <c r="E17" s="132">
        <v>-15.103130403141773</v>
      </c>
      <c r="F17" s="132">
        <v>1.8609292904455257</v>
      </c>
      <c r="G17" s="132">
        <v>1.758451</v>
      </c>
      <c r="H17" s="24">
        <v>4.6398549999999998</v>
      </c>
      <c r="I17" s="132">
        <v>163.8603520939736</v>
      </c>
      <c r="J17" s="132">
        <v>2.4597027218321026</v>
      </c>
      <c r="K17" s="16"/>
    </row>
    <row r="18" spans="1:11" x14ac:dyDescent="0.3">
      <c r="A18" s="14"/>
      <c r="B18" s="110" t="s">
        <v>284</v>
      </c>
      <c r="C18" s="132">
        <v>9.089772</v>
      </c>
      <c r="D18" s="24">
        <v>7.3284120000000001</v>
      </c>
      <c r="E18" s="132">
        <v>-19.377383723156093</v>
      </c>
      <c r="F18" s="132">
        <v>0.39339927989942924</v>
      </c>
      <c r="G18" s="132">
        <v>0.282748</v>
      </c>
      <c r="H18" s="24">
        <v>0</v>
      </c>
      <c r="I18" s="132" t="s">
        <v>97</v>
      </c>
      <c r="J18" s="132">
        <v>0</v>
      </c>
      <c r="K18" s="16"/>
    </row>
    <row r="19" spans="1:11" x14ac:dyDescent="0.3">
      <c r="A19" s="14"/>
      <c r="B19" s="110" t="s">
        <v>289</v>
      </c>
      <c r="C19" s="132">
        <v>1.779094</v>
      </c>
      <c r="D19" s="24">
        <v>6.9423859999999999</v>
      </c>
      <c r="E19" s="132">
        <v>290.22030314306045</v>
      </c>
      <c r="F19" s="132">
        <v>0.37267687094883295</v>
      </c>
      <c r="G19" s="132">
        <v>7.9166E-2</v>
      </c>
      <c r="H19" s="24">
        <v>0.75861100000000004</v>
      </c>
      <c r="I19" s="132">
        <v>858.25354318773213</v>
      </c>
      <c r="J19" s="132">
        <v>0.40215858933345405</v>
      </c>
      <c r="K19" s="16"/>
    </row>
    <row r="20" spans="1:11" x14ac:dyDescent="0.3">
      <c r="A20" s="14"/>
      <c r="B20" s="110" t="s">
        <v>292</v>
      </c>
      <c r="C20" s="132">
        <v>0.86956</v>
      </c>
      <c r="D20" s="24">
        <v>4.2713330000000003</v>
      </c>
      <c r="E20" s="132">
        <v>391.20624223745341</v>
      </c>
      <c r="F20" s="132">
        <v>0.22929105601741129</v>
      </c>
      <c r="G20" s="132">
        <v>4.3143000000000001E-2</v>
      </c>
      <c r="H20" s="24">
        <v>0.13114100000000001</v>
      </c>
      <c r="I20" s="132">
        <v>203.96819878079876</v>
      </c>
      <c r="J20" s="132">
        <v>6.9521111035535321E-2</v>
      </c>
      <c r="K20" s="16"/>
    </row>
    <row r="21" spans="1:11" x14ac:dyDescent="0.3">
      <c r="A21" s="14"/>
      <c r="B21" s="110" t="s">
        <v>282</v>
      </c>
      <c r="C21" s="132">
        <v>7.2973999999999997E-2</v>
      </c>
      <c r="D21" s="24">
        <v>0.82030800000000004</v>
      </c>
      <c r="E21" s="132">
        <v>1024.1099569709761</v>
      </c>
      <c r="F21" s="132">
        <v>4.4035266643816018E-2</v>
      </c>
      <c r="G21" s="132">
        <v>0</v>
      </c>
      <c r="H21" s="24">
        <v>0</v>
      </c>
      <c r="I21" s="132" t="s">
        <v>97</v>
      </c>
      <c r="J21" s="132">
        <v>0</v>
      </c>
      <c r="K21" s="16"/>
    </row>
    <row r="22" spans="1:11" x14ac:dyDescent="0.3">
      <c r="A22" s="14"/>
      <c r="B22" s="110" t="s">
        <v>285</v>
      </c>
      <c r="C22" s="132">
        <v>0</v>
      </c>
      <c r="D22" s="24">
        <v>0.264399</v>
      </c>
      <c r="E22" s="132" t="s">
        <v>97</v>
      </c>
      <c r="F22" s="132">
        <v>1.4193303570559241E-2</v>
      </c>
      <c r="G22" s="132">
        <v>0</v>
      </c>
      <c r="H22" s="24">
        <v>0</v>
      </c>
      <c r="I22" s="132" t="s">
        <v>97</v>
      </c>
      <c r="J22" s="132">
        <v>0</v>
      </c>
      <c r="K22" s="16"/>
    </row>
    <row r="23" spans="1:11" x14ac:dyDescent="0.3">
      <c r="A23" s="14"/>
      <c r="B23" s="110" t="s">
        <v>288</v>
      </c>
      <c r="C23" s="132">
        <v>9.5449999999999997E-3</v>
      </c>
      <c r="D23" s="24">
        <v>0.17851</v>
      </c>
      <c r="E23" s="132">
        <v>1770.1938187532739</v>
      </c>
      <c r="F23" s="132">
        <v>9.5826634003174389E-3</v>
      </c>
      <c r="G23" s="132">
        <v>0</v>
      </c>
      <c r="H23" s="24">
        <v>0.15517</v>
      </c>
      <c r="I23" s="132" t="s">
        <v>97</v>
      </c>
      <c r="J23" s="132">
        <v>8.2259482536994666E-2</v>
      </c>
      <c r="K23" s="16"/>
    </row>
    <row r="24" spans="1:11" x14ac:dyDescent="0.3">
      <c r="A24" s="14"/>
      <c r="B24" s="110" t="s">
        <v>281</v>
      </c>
      <c r="C24" s="132">
        <v>0.15456300000000001</v>
      </c>
      <c r="D24" s="24">
        <v>3.0601E-2</v>
      </c>
      <c r="E24" s="132">
        <v>-80.201600641809492</v>
      </c>
      <c r="F24" s="132">
        <v>1.6427039533533914E-3</v>
      </c>
      <c r="G24" s="132">
        <v>1.2671999999999999E-2</v>
      </c>
      <c r="H24" s="24">
        <v>0</v>
      </c>
      <c r="I24" s="132" t="s">
        <v>97</v>
      </c>
      <c r="J24" s="132">
        <v>0</v>
      </c>
      <c r="K24" s="16"/>
    </row>
    <row r="25" spans="1:11" x14ac:dyDescent="0.3">
      <c r="A25" s="95"/>
      <c r="B25" s="110" t="s">
        <v>280</v>
      </c>
      <c r="C25" s="132">
        <v>4.3929000000000003E-2</v>
      </c>
      <c r="D25" s="24">
        <v>1.076E-2</v>
      </c>
      <c r="E25" s="132">
        <v>-75.505930023446922</v>
      </c>
      <c r="F25" s="132">
        <v>5.7761166426203373E-4</v>
      </c>
      <c r="G25" s="132">
        <v>0</v>
      </c>
      <c r="H25" s="24">
        <v>0</v>
      </c>
      <c r="I25" s="132" t="s">
        <v>97</v>
      </c>
      <c r="J25" s="132">
        <v>0</v>
      </c>
      <c r="K25" s="97"/>
    </row>
    <row r="26" spans="1:11" s="125" customFormat="1" x14ac:dyDescent="0.3">
      <c r="A26" s="95"/>
      <c r="B26" s="110" t="s">
        <v>291</v>
      </c>
      <c r="C26" s="132">
        <v>0</v>
      </c>
      <c r="D26" s="24">
        <v>1.0000000000000001E-5</v>
      </c>
      <c r="E26" s="132" t="s">
        <v>97</v>
      </c>
      <c r="F26" s="132">
        <v>5.3681381436991985E-7</v>
      </c>
      <c r="G26" s="132">
        <v>0</v>
      </c>
      <c r="H26" s="24">
        <v>0</v>
      </c>
      <c r="I26" s="132" t="s">
        <v>97</v>
      </c>
      <c r="J26" s="132">
        <v>0</v>
      </c>
      <c r="K26" s="97"/>
    </row>
    <row r="27" spans="1:11" s="125" customFormat="1" x14ac:dyDescent="0.3">
      <c r="A27" s="95"/>
      <c r="B27" s="110" t="s">
        <v>290</v>
      </c>
      <c r="C27" s="132">
        <v>1.8888940000000001</v>
      </c>
      <c r="D27" s="24">
        <v>0</v>
      </c>
      <c r="E27" s="132" t="s">
        <v>97</v>
      </c>
      <c r="F27" s="132">
        <v>0</v>
      </c>
      <c r="G27" s="132">
        <v>0</v>
      </c>
      <c r="H27" s="24">
        <v>0</v>
      </c>
      <c r="I27" s="132" t="s">
        <v>97</v>
      </c>
      <c r="J27" s="132">
        <v>0</v>
      </c>
      <c r="K27" s="97"/>
    </row>
    <row r="28" spans="1:11" x14ac:dyDescent="0.3">
      <c r="A28" s="95"/>
      <c r="B28" s="110" t="s">
        <v>2</v>
      </c>
      <c r="C28" s="132">
        <v>514.37498800000003</v>
      </c>
      <c r="D28" s="24">
        <v>522.612934</v>
      </c>
      <c r="E28" s="132">
        <v>1.6015448247261865</v>
      </c>
      <c r="F28" s="132">
        <v>28.054584253959515</v>
      </c>
      <c r="G28" s="132">
        <v>57.491650999999997</v>
      </c>
      <c r="H28" s="24">
        <v>50.103969999999997</v>
      </c>
      <c r="I28" s="132">
        <v>-12.850006690536686</v>
      </c>
      <c r="J28" s="132">
        <v>26.561362668357958</v>
      </c>
      <c r="K28" s="97"/>
    </row>
    <row r="29" spans="1:11" x14ac:dyDescent="0.3">
      <c r="A29" s="14"/>
      <c r="K29" s="16"/>
    </row>
    <row r="30" spans="1:11" x14ac:dyDescent="0.3">
      <c r="A30" s="14"/>
      <c r="B30" s="9"/>
      <c r="C30" s="220" t="s">
        <v>129</v>
      </c>
      <c r="D30" s="220"/>
      <c r="E30" s="220"/>
      <c r="F30" s="220"/>
      <c r="G30" s="220"/>
      <c r="H30" s="5"/>
      <c r="I30" s="6"/>
      <c r="J30" s="6"/>
      <c r="K30" s="16"/>
    </row>
    <row r="31" spans="1:11" x14ac:dyDescent="0.3">
      <c r="A31" s="14"/>
      <c r="B31" s="9"/>
      <c r="C31" s="220" t="s">
        <v>445</v>
      </c>
      <c r="D31" s="220"/>
      <c r="E31" s="220"/>
      <c r="F31" s="220"/>
      <c r="G31" s="220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27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27" customFormat="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27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27" customFormat="1" x14ac:dyDescent="0.3">
      <c r="A38" s="14"/>
      <c r="B38" s="9"/>
      <c r="C38" s="4"/>
      <c r="D38" s="4"/>
      <c r="E38" s="4"/>
      <c r="F38" s="5"/>
      <c r="G38" s="5"/>
      <c r="H38" s="5"/>
      <c r="I38" s="109"/>
      <c r="J38" s="6"/>
      <c r="K38" s="16"/>
    </row>
    <row r="39" spans="1:12" s="127" customFormat="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29" customFormat="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29" customFormat="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29" customFormat="1" x14ac:dyDescent="0.3">
      <c r="A42" s="17"/>
      <c r="B42" s="37" t="s">
        <v>200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3">
      <c r="A43" s="127"/>
      <c r="B43" s="127"/>
      <c r="C43" s="127" t="str">
        <f>B14</f>
        <v>Bogotá</v>
      </c>
      <c r="D43" s="128">
        <f>+D14</f>
        <v>911.25292100000001</v>
      </c>
      <c r="E43" s="127"/>
      <c r="F43" s="125"/>
      <c r="G43" s="125"/>
      <c r="H43" s="125"/>
      <c r="I43" s="125"/>
      <c r="J43" s="185"/>
      <c r="K43" s="127"/>
    </row>
    <row r="44" spans="1:12" x14ac:dyDescent="0.3">
      <c r="A44" s="127"/>
      <c r="B44" s="127"/>
      <c r="C44" s="127" t="str">
        <f t="shared" ref="C44:C45" si="2">B15</f>
        <v>Buenaventura</v>
      </c>
      <c r="D44" s="128">
        <f>+D15</f>
        <v>236.89761899999999</v>
      </c>
      <c r="E44" s="127"/>
      <c r="F44" s="125"/>
      <c r="G44" s="125"/>
      <c r="H44" s="125"/>
      <c r="I44" s="125"/>
      <c r="J44" s="129"/>
      <c r="K44" s="127"/>
    </row>
    <row r="45" spans="1:12" x14ac:dyDescent="0.3">
      <c r="A45" s="127"/>
      <c r="B45" s="127"/>
      <c r="C45" s="127" t="str">
        <f t="shared" si="2"/>
        <v>Ipiales</v>
      </c>
      <c r="D45" s="128">
        <f>+D16</f>
        <v>137.566879</v>
      </c>
      <c r="E45" s="127"/>
      <c r="F45" s="125"/>
      <c r="G45" s="125"/>
      <c r="H45" s="125"/>
      <c r="I45" s="125"/>
      <c r="J45" s="129"/>
      <c r="K45" s="127"/>
    </row>
    <row r="46" spans="1:12" x14ac:dyDescent="0.3">
      <c r="A46" s="127"/>
      <c r="B46" s="127"/>
      <c r="C46" s="127" t="str">
        <f>+B28</f>
        <v>Los demás</v>
      </c>
      <c r="D46" s="128">
        <f>SUM(D17:D28)</f>
        <v>577.12584900000002</v>
      </c>
      <c r="E46" s="127"/>
      <c r="F46" s="125"/>
      <c r="G46" s="125"/>
      <c r="H46" s="125"/>
      <c r="I46" s="125"/>
      <c r="J46" s="129"/>
      <c r="K46" s="127"/>
    </row>
    <row r="47" spans="1:12" x14ac:dyDescent="0.3">
      <c r="A47" s="127"/>
      <c r="B47" s="127"/>
      <c r="C47" s="127"/>
      <c r="D47" s="128"/>
      <c r="E47" s="127"/>
      <c r="F47" s="125"/>
      <c r="G47" s="125"/>
      <c r="H47" s="125"/>
      <c r="I47" s="125"/>
      <c r="J47" s="129"/>
      <c r="K47" s="127"/>
    </row>
    <row r="48" spans="1:12" x14ac:dyDescent="0.3">
      <c r="A48" s="129"/>
      <c r="B48" s="125"/>
      <c r="C48" s="125"/>
      <c r="D48" s="212"/>
      <c r="E48" s="125"/>
      <c r="F48" s="125"/>
      <c r="G48" s="125"/>
      <c r="H48" s="125"/>
      <c r="I48" s="125"/>
      <c r="J48" s="129"/>
      <c r="K48" s="129"/>
    </row>
    <row r="49" spans="1:11" x14ac:dyDescent="0.3">
      <c r="A49" s="129"/>
      <c r="B49" s="125"/>
      <c r="C49" s="125"/>
      <c r="D49" s="212"/>
      <c r="E49" s="125"/>
      <c r="F49" s="125"/>
      <c r="G49" s="125"/>
      <c r="H49" s="125"/>
      <c r="I49" s="125"/>
      <c r="J49" s="129"/>
      <c r="K49" s="129"/>
    </row>
    <row r="50" spans="1:11" x14ac:dyDescent="0.3">
      <c r="A50" s="129"/>
      <c r="B50" s="125"/>
      <c r="C50" s="125"/>
      <c r="D50" s="212"/>
      <c r="E50" s="125"/>
      <c r="F50" s="110"/>
      <c r="G50" s="110"/>
      <c r="H50" s="110"/>
      <c r="I50" s="125"/>
      <c r="J50" s="129"/>
      <c r="K50" s="129"/>
    </row>
    <row r="51" spans="1:11" x14ac:dyDescent="0.3">
      <c r="B51" s="125"/>
      <c r="C51" s="125"/>
      <c r="D51" s="212"/>
      <c r="E51" s="125"/>
      <c r="F51" s="125"/>
      <c r="G51" s="110"/>
      <c r="H51" s="125"/>
      <c r="I51" s="125"/>
      <c r="J51" s="129"/>
    </row>
    <row r="52" spans="1:11" x14ac:dyDescent="0.3">
      <c r="B52" s="125"/>
      <c r="C52" s="125"/>
      <c r="D52" s="125"/>
      <c r="E52" s="125"/>
      <c r="F52" s="125"/>
      <c r="G52" s="125"/>
      <c r="H52" s="125"/>
      <c r="I52" s="125"/>
    </row>
  </sheetData>
  <sortState ref="B15:J27">
    <sortCondition descending="1" ref="D15:D27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ignoredErrors>
    <ignoredError sqref="D46" formulaRange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S60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3" width="12" style="7" customWidth="1"/>
    <col min="4" max="4" width="14.3320312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3" width="6.44140625" style="7" customWidth="1"/>
    <col min="14" max="14" width="7.44140625" style="7" customWidth="1"/>
    <col min="15" max="15" width="6.44140625" style="7" customWidth="1"/>
    <col min="16" max="16" width="12.88671875" style="7" bestFit="1" customWidth="1"/>
    <col min="17" max="18" width="12.6640625" style="7" customWidth="1"/>
    <col min="19" max="19" width="12.5546875" style="7" customWidth="1"/>
    <col min="20" max="16384" width="10.88671875" style="7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3">
      <c r="A7" s="14"/>
      <c r="B7" s="8"/>
      <c r="C7" s="219" t="s">
        <v>154</v>
      </c>
      <c r="D7" s="219"/>
      <c r="E7" s="219"/>
      <c r="F7" s="219"/>
      <c r="G7" s="219"/>
      <c r="H7" s="219"/>
      <c r="I7" s="219"/>
      <c r="J7" s="219"/>
      <c r="K7" s="16"/>
    </row>
    <row r="8" spans="1:19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9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9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9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9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9" x14ac:dyDescent="0.3">
      <c r="A13" s="14"/>
      <c r="B13" s="10" t="s">
        <v>24</v>
      </c>
      <c r="C13" s="30">
        <v>1971.2050806000002</v>
      </c>
      <c r="D13" s="30">
        <v>1862.8432675000004</v>
      </c>
      <c r="E13" s="30">
        <v>-5.4972369017543539</v>
      </c>
      <c r="F13" s="216">
        <v>100</v>
      </c>
      <c r="G13" s="30">
        <v>206.6591018</v>
      </c>
      <c r="H13" s="30">
        <v>188.63478739999999</v>
      </c>
      <c r="I13" s="30">
        <v>-8.7217617046664309</v>
      </c>
      <c r="J13" s="216">
        <v>100</v>
      </c>
      <c r="K13" s="16"/>
      <c r="L13" s="127">
        <f>+(D13/C13-1)*100</f>
        <v>-5.4972369017543539</v>
      </c>
      <c r="M13" s="127">
        <f>+D13/$D$13*100</f>
        <v>100</v>
      </c>
      <c r="N13" s="182">
        <f>+(H13/G13-1)*100</f>
        <v>-8.7217617046664309</v>
      </c>
      <c r="O13" s="127">
        <f>+H13/$H$13*100</f>
        <v>100</v>
      </c>
      <c r="P13" s="127" t="b">
        <f>+E13=L13</f>
        <v>1</v>
      </c>
      <c r="Q13" s="127" t="b">
        <f t="shared" ref="Q13" si="0">+F13=M13</f>
        <v>1</v>
      </c>
      <c r="R13" s="127" t="b">
        <f>+I13=N13</f>
        <v>1</v>
      </c>
      <c r="S13" s="127" t="b">
        <f>+J13=O13</f>
        <v>1</v>
      </c>
    </row>
    <row r="14" spans="1:19" x14ac:dyDescent="0.3">
      <c r="A14" s="14"/>
      <c r="B14" s="110" t="s">
        <v>98</v>
      </c>
      <c r="C14" s="21">
        <v>573.67067629999531</v>
      </c>
      <c r="D14" s="24">
        <v>429.96078769000002</v>
      </c>
      <c r="E14" s="21">
        <v>-25.050938551867631</v>
      </c>
      <c r="F14" s="21">
        <v>23.080889046936413</v>
      </c>
      <c r="G14" s="21">
        <v>41.990304259999995</v>
      </c>
      <c r="H14" s="24">
        <v>24.892636880000101</v>
      </c>
      <c r="I14" s="21">
        <v>-40.718131676619329</v>
      </c>
      <c r="J14" s="21">
        <v>13.196206926146276</v>
      </c>
      <c r="K14" s="16"/>
      <c r="L14" s="127">
        <f t="shared" ref="L14:L47" si="1">+(D14/C14-1)*100</f>
        <v>-25.050938551867631</v>
      </c>
      <c r="M14" s="127">
        <f t="shared" ref="M14:M48" si="2">+D14/$D$13*100</f>
        <v>23.080889046936413</v>
      </c>
      <c r="N14" s="182">
        <f t="shared" ref="N14:N47" si="3">+(H14/G14-1)*100</f>
        <v>-40.718131676619329</v>
      </c>
      <c r="O14" s="127">
        <f t="shared" ref="O14:O48" si="4">+H14/$H$13*100</f>
        <v>13.196206926146276</v>
      </c>
      <c r="P14" s="127" t="b">
        <f t="shared" ref="P14:P48" si="5">+E14=L14</f>
        <v>1</v>
      </c>
      <c r="Q14" s="127" t="b">
        <f t="shared" ref="Q14:Q48" si="6">+F14=M14</f>
        <v>1</v>
      </c>
      <c r="R14" s="127" t="b">
        <f t="shared" ref="R14:R48" si="7">+I14=N14</f>
        <v>1</v>
      </c>
      <c r="S14" s="127" t="b">
        <f t="shared" ref="S14:S48" si="8">+J14=O14</f>
        <v>1</v>
      </c>
    </row>
    <row r="15" spans="1:19" x14ac:dyDescent="0.3">
      <c r="A15" s="14"/>
      <c r="B15" s="110" t="s">
        <v>186</v>
      </c>
      <c r="C15" s="21">
        <v>153.8731645200015</v>
      </c>
      <c r="D15" s="24">
        <v>152.0090587800008</v>
      </c>
      <c r="E15" s="21">
        <v>-1.211456036415226</v>
      </c>
      <c r="F15" s="21">
        <v>8.1600562662473575</v>
      </c>
      <c r="G15" s="21">
        <v>16.872080780000001</v>
      </c>
      <c r="H15" s="24">
        <v>20.988323399999999</v>
      </c>
      <c r="I15" s="21">
        <v>24.396769276255203</v>
      </c>
      <c r="J15" s="21">
        <v>11.126433087601317</v>
      </c>
      <c r="K15" s="16"/>
      <c r="L15" s="127">
        <f t="shared" si="1"/>
        <v>-1.211456036415226</v>
      </c>
      <c r="M15" s="127">
        <f t="shared" si="2"/>
        <v>8.1600562662473575</v>
      </c>
      <c r="N15" s="182">
        <f t="shared" si="3"/>
        <v>24.396769276255203</v>
      </c>
      <c r="O15" s="127">
        <f t="shared" si="4"/>
        <v>11.126433087601317</v>
      </c>
      <c r="P15" s="127" t="b">
        <f t="shared" si="5"/>
        <v>1</v>
      </c>
      <c r="Q15" s="127" t="b">
        <f t="shared" si="6"/>
        <v>1</v>
      </c>
      <c r="R15" s="127" t="b">
        <f t="shared" si="7"/>
        <v>1</v>
      </c>
      <c r="S15" s="127" t="b">
        <f t="shared" si="8"/>
        <v>1</v>
      </c>
    </row>
    <row r="16" spans="1:19" x14ac:dyDescent="0.3">
      <c r="A16" s="14"/>
      <c r="B16" s="110" t="s">
        <v>203</v>
      </c>
      <c r="C16" s="21">
        <v>110.11208601</v>
      </c>
      <c r="D16" s="24">
        <v>145.43366397999998</v>
      </c>
      <c r="E16" s="21">
        <v>32.077839272604635</v>
      </c>
      <c r="F16" s="21">
        <v>7.8070799898896999</v>
      </c>
      <c r="G16" s="21">
        <v>26.024167569999999</v>
      </c>
      <c r="H16" s="24">
        <v>18.220209319999999</v>
      </c>
      <c r="I16" s="21">
        <v>-29.987350139092271</v>
      </c>
      <c r="J16" s="21">
        <v>9.6589868555708414</v>
      </c>
      <c r="K16" s="16"/>
      <c r="L16" s="127">
        <f t="shared" si="1"/>
        <v>32.077839272604635</v>
      </c>
      <c r="M16" s="127">
        <f t="shared" si="2"/>
        <v>7.8070799898896999</v>
      </c>
      <c r="N16" s="182">
        <f t="shared" si="3"/>
        <v>-29.987350139092271</v>
      </c>
      <c r="O16" s="127">
        <f t="shared" si="4"/>
        <v>9.6589868555708414</v>
      </c>
      <c r="P16" s="127" t="b">
        <f t="shared" si="5"/>
        <v>1</v>
      </c>
      <c r="Q16" s="127" t="b">
        <f t="shared" si="6"/>
        <v>1</v>
      </c>
      <c r="R16" s="127" t="b">
        <f t="shared" si="7"/>
        <v>1</v>
      </c>
      <c r="S16" s="127" t="b">
        <f t="shared" si="8"/>
        <v>1</v>
      </c>
    </row>
    <row r="17" spans="1:19" x14ac:dyDescent="0.3">
      <c r="A17" s="14"/>
      <c r="B17" s="110" t="s">
        <v>204</v>
      </c>
      <c r="C17" s="21">
        <v>155.26331698999979</v>
      </c>
      <c r="D17" s="24">
        <v>138.36575158999941</v>
      </c>
      <c r="E17" s="21">
        <v>-10.883166563476632</v>
      </c>
      <c r="F17" s="21">
        <v>7.4276646889188376</v>
      </c>
      <c r="G17" s="21">
        <v>15.357539619999999</v>
      </c>
      <c r="H17" s="24">
        <v>16.34671634</v>
      </c>
      <c r="I17" s="21">
        <v>6.4409843274101375</v>
      </c>
      <c r="J17" s="21">
        <v>8.6658015551165519</v>
      </c>
      <c r="K17" s="16"/>
      <c r="L17" s="127">
        <f t="shared" si="1"/>
        <v>-10.883166563476632</v>
      </c>
      <c r="M17" s="127">
        <f t="shared" si="2"/>
        <v>7.4276646889188376</v>
      </c>
      <c r="N17" s="182">
        <f t="shared" si="3"/>
        <v>6.4409843274101375</v>
      </c>
      <c r="O17" s="127">
        <f t="shared" si="4"/>
        <v>8.6658015551165519</v>
      </c>
      <c r="P17" s="127" t="b">
        <f t="shared" si="5"/>
        <v>1</v>
      </c>
      <c r="Q17" s="127" t="b">
        <f t="shared" si="6"/>
        <v>1</v>
      </c>
      <c r="R17" s="127" t="b">
        <f t="shared" si="7"/>
        <v>1</v>
      </c>
      <c r="S17" s="127" t="b">
        <f t="shared" si="8"/>
        <v>1</v>
      </c>
    </row>
    <row r="18" spans="1:19" x14ac:dyDescent="0.3">
      <c r="A18" s="14"/>
      <c r="B18" s="110" t="s">
        <v>178</v>
      </c>
      <c r="C18" s="21">
        <v>152.71017379999989</v>
      </c>
      <c r="D18" s="24">
        <v>127.34736593000049</v>
      </c>
      <c r="E18" s="21">
        <v>-16.608459828757926</v>
      </c>
      <c r="F18" s="21">
        <v>6.8361825254845536</v>
      </c>
      <c r="G18" s="21">
        <v>12.87473385</v>
      </c>
      <c r="H18" s="24">
        <v>16.615719259999999</v>
      </c>
      <c r="I18" s="21">
        <v>29.056798016838226</v>
      </c>
      <c r="J18" s="21">
        <v>8.8084067043086662</v>
      </c>
      <c r="K18" s="16"/>
      <c r="L18" s="127">
        <f t="shared" si="1"/>
        <v>-16.608459828757926</v>
      </c>
      <c r="M18" s="127">
        <f t="shared" si="2"/>
        <v>6.8361825254845536</v>
      </c>
      <c r="N18" s="182">
        <f t="shared" si="3"/>
        <v>29.056798016838226</v>
      </c>
      <c r="O18" s="127">
        <f t="shared" si="4"/>
        <v>8.8084067043086662</v>
      </c>
      <c r="P18" s="127" t="b">
        <f t="shared" si="5"/>
        <v>1</v>
      </c>
      <c r="Q18" s="127" t="b">
        <f t="shared" si="6"/>
        <v>1</v>
      </c>
      <c r="R18" s="127" t="b">
        <f t="shared" si="7"/>
        <v>1</v>
      </c>
      <c r="S18" s="127" t="b">
        <f t="shared" si="8"/>
        <v>1</v>
      </c>
    </row>
    <row r="19" spans="1:19" x14ac:dyDescent="0.3">
      <c r="A19" s="14"/>
      <c r="B19" s="110" t="s">
        <v>293</v>
      </c>
      <c r="C19" s="21">
        <v>123.1708494599997</v>
      </c>
      <c r="D19" s="24">
        <v>119.35187505000179</v>
      </c>
      <c r="E19" s="21">
        <v>-3.1005505172213121</v>
      </c>
      <c r="F19" s="21">
        <v>6.4069735297793526</v>
      </c>
      <c r="G19" s="21">
        <v>13.29990373</v>
      </c>
      <c r="H19" s="24">
        <v>11.864872630000001</v>
      </c>
      <c r="I19" s="21">
        <v>-10.789785618997104</v>
      </c>
      <c r="J19" s="21">
        <v>6.2898645544315972</v>
      </c>
      <c r="K19" s="16"/>
      <c r="L19" s="127">
        <f t="shared" si="1"/>
        <v>-3.1005505172213121</v>
      </c>
      <c r="M19" s="127">
        <f t="shared" si="2"/>
        <v>6.4069735297793526</v>
      </c>
      <c r="N19" s="182">
        <f t="shared" si="3"/>
        <v>-10.789785618997104</v>
      </c>
      <c r="O19" s="127">
        <f t="shared" si="4"/>
        <v>6.2898645544315972</v>
      </c>
      <c r="P19" s="127" t="b">
        <f t="shared" si="5"/>
        <v>1</v>
      </c>
      <c r="Q19" s="127" t="b">
        <f t="shared" si="6"/>
        <v>1</v>
      </c>
      <c r="R19" s="127" t="b">
        <f t="shared" si="7"/>
        <v>1</v>
      </c>
      <c r="S19" s="127" t="b">
        <f t="shared" si="8"/>
        <v>1</v>
      </c>
    </row>
    <row r="20" spans="1:19" x14ac:dyDescent="0.3">
      <c r="A20" s="14"/>
      <c r="B20" s="110" t="s">
        <v>294</v>
      </c>
      <c r="C20" s="21">
        <v>90.404290710000495</v>
      </c>
      <c r="D20" s="24">
        <v>79.592120730000303</v>
      </c>
      <c r="E20" s="21">
        <v>-11.95979736701165</v>
      </c>
      <c r="F20" s="21">
        <v>4.2726149922862628</v>
      </c>
      <c r="G20" s="21">
        <v>8.8662534300000004</v>
      </c>
      <c r="H20" s="24">
        <v>8.8893927899999987</v>
      </c>
      <c r="I20" s="21">
        <v>0.26098238881491209</v>
      </c>
      <c r="J20" s="21">
        <v>4.7124885672068775</v>
      </c>
      <c r="K20" s="16"/>
      <c r="L20" s="127">
        <f t="shared" si="1"/>
        <v>-11.95979736701165</v>
      </c>
      <c r="M20" s="127">
        <f t="shared" si="2"/>
        <v>4.2726149922862628</v>
      </c>
      <c r="N20" s="182">
        <f t="shared" si="3"/>
        <v>0.26098238881491209</v>
      </c>
      <c r="O20" s="127">
        <f t="shared" si="4"/>
        <v>4.7124885672068775</v>
      </c>
      <c r="P20" s="127" t="b">
        <f t="shared" si="5"/>
        <v>1</v>
      </c>
      <c r="Q20" s="127" t="b">
        <f t="shared" si="6"/>
        <v>1</v>
      </c>
      <c r="R20" s="127" t="b">
        <f t="shared" si="7"/>
        <v>1</v>
      </c>
      <c r="S20" s="127" t="b">
        <f t="shared" si="8"/>
        <v>1</v>
      </c>
    </row>
    <row r="21" spans="1:19" x14ac:dyDescent="0.3">
      <c r="A21" s="14"/>
      <c r="B21" s="110" t="s">
        <v>295</v>
      </c>
      <c r="C21" s="21">
        <v>32.760409809999999</v>
      </c>
      <c r="D21" s="24">
        <v>71.391017989999995</v>
      </c>
      <c r="E21" s="21">
        <v>117.91857429148563</v>
      </c>
      <c r="F21" s="21">
        <v>3.8323684678963459</v>
      </c>
      <c r="G21" s="21">
        <v>5.1324779500000002</v>
      </c>
      <c r="H21" s="24">
        <v>4.3360749500000004</v>
      </c>
      <c r="I21" s="21">
        <v>-15.516929790219546</v>
      </c>
      <c r="J21" s="21">
        <v>2.298661349672134</v>
      </c>
      <c r="K21" s="16"/>
      <c r="L21" s="127">
        <f t="shared" si="1"/>
        <v>117.91857429148563</v>
      </c>
      <c r="M21" s="127">
        <f t="shared" si="2"/>
        <v>3.8323684678963459</v>
      </c>
      <c r="N21" s="182">
        <f t="shared" si="3"/>
        <v>-15.516929790219546</v>
      </c>
      <c r="O21" s="127">
        <f t="shared" si="4"/>
        <v>2.298661349672134</v>
      </c>
      <c r="P21" s="127" t="b">
        <f t="shared" si="5"/>
        <v>1</v>
      </c>
      <c r="Q21" s="127" t="b">
        <f t="shared" si="6"/>
        <v>1</v>
      </c>
      <c r="R21" s="127" t="b">
        <f t="shared" si="7"/>
        <v>1</v>
      </c>
      <c r="S21" s="127" t="b">
        <f t="shared" si="8"/>
        <v>1</v>
      </c>
    </row>
    <row r="22" spans="1:19" x14ac:dyDescent="0.3">
      <c r="A22" s="14"/>
      <c r="B22" s="110" t="s">
        <v>296</v>
      </c>
      <c r="C22" s="21">
        <v>77.458520409999906</v>
      </c>
      <c r="D22" s="24">
        <v>65.473029979999808</v>
      </c>
      <c r="E22" s="21">
        <v>-15.473430639468777</v>
      </c>
      <c r="F22" s="21">
        <v>3.5146826961919806</v>
      </c>
      <c r="G22" s="21">
        <v>7.8476805299999999</v>
      </c>
      <c r="H22" s="24">
        <v>7.6538035500000001</v>
      </c>
      <c r="I22" s="21">
        <v>-2.4705004142160147</v>
      </c>
      <c r="J22" s="21">
        <v>4.057471930545935</v>
      </c>
      <c r="K22" s="16"/>
      <c r="L22" s="127">
        <f t="shared" si="1"/>
        <v>-15.473430639468777</v>
      </c>
      <c r="M22" s="127">
        <f t="shared" si="2"/>
        <v>3.5146826961919806</v>
      </c>
      <c r="N22" s="182">
        <f t="shared" si="3"/>
        <v>-2.4705004142160147</v>
      </c>
      <c r="O22" s="127">
        <f t="shared" si="4"/>
        <v>4.057471930545935</v>
      </c>
      <c r="P22" s="127" t="b">
        <f t="shared" si="5"/>
        <v>1</v>
      </c>
      <c r="Q22" s="127" t="b">
        <f t="shared" si="6"/>
        <v>1</v>
      </c>
      <c r="R22" s="127" t="b">
        <f t="shared" si="7"/>
        <v>1</v>
      </c>
      <c r="S22" s="127" t="b">
        <f t="shared" si="8"/>
        <v>1</v>
      </c>
    </row>
    <row r="23" spans="1:19" x14ac:dyDescent="0.3">
      <c r="A23" s="14"/>
      <c r="B23" s="110" t="s">
        <v>297</v>
      </c>
      <c r="C23" s="21">
        <v>66.016052520000201</v>
      </c>
      <c r="D23" s="24">
        <v>55.193365329999999</v>
      </c>
      <c r="E23" s="21">
        <v>-16.394023539534363</v>
      </c>
      <c r="F23" s="21">
        <v>2.9628560970709783</v>
      </c>
      <c r="G23" s="21">
        <v>3.5487803199999997</v>
      </c>
      <c r="H23" s="24">
        <v>5.4969017699999991</v>
      </c>
      <c r="I23" s="21">
        <v>54.895521118083735</v>
      </c>
      <c r="J23" s="21">
        <v>2.9140445650376363</v>
      </c>
      <c r="K23" s="16"/>
      <c r="L23" s="127">
        <f t="shared" si="1"/>
        <v>-16.394023539534363</v>
      </c>
      <c r="M23" s="127">
        <f t="shared" si="2"/>
        <v>2.9628560970709783</v>
      </c>
      <c r="N23" s="182">
        <f t="shared" si="3"/>
        <v>54.895521118083735</v>
      </c>
      <c r="O23" s="127">
        <f t="shared" si="4"/>
        <v>2.9140445650376363</v>
      </c>
      <c r="P23" s="127" t="b">
        <f t="shared" si="5"/>
        <v>1</v>
      </c>
      <c r="Q23" s="127" t="b">
        <f t="shared" si="6"/>
        <v>1</v>
      </c>
      <c r="R23" s="127" t="b">
        <f t="shared" si="7"/>
        <v>1</v>
      </c>
      <c r="S23" s="127" t="b">
        <f t="shared" si="8"/>
        <v>1</v>
      </c>
    </row>
    <row r="24" spans="1:19" x14ac:dyDescent="0.3">
      <c r="A24" s="14"/>
      <c r="B24" s="110" t="s">
        <v>183</v>
      </c>
      <c r="C24" s="21">
        <v>46.282869039999795</v>
      </c>
      <c r="D24" s="24">
        <v>54.756125099999799</v>
      </c>
      <c r="E24" s="21">
        <v>18.307542803098542</v>
      </c>
      <c r="F24" s="21">
        <v>2.93938443750474</v>
      </c>
      <c r="G24" s="21">
        <v>6.7764344999999997</v>
      </c>
      <c r="H24" s="24">
        <v>6.2662729800000001</v>
      </c>
      <c r="I24" s="21">
        <v>-7.5284653013321323</v>
      </c>
      <c r="J24" s="21">
        <v>3.3219074097464172</v>
      </c>
      <c r="K24" s="16"/>
      <c r="L24" s="127">
        <f t="shared" si="1"/>
        <v>18.307542803098542</v>
      </c>
      <c r="M24" s="127">
        <f t="shared" si="2"/>
        <v>2.93938443750474</v>
      </c>
      <c r="N24" s="182">
        <f t="shared" si="3"/>
        <v>-7.5284653013321323</v>
      </c>
      <c r="O24" s="127">
        <f t="shared" si="4"/>
        <v>3.3219074097464172</v>
      </c>
      <c r="P24" s="127" t="b">
        <f t="shared" si="5"/>
        <v>1</v>
      </c>
      <c r="Q24" s="127" t="b">
        <f t="shared" si="6"/>
        <v>1</v>
      </c>
      <c r="R24" s="127" t="b">
        <f t="shared" si="7"/>
        <v>1</v>
      </c>
      <c r="S24" s="127" t="b">
        <f t="shared" si="8"/>
        <v>1</v>
      </c>
    </row>
    <row r="25" spans="1:19" x14ac:dyDescent="0.3">
      <c r="A25" s="14"/>
      <c r="B25" s="110" t="s">
        <v>298</v>
      </c>
      <c r="C25" s="21">
        <v>44.315346650000102</v>
      </c>
      <c r="D25" s="24">
        <v>54.328956719999901</v>
      </c>
      <c r="E25" s="21">
        <v>22.596258016634007</v>
      </c>
      <c r="F25" s="21">
        <v>2.9164534487601435</v>
      </c>
      <c r="G25" s="21">
        <v>6.1713173000000001</v>
      </c>
      <c r="H25" s="24">
        <v>6.2469478799999996</v>
      </c>
      <c r="I25" s="21">
        <v>1.2255176054551509</v>
      </c>
      <c r="J25" s="21">
        <v>3.3116626928167547</v>
      </c>
      <c r="K25" s="16"/>
      <c r="L25" s="127">
        <f t="shared" si="1"/>
        <v>22.596258016634007</v>
      </c>
      <c r="M25" s="127">
        <f t="shared" si="2"/>
        <v>2.9164534487601435</v>
      </c>
      <c r="N25" s="182">
        <f t="shared" si="3"/>
        <v>1.2255176054551509</v>
      </c>
      <c r="O25" s="127">
        <f t="shared" si="4"/>
        <v>3.3116626928167547</v>
      </c>
      <c r="P25" s="127" t="b">
        <f t="shared" si="5"/>
        <v>1</v>
      </c>
      <c r="Q25" s="127" t="b">
        <f t="shared" si="6"/>
        <v>1</v>
      </c>
      <c r="R25" s="127" t="b">
        <f t="shared" si="7"/>
        <v>1</v>
      </c>
      <c r="S25" s="127" t="b">
        <f t="shared" si="8"/>
        <v>1</v>
      </c>
    </row>
    <row r="26" spans="1:19" x14ac:dyDescent="0.3">
      <c r="A26" s="14"/>
      <c r="B26" s="110" t="s">
        <v>299</v>
      </c>
      <c r="C26" s="21">
        <v>55.815911130000302</v>
      </c>
      <c r="D26" s="24">
        <v>53.332492529999897</v>
      </c>
      <c r="E26" s="21">
        <v>-4.4493022683376076</v>
      </c>
      <c r="F26" s="21">
        <v>2.8629618744884495</v>
      </c>
      <c r="G26" s="21">
        <v>8.7564929499999984</v>
      </c>
      <c r="H26" s="24">
        <v>11.563659830000001</v>
      </c>
      <c r="I26" s="21">
        <v>32.058118427423651</v>
      </c>
      <c r="J26" s="21">
        <v>6.1301841454510004</v>
      </c>
      <c r="K26" s="16"/>
      <c r="L26" s="127">
        <f t="shared" si="1"/>
        <v>-4.4493022683376076</v>
      </c>
      <c r="M26" s="127">
        <f t="shared" si="2"/>
        <v>2.8629618744884495</v>
      </c>
      <c r="N26" s="182">
        <f t="shared" si="3"/>
        <v>32.058118427423651</v>
      </c>
      <c r="O26" s="127">
        <f t="shared" si="4"/>
        <v>6.1301841454510004</v>
      </c>
      <c r="P26" s="127" t="b">
        <f t="shared" si="5"/>
        <v>1</v>
      </c>
      <c r="Q26" s="127" t="b">
        <f t="shared" si="6"/>
        <v>1</v>
      </c>
      <c r="R26" s="127" t="b">
        <f t="shared" si="7"/>
        <v>1</v>
      </c>
      <c r="S26" s="127" t="b">
        <f t="shared" si="8"/>
        <v>1</v>
      </c>
    </row>
    <row r="27" spans="1:19" x14ac:dyDescent="0.3">
      <c r="A27" s="14"/>
      <c r="B27" s="110" t="s">
        <v>300</v>
      </c>
      <c r="C27" s="21">
        <v>30.179092649999998</v>
      </c>
      <c r="D27" s="24">
        <v>48.3547744299999</v>
      </c>
      <c r="E27" s="21">
        <v>60.226071044584238</v>
      </c>
      <c r="F27" s="21">
        <v>2.5957510904765311</v>
      </c>
      <c r="G27" s="21">
        <v>5.2291519600000003</v>
      </c>
      <c r="H27" s="24">
        <v>3.2140081400000002</v>
      </c>
      <c r="I27" s="21">
        <v>-38.536723266309515</v>
      </c>
      <c r="J27" s="21">
        <v>1.7038257811825011</v>
      </c>
      <c r="K27" s="16"/>
      <c r="L27" s="127">
        <f t="shared" si="1"/>
        <v>60.226071044584238</v>
      </c>
      <c r="M27" s="127">
        <f t="shared" si="2"/>
        <v>2.5957510904765311</v>
      </c>
      <c r="N27" s="182">
        <f t="shared" si="3"/>
        <v>-38.536723266309515</v>
      </c>
      <c r="O27" s="127">
        <f t="shared" si="4"/>
        <v>1.7038257811825011</v>
      </c>
      <c r="P27" s="127" t="b">
        <f t="shared" si="5"/>
        <v>1</v>
      </c>
      <c r="Q27" s="127" t="b">
        <f t="shared" si="6"/>
        <v>1</v>
      </c>
      <c r="R27" s="127" t="b">
        <f t="shared" si="7"/>
        <v>1</v>
      </c>
      <c r="S27" s="127" t="b">
        <f t="shared" si="8"/>
        <v>1</v>
      </c>
    </row>
    <row r="28" spans="1:19" x14ac:dyDescent="0.3">
      <c r="A28" s="14"/>
      <c r="B28" s="110" t="s">
        <v>301</v>
      </c>
      <c r="C28" s="21">
        <v>49.077020719999901</v>
      </c>
      <c r="D28" s="24">
        <v>47.836822419999798</v>
      </c>
      <c r="E28" s="21">
        <v>-2.5270447997970957</v>
      </c>
      <c r="F28" s="21">
        <v>2.5679467110616589</v>
      </c>
      <c r="G28" s="21">
        <v>5.9006183600000002</v>
      </c>
      <c r="H28" s="24">
        <v>5.4829957599999997</v>
      </c>
      <c r="I28" s="21">
        <v>-7.0776073713060939</v>
      </c>
      <c r="J28" s="21">
        <v>2.9066726427153173</v>
      </c>
      <c r="K28" s="16"/>
      <c r="L28" s="127">
        <f t="shared" si="1"/>
        <v>-2.5270447997970957</v>
      </c>
      <c r="M28" s="127">
        <f t="shared" si="2"/>
        <v>2.5679467110616589</v>
      </c>
      <c r="N28" s="182">
        <f t="shared" si="3"/>
        <v>-7.0776073713060939</v>
      </c>
      <c r="O28" s="127">
        <f t="shared" si="4"/>
        <v>2.9066726427153173</v>
      </c>
      <c r="P28" s="127" t="b">
        <f t="shared" si="5"/>
        <v>1</v>
      </c>
      <c r="Q28" s="127" t="b">
        <f t="shared" si="6"/>
        <v>1</v>
      </c>
      <c r="R28" s="127" t="b">
        <f t="shared" si="7"/>
        <v>1</v>
      </c>
      <c r="S28" s="127" t="b">
        <f t="shared" si="8"/>
        <v>1</v>
      </c>
    </row>
    <row r="29" spans="1:19" x14ac:dyDescent="0.3">
      <c r="A29" s="14"/>
      <c r="B29" s="110" t="s">
        <v>302</v>
      </c>
      <c r="C29" s="21">
        <v>43.82370057</v>
      </c>
      <c r="D29" s="24">
        <v>47.260385630000002</v>
      </c>
      <c r="E29" s="21">
        <v>7.8420695087366044</v>
      </c>
      <c r="F29" s="21">
        <v>2.5370027878633645</v>
      </c>
      <c r="G29" s="21">
        <v>4.6155691599999997</v>
      </c>
      <c r="H29" s="24">
        <v>5.1810443499999996</v>
      </c>
      <c r="I29" s="21">
        <v>12.251472578952761</v>
      </c>
      <c r="J29" s="21">
        <v>2.7466006781737438</v>
      </c>
      <c r="K29" s="16"/>
      <c r="L29" s="127">
        <f t="shared" si="1"/>
        <v>7.8420695087366044</v>
      </c>
      <c r="M29" s="127">
        <f t="shared" si="2"/>
        <v>2.5370027878633645</v>
      </c>
      <c r="N29" s="182">
        <f t="shared" si="3"/>
        <v>12.251472578952761</v>
      </c>
      <c r="O29" s="127">
        <f t="shared" si="4"/>
        <v>2.7466006781737438</v>
      </c>
      <c r="P29" s="127" t="b">
        <f t="shared" si="5"/>
        <v>1</v>
      </c>
      <c r="Q29" s="127" t="b">
        <f t="shared" si="6"/>
        <v>1</v>
      </c>
      <c r="R29" s="127" t="b">
        <f t="shared" si="7"/>
        <v>1</v>
      </c>
      <c r="S29" s="127" t="b">
        <f t="shared" si="8"/>
        <v>1</v>
      </c>
    </row>
    <row r="30" spans="1:19" x14ac:dyDescent="0.3">
      <c r="A30" s="14"/>
      <c r="B30" s="110" t="s">
        <v>303</v>
      </c>
      <c r="C30" s="21">
        <v>37.003175340000006</v>
      </c>
      <c r="D30" s="24">
        <v>29.518504490000097</v>
      </c>
      <c r="E30" s="21">
        <v>-20.227104245048576</v>
      </c>
      <c r="F30" s="21">
        <v>1.5845940989772556</v>
      </c>
      <c r="G30" s="21">
        <v>4.7040731100000004</v>
      </c>
      <c r="H30" s="24">
        <v>2.5669521099999999</v>
      </c>
      <c r="I30" s="21">
        <v>-45.431287950369473</v>
      </c>
      <c r="J30" s="21">
        <v>1.3608052604617296</v>
      </c>
      <c r="K30" s="16"/>
      <c r="L30" s="127">
        <f t="shared" si="1"/>
        <v>-20.227104245048576</v>
      </c>
      <c r="M30" s="127">
        <f t="shared" si="2"/>
        <v>1.5845940989772556</v>
      </c>
      <c r="N30" s="182">
        <f t="shared" si="3"/>
        <v>-45.431287950369473</v>
      </c>
      <c r="O30" s="127">
        <f t="shared" si="4"/>
        <v>1.3608052604617296</v>
      </c>
      <c r="P30" s="127" t="b">
        <f t="shared" si="5"/>
        <v>1</v>
      </c>
      <c r="Q30" s="127" t="b">
        <f t="shared" si="6"/>
        <v>1</v>
      </c>
      <c r="R30" s="127" t="b">
        <f t="shared" si="7"/>
        <v>1</v>
      </c>
      <c r="S30" s="127" t="b">
        <f t="shared" si="8"/>
        <v>1</v>
      </c>
    </row>
    <row r="31" spans="1:19" x14ac:dyDescent="0.3">
      <c r="A31" s="14"/>
      <c r="B31" s="110" t="s">
        <v>304</v>
      </c>
      <c r="C31" s="21">
        <v>27.595211670000001</v>
      </c>
      <c r="D31" s="24">
        <v>28.991637949999998</v>
      </c>
      <c r="E31" s="21">
        <v>5.0603934360036629</v>
      </c>
      <c r="F31" s="21">
        <v>1.5563111752771219</v>
      </c>
      <c r="G31" s="21">
        <v>3.8276665800000003</v>
      </c>
      <c r="H31" s="24">
        <v>2.6937120399999999</v>
      </c>
      <c r="I31" s="21">
        <v>-29.625217251811943</v>
      </c>
      <c r="J31" s="21">
        <v>1.4280038571506881</v>
      </c>
      <c r="K31" s="16"/>
      <c r="L31" s="127">
        <f t="shared" si="1"/>
        <v>5.0603934360036629</v>
      </c>
      <c r="M31" s="127">
        <f t="shared" si="2"/>
        <v>1.5563111752771219</v>
      </c>
      <c r="N31" s="182">
        <f t="shared" si="3"/>
        <v>-29.625217251811943</v>
      </c>
      <c r="O31" s="127">
        <f t="shared" si="4"/>
        <v>1.4280038571506881</v>
      </c>
      <c r="P31" s="127" t="b">
        <f t="shared" si="5"/>
        <v>1</v>
      </c>
      <c r="Q31" s="127" t="b">
        <f t="shared" si="6"/>
        <v>1</v>
      </c>
      <c r="R31" s="127" t="b">
        <f t="shared" si="7"/>
        <v>1</v>
      </c>
      <c r="S31" s="127" t="b">
        <f t="shared" si="8"/>
        <v>1</v>
      </c>
    </row>
    <row r="32" spans="1:19" x14ac:dyDescent="0.3">
      <c r="A32" s="14"/>
      <c r="B32" s="110" t="s">
        <v>305</v>
      </c>
      <c r="C32" s="21">
        <v>9.4571834800000012</v>
      </c>
      <c r="D32" s="24">
        <v>17.6518683</v>
      </c>
      <c r="E32" s="21">
        <v>86.650373626884502</v>
      </c>
      <c r="F32" s="21">
        <v>0.94757667528784717</v>
      </c>
      <c r="G32" s="21">
        <v>1.13434251</v>
      </c>
      <c r="H32" s="24">
        <v>2.0095427199999998</v>
      </c>
      <c r="I32" s="21">
        <v>77.154845409081929</v>
      </c>
      <c r="J32" s="21">
        <v>1.0653086568485193</v>
      </c>
      <c r="K32" s="16"/>
      <c r="L32" s="127">
        <f t="shared" si="1"/>
        <v>86.650373626884502</v>
      </c>
      <c r="M32" s="127">
        <f t="shared" si="2"/>
        <v>0.94757667528784717</v>
      </c>
      <c r="N32" s="182">
        <f t="shared" si="3"/>
        <v>77.154845409081929</v>
      </c>
      <c r="O32" s="127">
        <f t="shared" si="4"/>
        <v>1.0653086568485193</v>
      </c>
      <c r="P32" s="127" t="b">
        <f t="shared" si="5"/>
        <v>1</v>
      </c>
      <c r="Q32" s="127" t="b">
        <f t="shared" si="6"/>
        <v>1</v>
      </c>
      <c r="R32" s="127" t="b">
        <f t="shared" si="7"/>
        <v>1</v>
      </c>
      <c r="S32" s="127" t="b">
        <f t="shared" si="8"/>
        <v>1</v>
      </c>
    </row>
    <row r="33" spans="1:19" x14ac:dyDescent="0.3">
      <c r="A33" s="14"/>
      <c r="B33" s="110" t="s">
        <v>306</v>
      </c>
      <c r="C33" s="21">
        <v>2.6185280799999999</v>
      </c>
      <c r="D33" s="24">
        <v>17.050043410000001</v>
      </c>
      <c r="E33" s="21">
        <v>551.13082193871298</v>
      </c>
      <c r="F33" s="21">
        <v>0.91526988380948149</v>
      </c>
      <c r="G33" s="21">
        <v>0.26122914000000003</v>
      </c>
      <c r="H33" s="24">
        <v>1.0103281500000001</v>
      </c>
      <c r="I33" s="21">
        <v>286.7593600009555</v>
      </c>
      <c r="J33" s="21">
        <v>0.53560012123193357</v>
      </c>
      <c r="K33" s="16"/>
      <c r="L33" s="127">
        <f t="shared" si="1"/>
        <v>551.13082193871298</v>
      </c>
      <c r="M33" s="127">
        <f t="shared" si="2"/>
        <v>0.91526988380948149</v>
      </c>
      <c r="N33" s="182">
        <f t="shared" si="3"/>
        <v>286.7593600009555</v>
      </c>
      <c r="O33" s="127">
        <f t="shared" si="4"/>
        <v>0.53560012123193357</v>
      </c>
      <c r="P33" s="127" t="b">
        <f t="shared" si="5"/>
        <v>1</v>
      </c>
      <c r="Q33" s="127" t="b">
        <f t="shared" si="6"/>
        <v>1</v>
      </c>
      <c r="R33" s="127" t="b">
        <f t="shared" si="7"/>
        <v>1</v>
      </c>
      <c r="S33" s="127" t="b">
        <f t="shared" si="8"/>
        <v>1</v>
      </c>
    </row>
    <row r="34" spans="1:19" x14ac:dyDescent="0.3">
      <c r="A34" s="14"/>
      <c r="B34" s="110" t="s">
        <v>307</v>
      </c>
      <c r="C34" s="21">
        <v>12.63111101</v>
      </c>
      <c r="D34" s="24">
        <v>16.450293470000002</v>
      </c>
      <c r="E34" s="21">
        <v>30.236314580533509</v>
      </c>
      <c r="F34" s="21">
        <v>0.88307447851352849</v>
      </c>
      <c r="G34" s="21">
        <v>0.36853304999999997</v>
      </c>
      <c r="H34" s="24">
        <v>1.57677545</v>
      </c>
      <c r="I34" s="21">
        <v>327.85184395266589</v>
      </c>
      <c r="J34" s="21">
        <v>0.83588794608517691</v>
      </c>
      <c r="K34" s="16"/>
      <c r="L34" s="127">
        <f t="shared" si="1"/>
        <v>30.236314580533509</v>
      </c>
      <c r="M34" s="127">
        <f t="shared" si="2"/>
        <v>0.88307447851352849</v>
      </c>
      <c r="N34" s="182">
        <f t="shared" si="3"/>
        <v>327.85184395266589</v>
      </c>
      <c r="O34" s="127">
        <f t="shared" si="4"/>
        <v>0.83588794608517691</v>
      </c>
      <c r="P34" s="127" t="b">
        <f t="shared" si="5"/>
        <v>1</v>
      </c>
      <c r="Q34" s="127" t="b">
        <f t="shared" si="6"/>
        <v>1</v>
      </c>
      <c r="R34" s="127" t="b">
        <f t="shared" si="7"/>
        <v>1</v>
      </c>
      <c r="S34" s="127" t="b">
        <f t="shared" si="8"/>
        <v>1</v>
      </c>
    </row>
    <row r="35" spans="1:19" x14ac:dyDescent="0.3">
      <c r="A35" s="14"/>
      <c r="B35" s="110" t="s">
        <v>308</v>
      </c>
      <c r="C35" s="21">
        <v>11.696090140000001</v>
      </c>
      <c r="D35" s="24">
        <v>14.97991416</v>
      </c>
      <c r="E35" s="21">
        <v>28.076254378114761</v>
      </c>
      <c r="F35" s="21">
        <v>0.80414248591635717</v>
      </c>
      <c r="G35" s="21">
        <v>1.5227570400000001</v>
      </c>
      <c r="H35" s="24">
        <v>1.6498306100000002</v>
      </c>
      <c r="I35" s="21">
        <v>8.3449668372572496</v>
      </c>
      <c r="J35" s="21">
        <v>0.87461630632399479</v>
      </c>
      <c r="K35" s="16"/>
      <c r="L35" s="127">
        <f t="shared" si="1"/>
        <v>28.076254378114761</v>
      </c>
      <c r="M35" s="127">
        <f t="shared" si="2"/>
        <v>0.80414248591635717</v>
      </c>
      <c r="N35" s="182">
        <f t="shared" si="3"/>
        <v>8.3449668372572496</v>
      </c>
      <c r="O35" s="127">
        <f t="shared" si="4"/>
        <v>0.87461630632399479</v>
      </c>
      <c r="P35" s="127" t="b">
        <f t="shared" si="5"/>
        <v>1</v>
      </c>
      <c r="Q35" s="127" t="b">
        <f t="shared" si="6"/>
        <v>1</v>
      </c>
      <c r="R35" s="127" t="b">
        <f t="shared" si="7"/>
        <v>1</v>
      </c>
      <c r="S35" s="127" t="b">
        <f t="shared" si="8"/>
        <v>1</v>
      </c>
    </row>
    <row r="36" spans="1:19" x14ac:dyDescent="0.3">
      <c r="A36" s="14"/>
      <c r="B36" s="110" t="s">
        <v>309</v>
      </c>
      <c r="C36" s="21">
        <v>9.7571440799999998</v>
      </c>
      <c r="D36" s="24">
        <v>13.270825460000001</v>
      </c>
      <c r="E36" s="21">
        <v>36.011371270024341</v>
      </c>
      <c r="F36" s="21">
        <v>0.71239624350200459</v>
      </c>
      <c r="G36" s="21">
        <v>1.3884837299999999</v>
      </c>
      <c r="H36" s="24">
        <v>1.05751145</v>
      </c>
      <c r="I36" s="21">
        <v>-23.836957743826058</v>
      </c>
      <c r="J36" s="21">
        <v>0.56061316397465299</v>
      </c>
      <c r="K36" s="16"/>
      <c r="L36" s="127">
        <f t="shared" si="1"/>
        <v>36.011371270024341</v>
      </c>
      <c r="M36" s="127">
        <f t="shared" si="2"/>
        <v>0.71239624350200459</v>
      </c>
      <c r="N36" s="182">
        <f t="shared" si="3"/>
        <v>-23.836957743826058</v>
      </c>
      <c r="O36" s="127">
        <f t="shared" si="4"/>
        <v>0.56061316397465299</v>
      </c>
      <c r="P36" s="127" t="b">
        <f t="shared" si="5"/>
        <v>1</v>
      </c>
      <c r="Q36" s="127" t="b">
        <f t="shared" si="6"/>
        <v>1</v>
      </c>
      <c r="R36" s="127" t="b">
        <f t="shared" si="7"/>
        <v>1</v>
      </c>
      <c r="S36" s="127" t="b">
        <f t="shared" si="8"/>
        <v>1</v>
      </c>
    </row>
    <row r="37" spans="1:19" x14ac:dyDescent="0.3">
      <c r="A37" s="14"/>
      <c r="B37" s="110" t="s">
        <v>310</v>
      </c>
      <c r="C37" s="21">
        <v>18.012352489999998</v>
      </c>
      <c r="D37" s="24">
        <v>11.79222399</v>
      </c>
      <c r="E37" s="21">
        <v>-34.532571486446628</v>
      </c>
      <c r="F37" s="21">
        <v>0.63302287399763746</v>
      </c>
      <c r="G37" s="21">
        <v>1.9484831899999999</v>
      </c>
      <c r="H37" s="24">
        <v>1.4590360099999999</v>
      </c>
      <c r="I37" s="21">
        <v>-25.119394537861016</v>
      </c>
      <c r="J37" s="21">
        <v>0.77347133586029104</v>
      </c>
      <c r="K37" s="16"/>
      <c r="L37" s="127">
        <f t="shared" si="1"/>
        <v>-34.532571486446628</v>
      </c>
      <c r="M37" s="127">
        <f t="shared" si="2"/>
        <v>0.63302287399763746</v>
      </c>
      <c r="N37" s="182">
        <f t="shared" si="3"/>
        <v>-25.119394537861016</v>
      </c>
      <c r="O37" s="127">
        <f t="shared" si="4"/>
        <v>0.77347133586029104</v>
      </c>
      <c r="P37" s="127" t="b">
        <f t="shared" si="5"/>
        <v>1</v>
      </c>
      <c r="Q37" s="127" t="b">
        <f t="shared" si="6"/>
        <v>1</v>
      </c>
      <c r="R37" s="127" t="b">
        <f t="shared" si="7"/>
        <v>1</v>
      </c>
      <c r="S37" s="127" t="b">
        <f t="shared" si="8"/>
        <v>1</v>
      </c>
    </row>
    <row r="38" spans="1:19" x14ac:dyDescent="0.3">
      <c r="A38" s="14"/>
      <c r="B38" s="110" t="s">
        <v>311</v>
      </c>
      <c r="C38" s="21">
        <v>8.2732520800000007</v>
      </c>
      <c r="D38" s="24">
        <v>6.8169329200000002</v>
      </c>
      <c r="E38" s="21">
        <v>-17.602741291064351</v>
      </c>
      <c r="F38" s="21">
        <v>0.36594237630890752</v>
      </c>
      <c r="G38" s="21">
        <v>1.04512567</v>
      </c>
      <c r="H38" s="24">
        <v>0.32685215000000001</v>
      </c>
      <c r="I38" s="21">
        <v>-68.726043251812968</v>
      </c>
      <c r="J38" s="21">
        <v>0.17327246713349334</v>
      </c>
      <c r="K38" s="16"/>
      <c r="L38" s="127">
        <f t="shared" si="1"/>
        <v>-17.602741291064351</v>
      </c>
      <c r="M38" s="127">
        <f t="shared" si="2"/>
        <v>0.36594237630890752</v>
      </c>
      <c r="N38" s="182">
        <f t="shared" si="3"/>
        <v>-68.726043251812968</v>
      </c>
      <c r="O38" s="127">
        <f t="shared" si="4"/>
        <v>0.17327246713349334</v>
      </c>
      <c r="P38" s="127" t="b">
        <f t="shared" si="5"/>
        <v>1</v>
      </c>
      <c r="Q38" s="127" t="b">
        <f t="shared" si="6"/>
        <v>1</v>
      </c>
      <c r="R38" s="127" t="b">
        <f t="shared" si="7"/>
        <v>1</v>
      </c>
      <c r="S38" s="127" t="b">
        <f t="shared" si="8"/>
        <v>1</v>
      </c>
    </row>
    <row r="39" spans="1:19" x14ac:dyDescent="0.3">
      <c r="A39" s="14"/>
      <c r="B39" s="110" t="s">
        <v>312</v>
      </c>
      <c r="C39" s="21">
        <v>15.7273221</v>
      </c>
      <c r="D39" s="24">
        <v>5.5094796700000002</v>
      </c>
      <c r="E39" s="21">
        <v>-64.968736349591268</v>
      </c>
      <c r="F39" s="21">
        <v>0.29575647968462265</v>
      </c>
      <c r="G39" s="21">
        <v>0.49940385999999998</v>
      </c>
      <c r="H39" s="24">
        <v>0.46204353999999997</v>
      </c>
      <c r="I39" s="21">
        <v>-7.4809834269202513</v>
      </c>
      <c r="J39" s="21">
        <v>0.24494079080982917</v>
      </c>
      <c r="K39" s="16"/>
      <c r="L39" s="127">
        <f t="shared" si="1"/>
        <v>-64.968736349591268</v>
      </c>
      <c r="M39" s="127">
        <f t="shared" si="2"/>
        <v>0.29575647968462265</v>
      </c>
      <c r="N39" s="182">
        <f t="shared" si="3"/>
        <v>-7.4809834269202513</v>
      </c>
      <c r="O39" s="127">
        <f t="shared" si="4"/>
        <v>0.24494079080982917</v>
      </c>
      <c r="P39" s="127" t="b">
        <f t="shared" si="5"/>
        <v>1</v>
      </c>
      <c r="Q39" s="127" t="b">
        <f t="shared" si="6"/>
        <v>1</v>
      </c>
      <c r="R39" s="127" t="b">
        <f t="shared" si="7"/>
        <v>1</v>
      </c>
      <c r="S39" s="127" t="b">
        <f t="shared" si="8"/>
        <v>1</v>
      </c>
    </row>
    <row r="40" spans="1:19" x14ac:dyDescent="0.3">
      <c r="A40" s="14"/>
      <c r="B40" s="110" t="s">
        <v>313</v>
      </c>
      <c r="C40" s="21">
        <v>1.93520446</v>
      </c>
      <c r="D40" s="24">
        <v>4.6071141200000003</v>
      </c>
      <c r="E40" s="21">
        <v>138.06859767158662</v>
      </c>
      <c r="F40" s="21">
        <v>0.24731625039947164</v>
      </c>
      <c r="G40" s="21">
        <v>7.9944300000000003E-3</v>
      </c>
      <c r="H40" s="24">
        <v>4.862785E-2</v>
      </c>
      <c r="I40" s="21">
        <v>508.27163412525971</v>
      </c>
      <c r="J40" s="21">
        <v>2.5778834683808701E-2</v>
      </c>
      <c r="K40" s="16"/>
      <c r="L40" s="127">
        <f t="shared" si="1"/>
        <v>138.06859767158662</v>
      </c>
      <c r="M40" s="127">
        <f t="shared" si="2"/>
        <v>0.24731625039947164</v>
      </c>
      <c r="N40" s="182">
        <f t="shared" si="3"/>
        <v>508.27163412525971</v>
      </c>
      <c r="O40" s="127">
        <f t="shared" si="4"/>
        <v>2.5778834683808701E-2</v>
      </c>
      <c r="P40" s="127" t="b">
        <f t="shared" si="5"/>
        <v>1</v>
      </c>
      <c r="Q40" s="127" t="b">
        <f t="shared" si="6"/>
        <v>1</v>
      </c>
      <c r="R40" s="127" t="b">
        <f t="shared" si="7"/>
        <v>1</v>
      </c>
      <c r="S40" s="127" t="b">
        <f t="shared" si="8"/>
        <v>1</v>
      </c>
    </row>
    <row r="41" spans="1:19" x14ac:dyDescent="0.3">
      <c r="A41" s="14"/>
      <c r="B41" s="110" t="s">
        <v>314</v>
      </c>
      <c r="C41" s="21">
        <v>3.9434683500000003</v>
      </c>
      <c r="D41" s="24">
        <v>2.8063258100000001</v>
      </c>
      <c r="E41" s="21">
        <v>-28.836101600764717</v>
      </c>
      <c r="F41" s="21">
        <v>0.15064744624308546</v>
      </c>
      <c r="G41" s="21">
        <v>0.48473487999999998</v>
      </c>
      <c r="H41" s="24">
        <v>0.29468653</v>
      </c>
      <c r="I41" s="21">
        <v>-39.206658699699929</v>
      </c>
      <c r="J41" s="21">
        <v>0.15622067067360026</v>
      </c>
      <c r="K41" s="16"/>
      <c r="L41" s="127">
        <f t="shared" si="1"/>
        <v>-28.836101600764717</v>
      </c>
      <c r="M41" s="127">
        <f t="shared" si="2"/>
        <v>0.15064744624308546</v>
      </c>
      <c r="N41" s="182">
        <f t="shared" si="3"/>
        <v>-39.206658699699929</v>
      </c>
      <c r="O41" s="127">
        <f t="shared" si="4"/>
        <v>0.15622067067360026</v>
      </c>
      <c r="P41" s="127" t="b">
        <f t="shared" si="5"/>
        <v>1</v>
      </c>
      <c r="Q41" s="127" t="b">
        <f t="shared" si="6"/>
        <v>1</v>
      </c>
      <c r="R41" s="127" t="b">
        <f t="shared" si="7"/>
        <v>1</v>
      </c>
      <c r="S41" s="127" t="b">
        <f t="shared" si="8"/>
        <v>1</v>
      </c>
    </row>
    <row r="42" spans="1:19" x14ac:dyDescent="0.3">
      <c r="A42" s="14"/>
      <c r="B42" s="110" t="s">
        <v>315</v>
      </c>
      <c r="C42" s="21">
        <v>2.0927272100000001</v>
      </c>
      <c r="D42" s="24">
        <v>1.6217226</v>
      </c>
      <c r="E42" s="21">
        <v>-22.506737034302716</v>
      </c>
      <c r="F42" s="21">
        <v>8.7056309475590357E-2</v>
      </c>
      <c r="G42" s="21">
        <v>0.10715747</v>
      </c>
      <c r="H42" s="24">
        <v>0.21275663</v>
      </c>
      <c r="I42" s="21">
        <v>98.545775670142262</v>
      </c>
      <c r="J42" s="21">
        <v>0.11278758967657947</v>
      </c>
      <c r="K42" s="16"/>
      <c r="L42" s="127">
        <f t="shared" si="1"/>
        <v>-22.506737034302716</v>
      </c>
      <c r="M42" s="127">
        <f t="shared" si="2"/>
        <v>8.7056309475590357E-2</v>
      </c>
      <c r="N42" s="182">
        <f t="shared" si="3"/>
        <v>98.545775670142262</v>
      </c>
      <c r="O42" s="127">
        <f t="shared" si="4"/>
        <v>0.11278758967657947</v>
      </c>
      <c r="P42" s="127" t="b">
        <f t="shared" si="5"/>
        <v>1</v>
      </c>
      <c r="Q42" s="127" t="b">
        <f t="shared" si="6"/>
        <v>1</v>
      </c>
      <c r="R42" s="127" t="b">
        <f t="shared" si="7"/>
        <v>1</v>
      </c>
      <c r="S42" s="127" t="b">
        <f t="shared" si="8"/>
        <v>1</v>
      </c>
    </row>
    <row r="43" spans="1:19" x14ac:dyDescent="0.3">
      <c r="A43" s="14"/>
      <c r="B43" s="110" t="s">
        <v>316</v>
      </c>
      <c r="C43" s="21">
        <v>2.8816716000000002</v>
      </c>
      <c r="D43" s="24">
        <v>1.0211772100000001</v>
      </c>
      <c r="E43" s="21">
        <v>-64.563026196322994</v>
      </c>
      <c r="F43" s="21">
        <v>5.481820332477326E-2</v>
      </c>
      <c r="G43" s="21">
        <v>9.2409999999999992E-3</v>
      </c>
      <c r="H43" s="24">
        <v>1.0499999999999999E-3</v>
      </c>
      <c r="I43" s="21">
        <v>-88.637593334054756</v>
      </c>
      <c r="J43" s="21">
        <v>5.5663115720722036E-4</v>
      </c>
      <c r="K43" s="16"/>
      <c r="L43" s="127">
        <f t="shared" si="1"/>
        <v>-64.563026196322994</v>
      </c>
      <c r="M43" s="127">
        <f t="shared" si="2"/>
        <v>5.481820332477326E-2</v>
      </c>
      <c r="N43" s="182">
        <f t="shared" si="3"/>
        <v>-88.637593334054756</v>
      </c>
      <c r="O43" s="127">
        <f t="shared" si="4"/>
        <v>5.5663115720722036E-4</v>
      </c>
      <c r="P43" s="127" t="b">
        <f t="shared" si="5"/>
        <v>1</v>
      </c>
      <c r="Q43" s="127" t="b">
        <f t="shared" si="6"/>
        <v>1</v>
      </c>
      <c r="R43" s="127" t="b">
        <f t="shared" si="7"/>
        <v>1</v>
      </c>
      <c r="S43" s="127" t="b">
        <f t="shared" si="8"/>
        <v>1</v>
      </c>
    </row>
    <row r="44" spans="1:19" x14ac:dyDescent="0.3">
      <c r="A44" s="14"/>
      <c r="B44" s="110" t="s">
        <v>317</v>
      </c>
      <c r="C44" s="21">
        <v>0.21938878000000001</v>
      </c>
      <c r="D44" s="24">
        <v>0.34990503000000001</v>
      </c>
      <c r="E44" s="21">
        <v>59.490849987861736</v>
      </c>
      <c r="F44" s="21">
        <v>1.8783385382152122E-2</v>
      </c>
      <c r="G44" s="21">
        <v>0</v>
      </c>
      <c r="H44" s="24">
        <v>0</v>
      </c>
      <c r="I44" s="21" t="s">
        <v>97</v>
      </c>
      <c r="J44" s="21">
        <v>0</v>
      </c>
      <c r="K44" s="16"/>
      <c r="L44" s="127">
        <f t="shared" si="1"/>
        <v>59.490849987861736</v>
      </c>
      <c r="M44" s="127">
        <f t="shared" si="2"/>
        <v>1.8783385382152122E-2</v>
      </c>
      <c r="N44" s="182" t="e">
        <f t="shared" si="3"/>
        <v>#DIV/0!</v>
      </c>
      <c r="O44" s="127">
        <f t="shared" si="4"/>
        <v>0</v>
      </c>
      <c r="P44" s="127" t="b">
        <f t="shared" si="5"/>
        <v>1</v>
      </c>
      <c r="Q44" s="127" t="b">
        <f t="shared" si="6"/>
        <v>1</v>
      </c>
      <c r="R44" s="127" t="e">
        <f t="shared" si="7"/>
        <v>#DIV/0!</v>
      </c>
      <c r="S44" s="127" t="b">
        <f t="shared" si="8"/>
        <v>1</v>
      </c>
    </row>
    <row r="45" spans="1:19" x14ac:dyDescent="0.3">
      <c r="A45" s="95"/>
      <c r="B45" s="110" t="s">
        <v>318</v>
      </c>
      <c r="C45" s="21">
        <v>0.88521499999999997</v>
      </c>
      <c r="D45" s="24">
        <v>0.17030376999999999</v>
      </c>
      <c r="E45" s="21">
        <v>-80.761309964245982</v>
      </c>
      <c r="F45" s="21">
        <v>9.1421416375277505E-3</v>
      </c>
      <c r="G45" s="21">
        <v>7.9445109999999999E-2</v>
      </c>
      <c r="H45" s="24">
        <v>4.5087799999999996E-3</v>
      </c>
      <c r="I45" s="21">
        <v>-94.32466013326686</v>
      </c>
      <c r="J45" s="21">
        <v>2.3902165990407347E-3</v>
      </c>
      <c r="K45" s="97"/>
      <c r="L45" s="127">
        <f t="shared" si="1"/>
        <v>-80.761309964245982</v>
      </c>
      <c r="M45" s="127">
        <f t="shared" si="2"/>
        <v>9.1421416375277505E-3</v>
      </c>
      <c r="N45" s="182">
        <f t="shared" si="3"/>
        <v>-94.32466013326686</v>
      </c>
      <c r="O45" s="127">
        <f t="shared" si="4"/>
        <v>2.3902165990407347E-3</v>
      </c>
      <c r="P45" s="127" t="b">
        <f t="shared" si="5"/>
        <v>1</v>
      </c>
      <c r="Q45" s="127" t="b">
        <f t="shared" si="6"/>
        <v>1</v>
      </c>
      <c r="R45" s="127" t="b">
        <f t="shared" si="7"/>
        <v>1</v>
      </c>
      <c r="S45" s="127" t="b">
        <f t="shared" si="8"/>
        <v>1</v>
      </c>
    </row>
    <row r="46" spans="1:19" x14ac:dyDescent="0.3">
      <c r="A46" s="95"/>
      <c r="B46" s="110" t="s">
        <v>319</v>
      </c>
      <c r="C46" s="21">
        <v>0.19747828000000001</v>
      </c>
      <c r="D46" s="24">
        <v>0.15763021999999999</v>
      </c>
      <c r="E46" s="21">
        <v>-20.178452030268858</v>
      </c>
      <c r="F46" s="21">
        <v>8.4618079658169611E-3</v>
      </c>
      <c r="G46" s="21">
        <v>0</v>
      </c>
      <c r="H46" s="24">
        <v>0</v>
      </c>
      <c r="I46" s="21" t="s">
        <v>97</v>
      </c>
      <c r="J46" s="21">
        <v>0</v>
      </c>
      <c r="K46" s="97"/>
      <c r="L46" s="127">
        <f t="shared" si="1"/>
        <v>-20.178452030268858</v>
      </c>
      <c r="M46" s="127">
        <f t="shared" si="2"/>
        <v>8.4618079658169611E-3</v>
      </c>
      <c r="N46" s="182" t="e">
        <f t="shared" si="3"/>
        <v>#DIV/0!</v>
      </c>
      <c r="O46" s="127">
        <f t="shared" si="4"/>
        <v>0</v>
      </c>
      <c r="P46" s="127" t="b">
        <f t="shared" si="5"/>
        <v>1</v>
      </c>
      <c r="Q46" s="127" t="b">
        <f t="shared" si="6"/>
        <v>1</v>
      </c>
      <c r="R46" s="127" t="e">
        <f t="shared" si="7"/>
        <v>#DIV/0!</v>
      </c>
      <c r="S46" s="127" t="b">
        <f t="shared" si="8"/>
        <v>1</v>
      </c>
    </row>
    <row r="47" spans="1:19" x14ac:dyDescent="0.3">
      <c r="A47" s="95"/>
      <c r="B47" s="110" t="s">
        <v>320</v>
      </c>
      <c r="C47" s="21">
        <v>3.878301E-2</v>
      </c>
      <c r="D47" s="24">
        <v>6.4401280000000005E-2</v>
      </c>
      <c r="E47" s="21">
        <v>66.055393843850709</v>
      </c>
      <c r="F47" s="21">
        <v>3.4571496767105232E-3</v>
      </c>
      <c r="G47" s="21">
        <v>6.9250100000000005E-3</v>
      </c>
      <c r="H47" s="24">
        <v>9.9357999999999998E-4</v>
      </c>
      <c r="I47" s="21">
        <v>-85.652295086938494</v>
      </c>
      <c r="J47" s="21">
        <v>5.267215096932858E-4</v>
      </c>
      <c r="K47" s="97"/>
      <c r="L47" s="127">
        <f t="shared" si="1"/>
        <v>66.055393843850709</v>
      </c>
      <c r="M47" s="127">
        <f t="shared" si="2"/>
        <v>3.4571496767105232E-3</v>
      </c>
      <c r="N47" s="182">
        <f t="shared" si="3"/>
        <v>-85.652295086938494</v>
      </c>
      <c r="O47" s="127">
        <f t="shared" si="4"/>
        <v>5.267215096932858E-4</v>
      </c>
      <c r="P47" s="127" t="b">
        <f t="shared" si="5"/>
        <v>1</v>
      </c>
      <c r="Q47" s="127" t="b">
        <f t="shared" si="6"/>
        <v>1</v>
      </c>
      <c r="R47" s="127" t="b">
        <f t="shared" si="7"/>
        <v>1</v>
      </c>
      <c r="S47" s="127" t="b">
        <f t="shared" si="8"/>
        <v>1</v>
      </c>
    </row>
    <row r="48" spans="1:19" x14ac:dyDescent="0.3">
      <c r="A48" s="95"/>
      <c r="B48" s="110" t="s">
        <v>2</v>
      </c>
      <c r="C48" s="21">
        <v>1.30629203</v>
      </c>
      <c r="D48" s="24">
        <v>0</v>
      </c>
      <c r="E48" s="21" t="s">
        <v>97</v>
      </c>
      <c r="F48" s="21">
        <v>0</v>
      </c>
      <c r="G48" s="21">
        <v>2.5369900000000001E-2</v>
      </c>
      <c r="H48" s="24">
        <v>0</v>
      </c>
      <c r="I48" s="21" t="s">
        <v>97</v>
      </c>
      <c r="J48" s="21">
        <v>0</v>
      </c>
      <c r="K48" s="97"/>
      <c r="L48" s="127">
        <f>+(D48/C48-1)*100</f>
        <v>-100</v>
      </c>
      <c r="M48" s="127">
        <f t="shared" si="2"/>
        <v>0</v>
      </c>
      <c r="N48" s="182">
        <f>+(H48/G48-1)*100</f>
        <v>-100</v>
      </c>
      <c r="O48" s="127">
        <f t="shared" si="4"/>
        <v>0</v>
      </c>
      <c r="P48" s="127" t="b">
        <f t="shared" si="5"/>
        <v>0</v>
      </c>
      <c r="Q48" s="127" t="b">
        <f t="shared" si="6"/>
        <v>1</v>
      </c>
      <c r="R48" s="127" t="b">
        <f t="shared" si="7"/>
        <v>0</v>
      </c>
      <c r="S48" s="127" t="b">
        <f t="shared" si="8"/>
        <v>1</v>
      </c>
    </row>
    <row r="49" spans="1:11" x14ac:dyDescent="0.3">
      <c r="A49" s="95"/>
      <c r="B49" s="110"/>
      <c r="C49" s="109"/>
      <c r="D49" s="172"/>
      <c r="E49" s="172"/>
      <c r="F49" s="172"/>
      <c r="G49" s="172"/>
      <c r="H49" s="172"/>
      <c r="I49" s="109"/>
      <c r="J49" s="109"/>
      <c r="K49" s="97"/>
    </row>
    <row r="50" spans="1:11" x14ac:dyDescent="0.3">
      <c r="A50" s="14"/>
      <c r="B50" s="171" t="s">
        <v>155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7" t="s">
        <v>200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 t="str">
        <f>+B14</f>
        <v>Agricultura</v>
      </c>
      <c r="D52" s="77">
        <f>F14</f>
        <v>23.080889046936413</v>
      </c>
      <c r="E52" s="20"/>
    </row>
    <row r="53" spans="1:11" x14ac:dyDescent="0.3">
      <c r="B53" s="20"/>
      <c r="C53" s="127" t="str">
        <f t="shared" ref="C53:C59" si="9">+B15</f>
        <v>Productos químicos</v>
      </c>
      <c r="D53" s="128">
        <f t="shared" ref="D53:D59" si="10">F15</f>
        <v>8.1600562662473575</v>
      </c>
      <c r="E53" s="20"/>
    </row>
    <row r="54" spans="1:11" x14ac:dyDescent="0.3">
      <c r="C54" s="127" t="str">
        <f t="shared" si="9"/>
        <v>Vehículos automotores</v>
      </c>
      <c r="D54" s="128">
        <f t="shared" si="10"/>
        <v>7.8070799898896999</v>
      </c>
    </row>
    <row r="55" spans="1:11" x14ac:dyDescent="0.3">
      <c r="C55" s="127" t="str">
        <f t="shared" si="9"/>
        <v>Caucho y plástico</v>
      </c>
      <c r="D55" s="128">
        <f t="shared" si="10"/>
        <v>7.4276646889188376</v>
      </c>
    </row>
    <row r="56" spans="1:11" x14ac:dyDescent="0.3">
      <c r="C56" s="127" t="str">
        <f t="shared" si="9"/>
        <v>Alimentos</v>
      </c>
      <c r="D56" s="128">
        <f t="shared" si="10"/>
        <v>6.8361825254845536</v>
      </c>
    </row>
    <row r="57" spans="1:11" x14ac:dyDescent="0.3">
      <c r="C57" s="127" t="str">
        <f t="shared" si="9"/>
        <v>Productos farmacéuticos</v>
      </c>
      <c r="D57" s="128">
        <f t="shared" si="10"/>
        <v>6.4069735297793526</v>
      </c>
    </row>
    <row r="58" spans="1:11" x14ac:dyDescent="0.3">
      <c r="C58" s="127" t="str">
        <f t="shared" si="9"/>
        <v>Textiles</v>
      </c>
      <c r="D58" s="128">
        <f t="shared" si="10"/>
        <v>4.2726149922862628</v>
      </c>
    </row>
    <row r="59" spans="1:11" x14ac:dyDescent="0.3">
      <c r="C59" s="127" t="str">
        <f t="shared" si="9"/>
        <v>Equipos de transporte</v>
      </c>
      <c r="D59" s="128">
        <f t="shared" si="10"/>
        <v>3.8323684678963459</v>
      </c>
    </row>
    <row r="60" spans="1:11" x14ac:dyDescent="0.3">
      <c r="C60" s="20" t="s">
        <v>46</v>
      </c>
      <c r="D60" s="77">
        <f>+F13-SUM(D52:D59)</f>
        <v>32.17617049256117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ignoredErrors>
    <ignoredError sqref="N44:N46 R44:R46" evalError="1"/>
  </ignoredError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31.6640625" style="7" bestFit="1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1.5546875" style="7" customWidth="1"/>
    <col min="10" max="10" width="10" style="7" customWidth="1"/>
    <col min="11" max="11" width="4.332031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72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49" customFormat="1" x14ac:dyDescent="0.3">
      <c r="A13" s="147"/>
      <c r="B13" s="111" t="s">
        <v>24</v>
      </c>
      <c r="C13" s="30">
        <v>1971.2050806000002</v>
      </c>
      <c r="D13" s="30">
        <v>1862.8432675000004</v>
      </c>
      <c r="E13" s="30">
        <v>-5.4972369017543539</v>
      </c>
      <c r="F13" s="216">
        <v>100</v>
      </c>
      <c r="G13" s="30">
        <v>206.6591018</v>
      </c>
      <c r="H13" s="30">
        <v>188.63478739999999</v>
      </c>
      <c r="I13" s="30">
        <v>-8.7217617046664309</v>
      </c>
      <c r="J13" s="216">
        <v>100</v>
      </c>
      <c r="K13" s="148"/>
    </row>
    <row r="14" spans="1:14" x14ac:dyDescent="0.3">
      <c r="A14" s="14"/>
      <c r="B14" s="143" t="s">
        <v>321</v>
      </c>
      <c r="C14" s="21">
        <v>177.82716808000032</v>
      </c>
      <c r="D14" s="24">
        <v>149.2845405999997</v>
      </c>
      <c r="E14" s="21">
        <v>-16.050768725710096</v>
      </c>
      <c r="F14" s="21">
        <v>8.0138003665946993</v>
      </c>
      <c r="G14" s="21">
        <v>12.86938286</v>
      </c>
      <c r="H14" s="24">
        <v>8.579148570000001</v>
      </c>
      <c r="I14" s="21">
        <v>-33.336752326599125</v>
      </c>
      <c r="J14" s="21">
        <v>4.5480203774969246</v>
      </c>
      <c r="K14" s="16"/>
    </row>
    <row r="15" spans="1:14" x14ac:dyDescent="0.3">
      <c r="A15" s="14"/>
      <c r="B15" s="143" t="s">
        <v>322</v>
      </c>
      <c r="C15" s="21">
        <v>63.6841115</v>
      </c>
      <c r="D15" s="24">
        <v>114.48855949</v>
      </c>
      <c r="E15" s="21">
        <v>79.775703536352239</v>
      </c>
      <c r="F15" s="21">
        <v>6.1459040321544371</v>
      </c>
      <c r="G15" s="21">
        <v>18.252693000000001</v>
      </c>
      <c r="H15" s="24">
        <v>14.904463439999999</v>
      </c>
      <c r="I15" s="21">
        <v>-18.343756507601384</v>
      </c>
      <c r="J15" s="21">
        <v>7.9012273639618185</v>
      </c>
      <c r="K15" s="16"/>
    </row>
    <row r="16" spans="1:14" x14ac:dyDescent="0.3">
      <c r="A16" s="14"/>
      <c r="B16" s="143" t="s">
        <v>323</v>
      </c>
      <c r="C16" s="21">
        <v>192.77260185999961</v>
      </c>
      <c r="D16" s="24">
        <v>113.6327734500001</v>
      </c>
      <c r="E16" s="21">
        <v>-41.053462808721399</v>
      </c>
      <c r="F16" s="21">
        <v>6.0999642553127504</v>
      </c>
      <c r="G16" s="21">
        <v>10.731862880000001</v>
      </c>
      <c r="H16" s="24">
        <v>3.0242819500000002</v>
      </c>
      <c r="I16" s="21">
        <v>-71.819599413294029</v>
      </c>
      <c r="J16" s="21">
        <v>1.6032472014756278</v>
      </c>
      <c r="K16" s="16"/>
    </row>
    <row r="17" spans="1:11" x14ac:dyDescent="0.3">
      <c r="A17" s="14"/>
      <c r="B17" s="143" t="s">
        <v>324</v>
      </c>
      <c r="C17" s="21">
        <v>62.146444549999998</v>
      </c>
      <c r="D17" s="24">
        <v>55.445891579999795</v>
      </c>
      <c r="E17" s="21">
        <v>-10.78187661179758</v>
      </c>
      <c r="F17" s="21">
        <v>2.976412055020071</v>
      </c>
      <c r="G17" s="21">
        <v>6.5435731500000003</v>
      </c>
      <c r="H17" s="24">
        <v>5.2010900199999996</v>
      </c>
      <c r="I17" s="21">
        <v>-20.516055971652136</v>
      </c>
      <c r="J17" s="21">
        <v>2.7572273872109765</v>
      </c>
      <c r="K17" s="16"/>
    </row>
    <row r="18" spans="1:11" x14ac:dyDescent="0.3">
      <c r="A18" s="14"/>
      <c r="B18" s="143" t="s">
        <v>325</v>
      </c>
      <c r="C18" s="21">
        <v>63.415679620000098</v>
      </c>
      <c r="D18" s="24">
        <v>52.217083769999896</v>
      </c>
      <c r="E18" s="21">
        <v>-17.659033092611342</v>
      </c>
      <c r="F18" s="21">
        <v>2.8030851913847274</v>
      </c>
      <c r="G18" s="21">
        <v>5.8777907200000001</v>
      </c>
      <c r="H18" s="24">
        <v>4.7804313700000005</v>
      </c>
      <c r="I18" s="21">
        <v>-18.669588664769599</v>
      </c>
      <c r="J18" s="21">
        <v>2.534225757555046</v>
      </c>
      <c r="K18" s="16"/>
    </row>
    <row r="19" spans="1:11" x14ac:dyDescent="0.3">
      <c r="A19" s="14"/>
      <c r="B19" s="143" t="s">
        <v>326</v>
      </c>
      <c r="C19" s="21">
        <v>21.220435350000002</v>
      </c>
      <c r="D19" s="24">
        <v>51.010636909999995</v>
      </c>
      <c r="E19" s="21">
        <v>140.38449762530431</v>
      </c>
      <c r="F19" s="21">
        <v>2.7383214573096115</v>
      </c>
      <c r="G19" s="21">
        <v>4.0982812900000001</v>
      </c>
      <c r="H19" s="24">
        <v>0.5822927</v>
      </c>
      <c r="I19" s="21">
        <v>-85.791782974467324</v>
      </c>
      <c r="J19" s="21">
        <v>0.30868786612792082</v>
      </c>
      <c r="K19" s="16"/>
    </row>
    <row r="20" spans="1:11" x14ac:dyDescent="0.3">
      <c r="A20" s="14"/>
      <c r="B20" s="143" t="s">
        <v>327</v>
      </c>
      <c r="C20" s="21">
        <v>27.999839300000001</v>
      </c>
      <c r="D20" s="24">
        <v>28.890370269999899</v>
      </c>
      <c r="E20" s="21">
        <v>3.1804860037175198</v>
      </c>
      <c r="F20" s="21">
        <v>1.5508749863197975</v>
      </c>
      <c r="G20" s="21">
        <v>2.9767631800000003</v>
      </c>
      <c r="H20" s="24">
        <v>3.7753234099999999</v>
      </c>
      <c r="I20" s="21">
        <v>26.826461552779612</v>
      </c>
      <c r="J20" s="21">
        <v>2.0013929890855326</v>
      </c>
      <c r="K20" s="16"/>
    </row>
    <row r="21" spans="1:11" x14ac:dyDescent="0.3">
      <c r="A21" s="14"/>
      <c r="B21" s="143" t="s">
        <v>328</v>
      </c>
      <c r="C21" s="21">
        <v>25.61619327</v>
      </c>
      <c r="D21" s="24">
        <v>26.2337726599999</v>
      </c>
      <c r="E21" s="21">
        <v>2.4108944818243883</v>
      </c>
      <c r="F21" s="21">
        <v>1.4082651566927862</v>
      </c>
      <c r="G21" s="21">
        <v>3.5724107699999998</v>
      </c>
      <c r="H21" s="24">
        <v>3.2855126000000001</v>
      </c>
      <c r="I21" s="21">
        <v>-8.0309401261826281</v>
      </c>
      <c r="J21" s="21">
        <v>1.7417320767208606</v>
      </c>
      <c r="K21" s="16"/>
    </row>
    <row r="22" spans="1:11" x14ac:dyDescent="0.3">
      <c r="A22" s="14"/>
      <c r="B22" s="143" t="s">
        <v>329</v>
      </c>
      <c r="C22" s="21">
        <v>18.224372729999999</v>
      </c>
      <c r="D22" s="24">
        <v>25.6884178</v>
      </c>
      <c r="E22" s="21">
        <v>40.95638944935034</v>
      </c>
      <c r="F22" s="21">
        <v>1.3789897544346144</v>
      </c>
      <c r="G22" s="21">
        <v>1.9222858700000001</v>
      </c>
      <c r="H22" s="24">
        <v>2.5916862999999997</v>
      </c>
      <c r="I22" s="21">
        <v>34.823146777851498</v>
      </c>
      <c r="J22" s="21">
        <v>1.3739174707496182</v>
      </c>
      <c r="K22" s="16"/>
    </row>
    <row r="23" spans="1:11" x14ac:dyDescent="0.3">
      <c r="A23" s="14"/>
      <c r="B23" s="143" t="s">
        <v>330</v>
      </c>
      <c r="C23" s="21">
        <v>22.695036899999998</v>
      </c>
      <c r="D23" s="24">
        <v>24.168765090000001</v>
      </c>
      <c r="E23" s="21">
        <v>6.4936144254517769</v>
      </c>
      <c r="F23" s="21">
        <v>1.2974126976573459</v>
      </c>
      <c r="G23" s="21">
        <v>3.1937077299999999</v>
      </c>
      <c r="H23" s="24">
        <v>2.1883539999999999</v>
      </c>
      <c r="I23" s="21">
        <v>-31.479202700868314</v>
      </c>
      <c r="J23" s="21">
        <v>1.1601009708562378</v>
      </c>
      <c r="K23" s="16"/>
    </row>
    <row r="24" spans="1:11" x14ac:dyDescent="0.3">
      <c r="A24" s="14"/>
      <c r="B24" s="143" t="s">
        <v>331</v>
      </c>
      <c r="C24" s="21">
        <v>21.577286780000001</v>
      </c>
      <c r="D24" s="24">
        <v>23.935521170000001</v>
      </c>
      <c r="E24" s="21">
        <v>10.92924432086544</v>
      </c>
      <c r="F24" s="21">
        <v>1.2848918418199664</v>
      </c>
      <c r="G24" s="21">
        <v>1.7977658799999998</v>
      </c>
      <c r="H24" s="24">
        <v>3.1372591000000001</v>
      </c>
      <c r="I24" s="21">
        <v>74.508768627870523</v>
      </c>
      <c r="J24" s="21">
        <v>1.6631392031351266</v>
      </c>
      <c r="K24" s="16"/>
    </row>
    <row r="25" spans="1:11" x14ac:dyDescent="0.3">
      <c r="A25" s="14"/>
      <c r="B25" s="143" t="s">
        <v>332</v>
      </c>
      <c r="C25" s="21">
        <v>27.5891664799999</v>
      </c>
      <c r="D25" s="24">
        <v>23.518286940000003</v>
      </c>
      <c r="E25" s="21">
        <v>-14.755355305681251</v>
      </c>
      <c r="F25" s="21">
        <v>1.262494131970767</v>
      </c>
      <c r="G25" s="21">
        <v>3.4203920499999998</v>
      </c>
      <c r="H25" s="24">
        <v>2.3559889700000003</v>
      </c>
      <c r="I25" s="21">
        <v>-31.119329727128786</v>
      </c>
      <c r="J25" s="21">
        <v>1.2489684445129023</v>
      </c>
      <c r="K25" s="16"/>
    </row>
    <row r="26" spans="1:11" x14ac:dyDescent="0.3">
      <c r="A26" s="14"/>
      <c r="B26" s="143" t="s">
        <v>333</v>
      </c>
      <c r="C26" s="21">
        <v>30.313713979999999</v>
      </c>
      <c r="D26" s="24">
        <v>21.419334729999999</v>
      </c>
      <c r="E26" s="21">
        <v>-29.341106985004284</v>
      </c>
      <c r="F26" s="21">
        <v>1.1498194777677395</v>
      </c>
      <c r="G26" s="21">
        <v>2.7806749100000001</v>
      </c>
      <c r="H26" s="24">
        <v>1.8668754299999999</v>
      </c>
      <c r="I26" s="21">
        <v>-32.862506750204759</v>
      </c>
      <c r="J26" s="21">
        <v>0.98967717234535924</v>
      </c>
      <c r="K26" s="16"/>
    </row>
    <row r="27" spans="1:11" x14ac:dyDescent="0.3">
      <c r="A27" s="14"/>
      <c r="B27" s="143" t="s">
        <v>334</v>
      </c>
      <c r="C27" s="21">
        <v>32.047239210000001</v>
      </c>
      <c r="D27" s="24">
        <v>21.153669790000098</v>
      </c>
      <c r="E27" s="21">
        <v>-33.992224255625366</v>
      </c>
      <c r="F27" s="21">
        <v>1.1355582167891694</v>
      </c>
      <c r="G27" s="21">
        <v>2.9175772599999998</v>
      </c>
      <c r="H27" s="24">
        <v>1.2573557500000001</v>
      </c>
      <c r="I27" s="21">
        <v>-56.904114683153239</v>
      </c>
      <c r="J27" s="21">
        <v>0.66655560585109774</v>
      </c>
      <c r="K27" s="16"/>
    </row>
    <row r="28" spans="1:11" x14ac:dyDescent="0.3">
      <c r="A28" s="14"/>
      <c r="B28" s="143" t="s">
        <v>335</v>
      </c>
      <c r="C28" s="21">
        <v>1.6577343999999998</v>
      </c>
      <c r="D28" s="24">
        <v>18.72258046</v>
      </c>
      <c r="E28" s="21">
        <v>1029.4077302129945</v>
      </c>
      <c r="F28" s="21">
        <v>1.0050539831580325</v>
      </c>
      <c r="G28" s="21">
        <v>1.5320203999999999</v>
      </c>
      <c r="H28" s="24">
        <v>4.9976029999999998E-2</v>
      </c>
      <c r="I28" s="21">
        <v>-96.737900487486982</v>
      </c>
      <c r="J28" s="21">
        <v>2.6493538487164535E-2</v>
      </c>
      <c r="K28" s="16"/>
    </row>
    <row r="29" spans="1:11" x14ac:dyDescent="0.3">
      <c r="A29" s="14"/>
      <c r="B29" s="143" t="s">
        <v>336</v>
      </c>
      <c r="C29" s="21">
        <v>6.9243689000000002</v>
      </c>
      <c r="D29" s="24">
        <v>17.978801559999997</v>
      </c>
      <c r="E29" s="21">
        <v>159.64534558521279</v>
      </c>
      <c r="F29" s="21">
        <v>0.96512690432234616</v>
      </c>
      <c r="G29" s="21">
        <v>2.02642202</v>
      </c>
      <c r="H29" s="24">
        <v>2.0166399699999999</v>
      </c>
      <c r="I29" s="21">
        <v>-0.48272521239184352</v>
      </c>
      <c r="J29" s="21">
        <v>1.0690710858775563</v>
      </c>
      <c r="K29" s="16"/>
    </row>
    <row r="30" spans="1:11" x14ac:dyDescent="0.3">
      <c r="A30" s="14"/>
      <c r="B30" s="143" t="s">
        <v>337</v>
      </c>
      <c r="C30" s="21">
        <v>0</v>
      </c>
      <c r="D30" s="24">
        <v>16.24431719</v>
      </c>
      <c r="E30" s="21" t="s">
        <v>97</v>
      </c>
      <c r="F30" s="21">
        <v>0.87201738725987565</v>
      </c>
      <c r="G30" s="21">
        <v>0</v>
      </c>
      <c r="H30" s="24">
        <v>0.94082631000000005</v>
      </c>
      <c r="I30" s="21" t="s">
        <v>97</v>
      </c>
      <c r="J30" s="21">
        <v>0.49875546444409441</v>
      </c>
      <c r="K30" s="16"/>
    </row>
    <row r="31" spans="1:11" x14ac:dyDescent="0.3">
      <c r="A31" s="14"/>
      <c r="B31" s="143" t="s">
        <v>338</v>
      </c>
      <c r="C31" s="21">
        <v>15.275076210000002</v>
      </c>
      <c r="D31" s="24">
        <v>15.55734114</v>
      </c>
      <c r="E31" s="21">
        <v>1.8478790293380731</v>
      </c>
      <c r="F31" s="21">
        <v>0.83513956388174759</v>
      </c>
      <c r="G31" s="21">
        <v>1.51048509</v>
      </c>
      <c r="H31" s="24">
        <v>1.4853512</v>
      </c>
      <c r="I31" s="21">
        <v>-1.6639614761109645</v>
      </c>
      <c r="J31" s="21">
        <v>0.78742167363346038</v>
      </c>
      <c r="K31" s="16"/>
    </row>
    <row r="32" spans="1:11" x14ac:dyDescent="0.3">
      <c r="A32" s="14"/>
      <c r="B32" s="143" t="s">
        <v>339</v>
      </c>
      <c r="C32" s="21">
        <v>11.708386300000001</v>
      </c>
      <c r="D32" s="24">
        <v>13.5792894</v>
      </c>
      <c r="E32" s="21">
        <v>15.979171271450099</v>
      </c>
      <c r="F32" s="21">
        <v>0.72895501392470197</v>
      </c>
      <c r="G32" s="21">
        <v>0.92520228999999998</v>
      </c>
      <c r="H32" s="24">
        <v>2.5177903700000002</v>
      </c>
      <c r="I32" s="21">
        <v>172.13404000545657</v>
      </c>
      <c r="J32" s="21">
        <v>1.3347433973888532</v>
      </c>
      <c r="K32" s="16"/>
    </row>
    <row r="33" spans="1:11" s="125" customFormat="1" x14ac:dyDescent="0.3">
      <c r="A33" s="95"/>
      <c r="B33" s="143" t="s">
        <v>340</v>
      </c>
      <c r="C33" s="21">
        <v>16.170647389999999</v>
      </c>
      <c r="D33" s="24">
        <v>13.54980316</v>
      </c>
      <c r="E33" s="21">
        <v>-16.207416850983602</v>
      </c>
      <c r="F33" s="21">
        <v>0.72737215182811932</v>
      </c>
      <c r="G33" s="21">
        <v>1.95248183</v>
      </c>
      <c r="H33" s="24">
        <v>1.0795370800000001</v>
      </c>
      <c r="I33" s="21">
        <v>-44.70949417234781</v>
      </c>
      <c r="J33" s="21">
        <v>0.5722894991319083</v>
      </c>
      <c r="K33" s="97"/>
    </row>
    <row r="34" spans="1:11" x14ac:dyDescent="0.3">
      <c r="A34" s="14"/>
      <c r="B34" s="143" t="s">
        <v>2</v>
      </c>
      <c r="C34" s="21">
        <v>1132.3395777900002</v>
      </c>
      <c r="D34" s="24">
        <v>1036.1235103400011</v>
      </c>
      <c r="E34" s="21">
        <v>-8.4971036372132431</v>
      </c>
      <c r="F34" s="21">
        <v>55.620541374396701</v>
      </c>
      <c r="G34" s="21">
        <v>117.75732862</v>
      </c>
      <c r="H34" s="24">
        <v>123.01460283</v>
      </c>
      <c r="I34" s="21">
        <v>4.4644985340700938</v>
      </c>
      <c r="J34" s="21">
        <v>65.213105453951911</v>
      </c>
      <c r="K34" s="16"/>
    </row>
    <row r="35" spans="1:11" s="125" customFormat="1" x14ac:dyDescent="0.3">
      <c r="A35" s="95"/>
      <c r="B35" s="110"/>
      <c r="C35" s="107"/>
      <c r="D35" s="107"/>
      <c r="E35" s="107"/>
      <c r="F35" s="108"/>
      <c r="G35" s="108"/>
      <c r="H35" s="108"/>
      <c r="I35" s="109"/>
      <c r="J35" s="109"/>
      <c r="K35" s="97"/>
    </row>
    <row r="36" spans="1:11" x14ac:dyDescent="0.3">
      <c r="A36" s="17"/>
      <c r="B36" s="37" t="s">
        <v>200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34.109375" style="91" customWidth="1"/>
    <col min="3" max="4" width="12.88671875" style="91" customWidth="1"/>
    <col min="5" max="5" width="13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3">
      <c r="A7" s="95"/>
      <c r="B7" s="105"/>
      <c r="C7" s="219" t="s">
        <v>101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97"/>
    </row>
    <row r="11" spans="1:14" x14ac:dyDescent="0.3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2"/>
      <c r="F11" s="222"/>
      <c r="G11" s="115">
        <f>+C11</f>
        <v>2018</v>
      </c>
      <c r="H11" s="115">
        <f>+D11</f>
        <v>2019</v>
      </c>
      <c r="I11" s="222"/>
      <c r="J11" s="222"/>
      <c r="K11" s="97"/>
      <c r="N11" s="90"/>
    </row>
    <row r="12" spans="1:14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3">
      <c r="A13" s="95"/>
      <c r="B13" s="111" t="s">
        <v>24</v>
      </c>
      <c r="C13" s="30">
        <v>702.30578079999998</v>
      </c>
      <c r="D13" s="30">
        <v>602.06003820000001</v>
      </c>
      <c r="E13" s="30">
        <v>-14.273802856329842</v>
      </c>
      <c r="F13" s="216">
        <v>100</v>
      </c>
      <c r="G13" s="30">
        <v>61.552335499999998</v>
      </c>
      <c r="H13" s="30">
        <v>42.144154100000002</v>
      </c>
      <c r="I13" s="30">
        <v>-31.531186009993071</v>
      </c>
      <c r="J13" s="216">
        <v>100</v>
      </c>
      <c r="K13" s="97"/>
    </row>
    <row r="14" spans="1:14" x14ac:dyDescent="0.3">
      <c r="A14" s="95"/>
      <c r="B14" s="177" t="s">
        <v>321</v>
      </c>
      <c r="C14" s="132">
        <v>145.54675209999999</v>
      </c>
      <c r="D14" s="24">
        <v>121.4321279</v>
      </c>
      <c r="E14" s="132">
        <v>-16.568301148645137</v>
      </c>
      <c r="F14" s="132">
        <v>20.169438294401647</v>
      </c>
      <c r="G14" s="132">
        <v>10.441361799999999</v>
      </c>
      <c r="H14" s="24">
        <v>6.2852929</v>
      </c>
      <c r="I14" s="132">
        <v>-39.803897035729577</v>
      </c>
      <c r="J14" s="132">
        <v>14.913795363139107</v>
      </c>
      <c r="K14" s="97"/>
    </row>
    <row r="15" spans="1:14" x14ac:dyDescent="0.3">
      <c r="A15" s="95"/>
      <c r="B15" s="177" t="s">
        <v>341</v>
      </c>
      <c r="C15" s="132">
        <v>188.96000230000001</v>
      </c>
      <c r="D15" s="24">
        <v>110.1070941</v>
      </c>
      <c r="E15" s="132">
        <v>-41.729946676657093</v>
      </c>
      <c r="F15" s="132">
        <v>18.288391043057935</v>
      </c>
      <c r="G15" s="132">
        <v>10.261649999999999</v>
      </c>
      <c r="H15" s="24">
        <v>2.7738737000000002</v>
      </c>
      <c r="I15" s="132">
        <v>-72.968541121554523</v>
      </c>
      <c r="J15" s="132">
        <v>6.5818706276987538</v>
      </c>
      <c r="K15" s="97"/>
    </row>
    <row r="16" spans="1:14" x14ac:dyDescent="0.3">
      <c r="A16" s="95"/>
      <c r="B16" s="177" t="s">
        <v>326</v>
      </c>
      <c r="C16" s="132">
        <v>16.927043900000001</v>
      </c>
      <c r="D16" s="24">
        <v>49.086014499999997</v>
      </c>
      <c r="E16" s="132">
        <v>189.98574582771656</v>
      </c>
      <c r="F16" s="132">
        <v>8.1530098969455231</v>
      </c>
      <c r="G16" s="132">
        <v>3.4064513999999999</v>
      </c>
      <c r="H16" s="24">
        <v>0.56493119999999997</v>
      </c>
      <c r="I16" s="132">
        <v>-83.415844418035732</v>
      </c>
      <c r="J16" s="132">
        <v>1.3404734584529243</v>
      </c>
      <c r="K16" s="97"/>
    </row>
    <row r="17" spans="1:11" x14ac:dyDescent="0.3">
      <c r="A17" s="95"/>
      <c r="B17" s="177" t="s">
        <v>329</v>
      </c>
      <c r="C17" s="132">
        <v>15.820744100000001</v>
      </c>
      <c r="D17" s="24">
        <v>22.770642800000001</v>
      </c>
      <c r="E17" s="132">
        <v>43.929025436926182</v>
      </c>
      <c r="F17" s="132">
        <v>3.7821216083495908</v>
      </c>
      <c r="G17" s="132">
        <v>1.6047285</v>
      </c>
      <c r="H17" s="24">
        <v>2.2053269000000002</v>
      </c>
      <c r="I17" s="132">
        <v>37.42679213337334</v>
      </c>
      <c r="J17" s="132">
        <v>5.2328180434400986</v>
      </c>
      <c r="K17" s="97"/>
    </row>
    <row r="18" spans="1:11" x14ac:dyDescent="0.3">
      <c r="A18" s="95"/>
      <c r="B18" s="177" t="s">
        <v>325</v>
      </c>
      <c r="C18" s="132">
        <v>31.967918000000001</v>
      </c>
      <c r="D18" s="24">
        <v>19.7146857</v>
      </c>
      <c r="E18" s="132">
        <v>-38.329778936495018</v>
      </c>
      <c r="F18" s="132">
        <v>3.2745381605033423</v>
      </c>
      <c r="G18" s="132">
        <v>2.4877988000000002</v>
      </c>
      <c r="H18" s="24">
        <v>1.0913755000000001</v>
      </c>
      <c r="I18" s="132">
        <v>-56.130877625634355</v>
      </c>
      <c r="J18" s="132">
        <v>2.5896248799071282</v>
      </c>
      <c r="K18" s="97"/>
    </row>
    <row r="19" spans="1:11" x14ac:dyDescent="0.3">
      <c r="A19" s="95"/>
      <c r="B19" s="177" t="s">
        <v>332</v>
      </c>
      <c r="C19" s="132">
        <v>12.525085900000001</v>
      </c>
      <c r="D19" s="24">
        <v>14.7543939</v>
      </c>
      <c r="E19" s="132">
        <v>17.798744198632587</v>
      </c>
      <c r="F19" s="132">
        <v>2.4506515901822232</v>
      </c>
      <c r="G19" s="132">
        <v>1.3949672</v>
      </c>
      <c r="H19" s="24">
        <v>1.3936169</v>
      </c>
      <c r="I19" s="132">
        <v>-9.6797974891449368E-2</v>
      </c>
      <c r="J19" s="132">
        <v>3.3067857921485722</v>
      </c>
      <c r="K19" s="97"/>
    </row>
    <row r="20" spans="1:11" x14ac:dyDescent="0.3">
      <c r="A20" s="95"/>
      <c r="B20" s="177" t="s">
        <v>334</v>
      </c>
      <c r="C20" s="132">
        <v>23.552313999999999</v>
      </c>
      <c r="D20" s="24">
        <v>14.6211289</v>
      </c>
      <c r="E20" s="132">
        <v>-37.92062682248546</v>
      </c>
      <c r="F20" s="132">
        <v>2.4285167545272235</v>
      </c>
      <c r="G20" s="132">
        <v>1.9977924</v>
      </c>
      <c r="H20" s="24">
        <v>0.67870339999999996</v>
      </c>
      <c r="I20" s="132">
        <v>-66.027330967922396</v>
      </c>
      <c r="J20" s="132">
        <v>1.6104330825802478</v>
      </c>
      <c r="K20" s="97"/>
    </row>
    <row r="21" spans="1:11" x14ac:dyDescent="0.3">
      <c r="A21" s="95"/>
      <c r="B21" s="177" t="s">
        <v>333</v>
      </c>
      <c r="C21" s="132">
        <v>19.308336799999999</v>
      </c>
      <c r="D21" s="24">
        <v>10.300076199999999</v>
      </c>
      <c r="E21" s="132">
        <v>-46.654772460774566</v>
      </c>
      <c r="F21" s="132">
        <v>1.7108054922220877</v>
      </c>
      <c r="G21" s="132">
        <v>1.6422576</v>
      </c>
      <c r="H21" s="24">
        <v>0.69058310000000001</v>
      </c>
      <c r="I21" s="132">
        <v>-57.949160959888381</v>
      </c>
      <c r="J21" s="132">
        <v>1.6386213337237203</v>
      </c>
      <c r="K21" s="97"/>
    </row>
    <row r="22" spans="1:11" x14ac:dyDescent="0.3">
      <c r="A22" s="95"/>
      <c r="B22" s="177" t="s">
        <v>342</v>
      </c>
      <c r="C22" s="132">
        <v>11.9962068</v>
      </c>
      <c r="D22" s="24">
        <v>9.3676083000000006</v>
      </c>
      <c r="E22" s="132">
        <v>-21.911913855969868</v>
      </c>
      <c r="F22" s="132">
        <v>1.5559259385503592</v>
      </c>
      <c r="G22" s="132">
        <v>1.2784489000000001</v>
      </c>
      <c r="H22" s="24">
        <v>0.70974970000000004</v>
      </c>
      <c r="I22" s="132">
        <v>-44.483530002646177</v>
      </c>
      <c r="J22" s="132">
        <v>1.6841000019027548</v>
      </c>
      <c r="K22" s="97"/>
    </row>
    <row r="23" spans="1:11" x14ac:dyDescent="0.3">
      <c r="A23" s="95"/>
      <c r="B23" s="177" t="s">
        <v>331</v>
      </c>
      <c r="C23" s="132">
        <v>4.8243866999999998</v>
      </c>
      <c r="D23" s="24">
        <v>8.4176702999999993</v>
      </c>
      <c r="E23" s="132">
        <v>74.48166623956574</v>
      </c>
      <c r="F23" s="132">
        <v>1.3981446643040125</v>
      </c>
      <c r="G23" s="132">
        <v>0.52362089999999994</v>
      </c>
      <c r="H23" s="24">
        <v>1.2244415</v>
      </c>
      <c r="I23" s="132">
        <v>133.84121985963512</v>
      </c>
      <c r="J23" s="132">
        <v>2.9053649934333357</v>
      </c>
      <c r="K23" s="97"/>
    </row>
    <row r="24" spans="1:11" x14ac:dyDescent="0.3">
      <c r="A24" s="95"/>
      <c r="B24" s="177" t="s">
        <v>335</v>
      </c>
      <c r="C24" s="132">
        <v>5.5320399999999999E-2</v>
      </c>
      <c r="D24" s="24">
        <v>6.6342084999999997</v>
      </c>
      <c r="E24" s="132">
        <v>11892.336461775403</v>
      </c>
      <c r="F24" s="132">
        <v>1.101918094387152</v>
      </c>
      <c r="G24" s="132">
        <v>3.2020399999999997E-2</v>
      </c>
      <c r="H24" s="24">
        <v>0</v>
      </c>
      <c r="I24" s="132" t="s">
        <v>97</v>
      </c>
      <c r="J24" s="132">
        <v>0</v>
      </c>
      <c r="K24" s="97"/>
    </row>
    <row r="25" spans="1:11" x14ac:dyDescent="0.3">
      <c r="A25" s="95"/>
      <c r="B25" s="177" t="s">
        <v>343</v>
      </c>
      <c r="C25" s="132">
        <v>2.75</v>
      </c>
      <c r="D25" s="24">
        <v>6.5330000000000004</v>
      </c>
      <c r="E25" s="132">
        <v>137.56363636363636</v>
      </c>
      <c r="F25" s="132">
        <v>1.0851077277163155</v>
      </c>
      <c r="G25" s="132">
        <v>0</v>
      </c>
      <c r="H25" s="24">
        <v>9.2999999999999999E-2</v>
      </c>
      <c r="I25" s="132" t="s">
        <v>97</v>
      </c>
      <c r="J25" s="132">
        <v>0.22067117489018481</v>
      </c>
      <c r="K25" s="97"/>
    </row>
    <row r="26" spans="1:11" x14ac:dyDescent="0.3">
      <c r="A26" s="95"/>
      <c r="B26" s="177" t="s">
        <v>344</v>
      </c>
      <c r="C26" s="132">
        <v>4.5264176000000003</v>
      </c>
      <c r="D26" s="24">
        <v>5.1908951999999999</v>
      </c>
      <c r="E26" s="132">
        <v>14.679988872436333</v>
      </c>
      <c r="F26" s="132">
        <v>0.86218896300099923</v>
      </c>
      <c r="G26" s="132">
        <v>0.85591490000000003</v>
      </c>
      <c r="H26" s="24">
        <v>4.5265091999999996</v>
      </c>
      <c r="I26" s="132">
        <v>428.85037986837239</v>
      </c>
      <c r="J26" s="132">
        <v>10.740538745325059</v>
      </c>
      <c r="K26" s="97"/>
    </row>
    <row r="27" spans="1:11" x14ac:dyDescent="0.3">
      <c r="A27" s="95"/>
      <c r="B27" s="177" t="s">
        <v>345</v>
      </c>
      <c r="C27" s="132">
        <v>4.5901417000000002</v>
      </c>
      <c r="D27" s="24">
        <v>5.0140946</v>
      </c>
      <c r="E27" s="132">
        <v>9.2361614893065269</v>
      </c>
      <c r="F27" s="132">
        <v>0.83282302127057206</v>
      </c>
      <c r="G27" s="132">
        <v>0.60605960000000003</v>
      </c>
      <c r="H27" s="24">
        <v>4.0258799999999997E-2</v>
      </c>
      <c r="I27" s="132">
        <v>-93.357286973096379</v>
      </c>
      <c r="J27" s="132">
        <v>9.5526416082462068E-2</v>
      </c>
      <c r="K27" s="97"/>
    </row>
    <row r="28" spans="1:11" x14ac:dyDescent="0.3">
      <c r="A28" s="95"/>
      <c r="B28" s="177" t="s">
        <v>346</v>
      </c>
      <c r="C28" s="132">
        <v>4.0353266999999997</v>
      </c>
      <c r="D28" s="24">
        <v>4.9977868000000001</v>
      </c>
      <c r="E28" s="132">
        <v>23.85085946077179</v>
      </c>
      <c r="F28" s="132">
        <v>0.83011435453215898</v>
      </c>
      <c r="G28" s="132">
        <v>0.61284329999999998</v>
      </c>
      <c r="H28" s="24">
        <v>2.43185E-2</v>
      </c>
      <c r="I28" s="132">
        <v>-96.031856756857749</v>
      </c>
      <c r="J28" s="132">
        <v>5.7703139425451175E-2</v>
      </c>
      <c r="K28" s="97"/>
    </row>
    <row r="29" spans="1:11" x14ac:dyDescent="0.3">
      <c r="A29" s="95"/>
      <c r="B29" s="177" t="s">
        <v>347</v>
      </c>
      <c r="C29" s="132">
        <v>4.3340209999999999</v>
      </c>
      <c r="D29" s="24">
        <v>3.8075952000000002</v>
      </c>
      <c r="E29" s="132">
        <v>-12.146360158384095</v>
      </c>
      <c r="F29" s="132">
        <v>0.6324278242056558</v>
      </c>
      <c r="G29" s="132">
        <v>0</v>
      </c>
      <c r="H29" s="24">
        <v>1.1529022</v>
      </c>
      <c r="I29" s="132" t="s">
        <v>97</v>
      </c>
      <c r="J29" s="132">
        <v>2.7356159463169769</v>
      </c>
      <c r="K29" s="97"/>
    </row>
    <row r="30" spans="1:11" x14ac:dyDescent="0.3">
      <c r="A30" s="95"/>
      <c r="B30" s="177" t="s">
        <v>348</v>
      </c>
      <c r="C30" s="132">
        <v>3.3228659999999999</v>
      </c>
      <c r="D30" s="24">
        <v>3.7729129000000001</v>
      </c>
      <c r="E30" s="132">
        <v>13.543937673081018</v>
      </c>
      <c r="F30" s="132">
        <v>0.62666721931586922</v>
      </c>
      <c r="G30" s="132">
        <v>0.401777</v>
      </c>
      <c r="H30" s="24">
        <v>0.37943579999999999</v>
      </c>
      <c r="I30" s="132">
        <v>-5.5605970476159676</v>
      </c>
      <c r="J30" s="132">
        <v>0.90032842775695909</v>
      </c>
      <c r="K30" s="97"/>
    </row>
    <row r="31" spans="1:11" x14ac:dyDescent="0.3">
      <c r="A31" s="95"/>
      <c r="B31" s="177" t="s">
        <v>349</v>
      </c>
      <c r="C31" s="132">
        <v>4.074783</v>
      </c>
      <c r="D31" s="24">
        <v>3.7556166000000002</v>
      </c>
      <c r="E31" s="132">
        <v>-7.8327213989063953</v>
      </c>
      <c r="F31" s="132">
        <v>0.62379436629414886</v>
      </c>
      <c r="G31" s="132">
        <v>0.37125910000000001</v>
      </c>
      <c r="H31" s="24">
        <v>0.24075369999999999</v>
      </c>
      <c r="I31" s="132">
        <v>-35.152108056071896</v>
      </c>
      <c r="J31" s="132">
        <v>0.57126238535654938</v>
      </c>
      <c r="K31" s="97"/>
    </row>
    <row r="32" spans="1:11" x14ac:dyDescent="0.3">
      <c r="A32" s="95"/>
      <c r="B32" s="177" t="s">
        <v>350</v>
      </c>
      <c r="C32" s="132">
        <v>0</v>
      </c>
      <c r="D32" s="24">
        <v>3.4550000000000001</v>
      </c>
      <c r="E32" s="132" t="s">
        <v>97</v>
      </c>
      <c r="F32" s="132">
        <v>0.5738630337149655</v>
      </c>
      <c r="G32" s="132">
        <v>0</v>
      </c>
      <c r="H32" s="24">
        <v>1.8</v>
      </c>
      <c r="I32" s="132" t="s">
        <v>97</v>
      </c>
      <c r="J32" s="132">
        <v>4.2710549978745451</v>
      </c>
      <c r="K32" s="97"/>
    </row>
    <row r="33" spans="1:11" x14ac:dyDescent="0.3">
      <c r="A33" s="95"/>
      <c r="B33" s="177" t="s">
        <v>330</v>
      </c>
      <c r="C33" s="132">
        <v>2.1827299</v>
      </c>
      <c r="D33" s="24">
        <v>3.4011985999999998</v>
      </c>
      <c r="E33" s="132">
        <v>55.823155214944364</v>
      </c>
      <c r="F33" s="132">
        <v>0.56492681530046118</v>
      </c>
      <c r="G33" s="132">
        <v>0.28934530000000003</v>
      </c>
      <c r="H33" s="24">
        <v>0.17011390000000001</v>
      </c>
      <c r="I33" s="132">
        <v>-41.207304905246431</v>
      </c>
      <c r="J33" s="132">
        <v>0.40364767933496143</v>
      </c>
      <c r="K33" s="97"/>
    </row>
    <row r="34" spans="1:11" x14ac:dyDescent="0.3">
      <c r="A34" s="95"/>
      <c r="B34" s="177" t="s">
        <v>351</v>
      </c>
      <c r="C34" s="132">
        <v>1.1851122000000001</v>
      </c>
      <c r="D34" s="24">
        <v>3.3864502000000001</v>
      </c>
      <c r="E34" s="132">
        <v>185.74933242607744</v>
      </c>
      <c r="F34" s="132">
        <v>0.56247715927544184</v>
      </c>
      <c r="G34" s="132">
        <v>0.2951242</v>
      </c>
      <c r="H34" s="24">
        <v>0.43589050000000001</v>
      </c>
      <c r="I34" s="132">
        <v>47.697308455219869</v>
      </c>
      <c r="J34" s="132">
        <v>1.0342846103061303</v>
      </c>
      <c r="K34" s="97"/>
    </row>
    <row r="35" spans="1:11" x14ac:dyDescent="0.3">
      <c r="A35" s="95"/>
      <c r="B35" s="177" t="s">
        <v>352</v>
      </c>
      <c r="C35" s="132">
        <v>0</v>
      </c>
      <c r="D35" s="24">
        <v>3.2749999999999999</v>
      </c>
      <c r="E35" s="132" t="s">
        <v>97</v>
      </c>
      <c r="F35" s="132">
        <v>0.54396568318857075</v>
      </c>
      <c r="G35" s="132">
        <v>0</v>
      </c>
      <c r="H35" s="24">
        <v>0</v>
      </c>
      <c r="I35" s="132" t="s">
        <v>97</v>
      </c>
      <c r="J35" s="132">
        <v>0</v>
      </c>
      <c r="K35" s="97"/>
    </row>
    <row r="36" spans="1:11" x14ac:dyDescent="0.3">
      <c r="A36" s="95"/>
      <c r="B36" s="177" t="s">
        <v>353</v>
      </c>
      <c r="C36" s="132">
        <v>1.7812840999999999</v>
      </c>
      <c r="D36" s="24">
        <v>3.1773164999999999</v>
      </c>
      <c r="E36" s="132">
        <v>78.372248424605601</v>
      </c>
      <c r="F36" s="132">
        <v>0.52774080629887588</v>
      </c>
      <c r="G36" s="132">
        <v>0.2268674</v>
      </c>
      <c r="H36" s="24">
        <v>1.2019369</v>
      </c>
      <c r="I36" s="132">
        <v>429.79709733527159</v>
      </c>
      <c r="J36" s="132">
        <v>2.8519658910415759</v>
      </c>
      <c r="K36" s="97"/>
    </row>
    <row r="37" spans="1:11" x14ac:dyDescent="0.3">
      <c r="A37" s="95"/>
      <c r="B37" s="177" t="s">
        <v>354</v>
      </c>
      <c r="C37" s="132">
        <v>1.2303789000000001</v>
      </c>
      <c r="D37" s="24">
        <v>2.9984544</v>
      </c>
      <c r="E37" s="132">
        <v>143.70170847370676</v>
      </c>
      <c r="F37" s="132">
        <v>0.49803245685672543</v>
      </c>
      <c r="G37" s="132">
        <v>0.3930592</v>
      </c>
      <c r="H37" s="24">
        <v>0.38487130000000003</v>
      </c>
      <c r="I37" s="132">
        <v>-2.0831213211648492</v>
      </c>
      <c r="J37" s="132">
        <v>0.91322582744637404</v>
      </c>
      <c r="K37" s="97"/>
    </row>
    <row r="38" spans="1:11" x14ac:dyDescent="0.3">
      <c r="A38" s="95"/>
      <c r="B38" s="177" t="s">
        <v>355</v>
      </c>
      <c r="C38" s="132">
        <v>3.6474612999999998</v>
      </c>
      <c r="D38" s="24">
        <v>2.9668108000000002</v>
      </c>
      <c r="E38" s="132">
        <v>-18.660938225718795</v>
      </c>
      <c r="F38" s="132">
        <v>0.49277656907274203</v>
      </c>
      <c r="G38" s="132">
        <v>0.43030590000000002</v>
      </c>
      <c r="H38" s="24">
        <v>0.15002070000000001</v>
      </c>
      <c r="I38" s="132">
        <v>-65.136267013768574</v>
      </c>
      <c r="J38" s="132">
        <v>0.35597036695535433</v>
      </c>
      <c r="K38" s="97"/>
    </row>
    <row r="39" spans="1:11" x14ac:dyDescent="0.3">
      <c r="A39" s="95"/>
      <c r="B39" s="177" t="s">
        <v>356</v>
      </c>
      <c r="C39" s="132">
        <v>3.4105932999999999</v>
      </c>
      <c r="D39" s="24">
        <v>2.9552833000000001</v>
      </c>
      <c r="E39" s="132">
        <v>-13.349876691542196</v>
      </c>
      <c r="F39" s="132">
        <v>0.49086189291611415</v>
      </c>
      <c r="G39" s="132">
        <v>0.28512290000000001</v>
      </c>
      <c r="H39" s="24">
        <v>0.35587479999999999</v>
      </c>
      <c r="I39" s="132">
        <v>24.814527349434211</v>
      </c>
      <c r="J39" s="132">
        <v>0.84442269064311337</v>
      </c>
      <c r="K39" s="97"/>
    </row>
    <row r="40" spans="1:11" x14ac:dyDescent="0.3">
      <c r="A40" s="95"/>
      <c r="B40" s="177" t="s">
        <v>327</v>
      </c>
      <c r="C40" s="132">
        <v>3.9911514000000001</v>
      </c>
      <c r="D40" s="24">
        <v>2.9353851</v>
      </c>
      <c r="E40" s="132">
        <v>-26.452674784524589</v>
      </c>
      <c r="F40" s="132">
        <v>0.48755687369253464</v>
      </c>
      <c r="G40" s="132">
        <v>0.41938379999999997</v>
      </c>
      <c r="H40" s="24">
        <v>0.1936814</v>
      </c>
      <c r="I40" s="132">
        <v>-53.817624810495765</v>
      </c>
      <c r="J40" s="132">
        <v>0.45956883970296608</v>
      </c>
      <c r="K40" s="97"/>
    </row>
    <row r="41" spans="1:11" x14ac:dyDescent="0.3">
      <c r="A41" s="95"/>
      <c r="B41" s="177" t="s">
        <v>357</v>
      </c>
      <c r="C41" s="132">
        <v>2.6497934999999999</v>
      </c>
      <c r="D41" s="24">
        <v>2.9256171000000002</v>
      </c>
      <c r="E41" s="132">
        <v>10.409248871657372</v>
      </c>
      <c r="F41" s="132">
        <v>0.4859344441373023</v>
      </c>
      <c r="G41" s="132">
        <v>0.25663429999999998</v>
      </c>
      <c r="H41" s="24">
        <v>6.0595999999999997E-2</v>
      </c>
      <c r="I41" s="132">
        <v>-76.388191290096458</v>
      </c>
      <c r="J41" s="132">
        <v>0.1437826936951144</v>
      </c>
      <c r="K41" s="97"/>
    </row>
    <row r="42" spans="1:11" x14ac:dyDescent="0.3">
      <c r="A42" s="95"/>
      <c r="B42" s="177" t="s">
        <v>358</v>
      </c>
      <c r="C42" s="132">
        <v>1.9744189000000001</v>
      </c>
      <c r="D42" s="24">
        <v>2.7335082000000002</v>
      </c>
      <c r="E42" s="132">
        <v>38.446213212403912</v>
      </c>
      <c r="F42" s="132">
        <v>0.45402584901207949</v>
      </c>
      <c r="G42" s="132">
        <v>0.20924999999999999</v>
      </c>
      <c r="H42" s="24">
        <v>0.2407</v>
      </c>
      <c r="I42" s="132">
        <v>15.029868578255678</v>
      </c>
      <c r="J42" s="132">
        <v>0.57113496554911281</v>
      </c>
      <c r="K42" s="97"/>
    </row>
    <row r="43" spans="1:11" x14ac:dyDescent="0.3">
      <c r="A43" s="95"/>
      <c r="B43" s="177" t="s">
        <v>359</v>
      </c>
      <c r="C43" s="132">
        <v>2.3804782000000002</v>
      </c>
      <c r="D43" s="24">
        <v>2.7048660999999998</v>
      </c>
      <c r="E43" s="132">
        <v>13.627005699947169</v>
      </c>
      <c r="F43" s="132">
        <v>0.44926849954812359</v>
      </c>
      <c r="G43" s="132">
        <v>9.5117800000000002E-2</v>
      </c>
      <c r="H43" s="24">
        <v>0.25909120000000002</v>
      </c>
      <c r="I43" s="132">
        <v>172.38981557605416</v>
      </c>
      <c r="J43" s="132">
        <v>0.61477375814739632</v>
      </c>
      <c r="K43" s="97"/>
    </row>
    <row r="44" spans="1:11" s="125" customFormat="1" x14ac:dyDescent="0.3">
      <c r="A44" s="95"/>
      <c r="B44" s="177" t="s">
        <v>46</v>
      </c>
      <c r="C44" s="21">
        <v>178.75471209999989</v>
      </c>
      <c r="D44" s="24">
        <v>144.86759549999988</v>
      </c>
      <c r="E44" s="132">
        <v>-18.957327726858864</v>
      </c>
      <c r="F44" s="132">
        <v>24.061984903219223</v>
      </c>
      <c r="G44" s="21">
        <v>20.733172899999992</v>
      </c>
      <c r="H44" s="24">
        <v>12.816304400000003</v>
      </c>
      <c r="I44" s="132">
        <v>-38.184548685261731</v>
      </c>
      <c r="J44" s="132">
        <v>30.410633867723075</v>
      </c>
      <c r="K44" s="97"/>
    </row>
    <row r="45" spans="1:11" x14ac:dyDescent="0.3">
      <c r="A45" s="95"/>
      <c r="B45" s="179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3">
      <c r="A46" s="98"/>
      <c r="B46" s="106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99"/>
      <c r="C47" s="99"/>
      <c r="D47" s="102"/>
      <c r="E47" s="99"/>
    </row>
    <row r="48" spans="1:11" x14ac:dyDescent="0.3">
      <c r="B48" s="99"/>
      <c r="C48" s="99"/>
      <c r="D48" s="102"/>
      <c r="E48" s="99"/>
    </row>
    <row r="49" spans="3:4" x14ac:dyDescent="0.3">
      <c r="C49" s="99"/>
      <c r="D49" s="102"/>
    </row>
    <row r="50" spans="3:4" x14ac:dyDescent="0.3">
      <c r="C50" s="99"/>
      <c r="D50" s="102"/>
    </row>
    <row r="51" spans="3:4" x14ac:dyDescent="0.3">
      <c r="C51" s="99"/>
      <c r="D51" s="102"/>
    </row>
    <row r="52" spans="3:4" x14ac:dyDescent="0.3">
      <c r="C52" s="99"/>
      <c r="D52" s="102"/>
    </row>
    <row r="53" spans="3:4" x14ac:dyDescent="0.3">
      <c r="C53" s="99"/>
      <c r="D53" s="102"/>
    </row>
    <row r="54" spans="3:4" x14ac:dyDescent="0.3">
      <c r="C54" s="99"/>
      <c r="D54" s="102"/>
    </row>
    <row r="55" spans="3:4" x14ac:dyDescent="0.3">
      <c r="C55" s="99"/>
      <c r="D55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30.5546875" style="91" customWidth="1"/>
    <col min="3" max="4" width="12.88671875" style="91" customWidth="1"/>
    <col min="5" max="5" width="13.8867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.109375" style="91" customWidth="1"/>
    <col min="10" max="10" width="10" style="91" customWidth="1"/>
    <col min="11" max="11" width="3.66406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3">
      <c r="A7" s="95"/>
      <c r="B7" s="105"/>
      <c r="C7" s="219" t="s">
        <v>103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97"/>
    </row>
    <row r="11" spans="1:14" x14ac:dyDescent="0.3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2"/>
      <c r="F11" s="222"/>
      <c r="G11" s="115">
        <f>+C11</f>
        <v>2018</v>
      </c>
      <c r="H11" s="115">
        <f>+D11</f>
        <v>2019</v>
      </c>
      <c r="I11" s="222"/>
      <c r="J11" s="222"/>
      <c r="K11" s="97"/>
      <c r="N11" s="90"/>
    </row>
    <row r="12" spans="1:14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3">
      <c r="A13" s="95"/>
      <c r="B13" s="111" t="s">
        <v>24</v>
      </c>
      <c r="C13" s="30">
        <v>316.14212099999997</v>
      </c>
      <c r="D13" s="30">
        <v>337.61534519999998</v>
      </c>
      <c r="E13" s="30">
        <v>6.7922692908105153</v>
      </c>
      <c r="F13" s="216">
        <v>100</v>
      </c>
      <c r="G13" s="30">
        <v>46.928541600000003</v>
      </c>
      <c r="H13" s="30">
        <v>41.6391329</v>
      </c>
      <c r="I13" s="30">
        <v>-11.27119769688305</v>
      </c>
      <c r="J13" s="216">
        <v>100</v>
      </c>
      <c r="K13" s="97"/>
    </row>
    <row r="14" spans="1:14" ht="15" customHeight="1" x14ac:dyDescent="0.3">
      <c r="A14" s="95"/>
      <c r="B14" s="173" t="s">
        <v>360</v>
      </c>
      <c r="C14" s="21">
        <v>63.064889999999998</v>
      </c>
      <c r="D14" s="24">
        <v>113.40144859999999</v>
      </c>
      <c r="E14" s="21">
        <v>79.817087764681744</v>
      </c>
      <c r="F14" s="21">
        <v>33.588949735925688</v>
      </c>
      <c r="G14" s="21">
        <v>18.114685999999999</v>
      </c>
      <c r="H14" s="24">
        <v>14.373856</v>
      </c>
      <c r="I14" s="21">
        <v>-20.650813378713817</v>
      </c>
      <c r="J14" s="21">
        <v>34.520065618369301</v>
      </c>
      <c r="K14" s="97"/>
    </row>
    <row r="15" spans="1:14" s="125" customFormat="1" ht="15" customHeight="1" x14ac:dyDescent="0.3">
      <c r="A15" s="95"/>
      <c r="B15" s="173" t="s">
        <v>324</v>
      </c>
      <c r="C15" s="21">
        <v>17.703366200000001</v>
      </c>
      <c r="D15" s="24">
        <v>14.8076515</v>
      </c>
      <c r="E15" s="21">
        <v>-16.356859296058623</v>
      </c>
      <c r="F15" s="21">
        <v>4.3859533372892434</v>
      </c>
      <c r="G15" s="21">
        <v>2.2578516999999998</v>
      </c>
      <c r="H15" s="24">
        <v>1.6894849999999999</v>
      </c>
      <c r="I15" s="21">
        <v>-25.172897759405544</v>
      </c>
      <c r="J15" s="21">
        <v>4.0574452019869023</v>
      </c>
      <c r="K15" s="97"/>
    </row>
    <row r="16" spans="1:14" s="125" customFormat="1" ht="15" customHeight="1" x14ac:dyDescent="0.3">
      <c r="A16" s="95"/>
      <c r="B16" s="173" t="s">
        <v>328</v>
      </c>
      <c r="C16" s="21">
        <v>14.2637366</v>
      </c>
      <c r="D16" s="24">
        <v>12.041449099999999</v>
      </c>
      <c r="E16" s="21">
        <v>-15.579981335325554</v>
      </c>
      <c r="F16" s="21">
        <v>3.5666178303793523</v>
      </c>
      <c r="G16" s="21">
        <v>2.2515961999999998</v>
      </c>
      <c r="H16" s="24">
        <v>1.7717252999999999</v>
      </c>
      <c r="I16" s="21">
        <v>-21.312476011462444</v>
      </c>
      <c r="J16" s="21">
        <v>4.2549524368217568</v>
      </c>
      <c r="K16" s="97"/>
    </row>
    <row r="17" spans="1:11" s="125" customFormat="1" ht="15" customHeight="1" x14ac:dyDescent="0.3">
      <c r="A17" s="95"/>
      <c r="B17" s="173" t="s">
        <v>361</v>
      </c>
      <c r="C17" s="21">
        <v>1.0639521999999999</v>
      </c>
      <c r="D17" s="24">
        <v>5.0718059000000002</v>
      </c>
      <c r="E17" s="21">
        <v>376.69490227098555</v>
      </c>
      <c r="F17" s="21">
        <v>1.5022438914900367</v>
      </c>
      <c r="G17" s="21">
        <v>0.22832079999999999</v>
      </c>
      <c r="H17" s="24">
        <v>0.71125450000000001</v>
      </c>
      <c r="I17" s="21">
        <v>211.51542040847792</v>
      </c>
      <c r="J17" s="21">
        <v>1.7081395563835096</v>
      </c>
      <c r="K17" s="97"/>
    </row>
    <row r="18" spans="1:11" s="125" customFormat="1" ht="15" customHeight="1" x14ac:dyDescent="0.3">
      <c r="A18" s="95"/>
      <c r="B18" s="173" t="s">
        <v>339</v>
      </c>
      <c r="C18" s="21">
        <v>3.5263805000000001</v>
      </c>
      <c r="D18" s="24">
        <v>4.7086332000000004</v>
      </c>
      <c r="E18" s="21">
        <v>33.525953878204582</v>
      </c>
      <c r="F18" s="21">
        <v>1.394673929056943</v>
      </c>
      <c r="G18" s="21">
        <v>0.1023183</v>
      </c>
      <c r="H18" s="24">
        <v>1.3934386000000001</v>
      </c>
      <c r="I18" s="21">
        <v>1261.8664500876187</v>
      </c>
      <c r="J18" s="21">
        <v>3.3464640182264702</v>
      </c>
      <c r="K18" s="97"/>
    </row>
    <row r="19" spans="1:11" s="125" customFormat="1" ht="15" customHeight="1" x14ac:dyDescent="0.3">
      <c r="A19" s="95"/>
      <c r="B19" s="173" t="s">
        <v>362</v>
      </c>
      <c r="C19" s="21">
        <v>4.5415998000000002</v>
      </c>
      <c r="D19" s="24">
        <v>4.6008645000000001</v>
      </c>
      <c r="E19" s="21">
        <v>1.3049300380892248</v>
      </c>
      <c r="F19" s="21">
        <v>1.3627533716734628</v>
      </c>
      <c r="G19" s="21">
        <v>0.47998099999999999</v>
      </c>
      <c r="H19" s="24">
        <v>0.29778569999999999</v>
      </c>
      <c r="I19" s="21">
        <v>-37.958856704744562</v>
      </c>
      <c r="J19" s="21">
        <v>0.71515826401850935</v>
      </c>
      <c r="K19" s="97"/>
    </row>
    <row r="20" spans="1:11" s="125" customFormat="1" ht="15" customHeight="1" x14ac:dyDescent="0.3">
      <c r="A20" s="95"/>
      <c r="B20" s="173" t="s">
        <v>363</v>
      </c>
      <c r="C20" s="21">
        <v>5.0444021000000001</v>
      </c>
      <c r="D20" s="24">
        <v>4.5605947000000002</v>
      </c>
      <c r="E20" s="21">
        <v>-9.5909761039866375</v>
      </c>
      <c r="F20" s="21">
        <v>1.3508256555395459</v>
      </c>
      <c r="G20" s="21">
        <v>0.47184530000000002</v>
      </c>
      <c r="H20" s="24">
        <v>0.40471760000000001</v>
      </c>
      <c r="I20" s="21">
        <v>-14.226633178289582</v>
      </c>
      <c r="J20" s="21">
        <v>0.97196452426606617</v>
      </c>
      <c r="K20" s="97"/>
    </row>
    <row r="21" spans="1:11" s="125" customFormat="1" ht="15" customHeight="1" x14ac:dyDescent="0.3">
      <c r="A21" s="95"/>
      <c r="B21" s="173" t="s">
        <v>364</v>
      </c>
      <c r="C21" s="21">
        <v>2.2082622999999999</v>
      </c>
      <c r="D21" s="24">
        <v>3.6381260000000002</v>
      </c>
      <c r="E21" s="21">
        <v>64.75062767679367</v>
      </c>
      <c r="F21" s="21">
        <v>1.0775949765686184</v>
      </c>
      <c r="G21" s="21">
        <v>0.1052401</v>
      </c>
      <c r="H21" s="24">
        <v>2.4374099999999999E-2</v>
      </c>
      <c r="I21" s="21">
        <v>-76.839531699418757</v>
      </c>
      <c r="J21" s="21">
        <v>5.853652154221492E-2</v>
      </c>
      <c r="K21" s="97"/>
    </row>
    <row r="22" spans="1:11" s="125" customFormat="1" ht="15" customHeight="1" x14ac:dyDescent="0.3">
      <c r="A22" s="95"/>
      <c r="B22" s="173" t="s">
        <v>327</v>
      </c>
      <c r="C22" s="21">
        <v>3.3160153000000001</v>
      </c>
      <c r="D22" s="24">
        <v>3.4773155</v>
      </c>
      <c r="E22" s="21">
        <v>4.8642779181386819</v>
      </c>
      <c r="F22" s="21">
        <v>1.0299636996476191</v>
      </c>
      <c r="G22" s="21">
        <v>0.41226000000000002</v>
      </c>
      <c r="H22" s="24">
        <v>0.2777654</v>
      </c>
      <c r="I22" s="21">
        <v>-32.623732595934605</v>
      </c>
      <c r="J22" s="21">
        <v>0.66707777192929973</v>
      </c>
      <c r="K22" s="97"/>
    </row>
    <row r="23" spans="1:11" s="125" customFormat="1" ht="15" customHeight="1" x14ac:dyDescent="0.3">
      <c r="A23" s="95"/>
      <c r="B23" s="173" t="s">
        <v>330</v>
      </c>
      <c r="C23" s="21">
        <v>3.7646617</v>
      </c>
      <c r="D23" s="24">
        <v>3.3875565999999999</v>
      </c>
      <c r="E23" s="21">
        <v>-10.016971777304718</v>
      </c>
      <c r="F23" s="21">
        <v>1.003377556192905</v>
      </c>
      <c r="G23" s="21">
        <v>0.64184660000000004</v>
      </c>
      <c r="H23" s="24">
        <v>0.69705079999999997</v>
      </c>
      <c r="I23" s="21">
        <v>8.6008401384380484</v>
      </c>
      <c r="J23" s="21">
        <v>1.674028135201634</v>
      </c>
      <c r="K23" s="97"/>
    </row>
    <row r="24" spans="1:11" s="125" customFormat="1" ht="15" customHeight="1" x14ac:dyDescent="0.3">
      <c r="A24" s="95"/>
      <c r="B24" s="173" t="s">
        <v>365</v>
      </c>
      <c r="C24" s="21">
        <v>2.6003191000000001</v>
      </c>
      <c r="D24" s="24">
        <v>3.3549867</v>
      </c>
      <c r="E24" s="21">
        <v>29.022115016576233</v>
      </c>
      <c r="F24" s="21">
        <v>0.99373051246013089</v>
      </c>
      <c r="G24" s="21">
        <v>0.35645710000000003</v>
      </c>
      <c r="H24" s="24">
        <v>0.38049749999999999</v>
      </c>
      <c r="I24" s="21">
        <v>6.7442617919519554</v>
      </c>
      <c r="J24" s="21">
        <v>0.91379784712087508</v>
      </c>
      <c r="K24" s="97"/>
    </row>
    <row r="25" spans="1:11" s="125" customFormat="1" ht="15" customHeight="1" x14ac:dyDescent="0.3">
      <c r="A25" s="95"/>
      <c r="B25" s="173" t="s">
        <v>366</v>
      </c>
      <c r="C25" s="21">
        <v>2.0690742000000002</v>
      </c>
      <c r="D25" s="24">
        <v>3.2939593999999999</v>
      </c>
      <c r="E25" s="21">
        <v>59.199674907743741</v>
      </c>
      <c r="F25" s="21">
        <v>0.97565452721015722</v>
      </c>
      <c r="G25" s="21">
        <v>0.30672250000000001</v>
      </c>
      <c r="H25" s="24">
        <v>0.22076270000000001</v>
      </c>
      <c r="I25" s="21">
        <v>-28.025267138863306</v>
      </c>
      <c r="J25" s="21">
        <v>0.53018082900568764</v>
      </c>
      <c r="K25" s="97"/>
    </row>
    <row r="26" spans="1:11" s="125" customFormat="1" ht="15" customHeight="1" x14ac:dyDescent="0.3">
      <c r="A26" s="95"/>
      <c r="B26" s="173" t="s">
        <v>331</v>
      </c>
      <c r="C26" s="21">
        <v>2.8789318000000002</v>
      </c>
      <c r="D26" s="24">
        <v>2.8511006999999999</v>
      </c>
      <c r="E26" s="21">
        <v>-0.96671619661153896</v>
      </c>
      <c r="F26" s="21">
        <v>0.84448196461894709</v>
      </c>
      <c r="G26" s="21">
        <v>0.14262520000000001</v>
      </c>
      <c r="H26" s="24">
        <v>0.28239890000000001</v>
      </c>
      <c r="I26" s="21">
        <v>98.000703942921731</v>
      </c>
      <c r="J26" s="21">
        <v>0.67820552526443223</v>
      </c>
      <c r="K26" s="97"/>
    </row>
    <row r="27" spans="1:11" s="125" customFormat="1" ht="15" customHeight="1" x14ac:dyDescent="0.3">
      <c r="A27" s="95"/>
      <c r="B27" s="173" t="s">
        <v>367</v>
      </c>
      <c r="C27" s="21">
        <v>5.2531387</v>
      </c>
      <c r="D27" s="24">
        <v>2.7968484</v>
      </c>
      <c r="E27" s="21">
        <v>-46.758527430467424</v>
      </c>
      <c r="F27" s="21">
        <v>0.82841270095207753</v>
      </c>
      <c r="G27" s="21">
        <v>0.58325249999999995</v>
      </c>
      <c r="H27" s="24">
        <v>0.12836980000000001</v>
      </c>
      <c r="I27" s="21">
        <v>-77.990698711107115</v>
      </c>
      <c r="J27" s="21">
        <v>0.30829124205898151</v>
      </c>
      <c r="K27" s="97"/>
    </row>
    <row r="28" spans="1:11" s="125" customFormat="1" ht="15" customHeight="1" x14ac:dyDescent="0.3">
      <c r="A28" s="95"/>
      <c r="B28" s="173" t="s">
        <v>368</v>
      </c>
      <c r="C28" s="21">
        <v>4.0990000000000002E-3</v>
      </c>
      <c r="D28" s="24">
        <v>2.7434300999999999</v>
      </c>
      <c r="E28" s="21">
        <v>66829.25347645767</v>
      </c>
      <c r="F28" s="21">
        <v>0.8125904639716004</v>
      </c>
      <c r="G28" s="21">
        <v>4.0990000000000002E-3</v>
      </c>
      <c r="H28" s="24">
        <v>5.1999999999999998E-3</v>
      </c>
      <c r="I28" s="21">
        <v>26.860209807270063</v>
      </c>
      <c r="J28" s="21">
        <v>1.2488252367041965E-2</v>
      </c>
      <c r="K28" s="97"/>
    </row>
    <row r="29" spans="1:11" s="125" customFormat="1" ht="15" customHeight="1" x14ac:dyDescent="0.3">
      <c r="A29" s="95"/>
      <c r="B29" s="173" t="s">
        <v>361</v>
      </c>
      <c r="C29" s="21">
        <v>2.2054223999999998</v>
      </c>
      <c r="D29" s="24">
        <v>2.4317234999999999</v>
      </c>
      <c r="E29" s="21">
        <v>10.261122767230457</v>
      </c>
      <c r="F29" s="21">
        <v>0.72026450650798202</v>
      </c>
      <c r="G29" s="21">
        <v>1.92605E-2</v>
      </c>
      <c r="H29" s="24">
        <v>2.4200200000000002E-2</v>
      </c>
      <c r="I29" s="21">
        <v>25.646790062563298</v>
      </c>
      <c r="J29" s="21">
        <v>5.811888556401712E-2</v>
      </c>
      <c r="K29" s="97"/>
    </row>
    <row r="30" spans="1:11" s="125" customFormat="1" ht="15" customHeight="1" x14ac:dyDescent="0.3">
      <c r="A30" s="95"/>
      <c r="B30" s="173" t="s">
        <v>369</v>
      </c>
      <c r="C30" s="21">
        <v>0</v>
      </c>
      <c r="D30" s="24">
        <v>2.4124528999999999</v>
      </c>
      <c r="E30" s="21" t="s">
        <v>97</v>
      </c>
      <c r="F30" s="21">
        <v>0.71455664983796485</v>
      </c>
      <c r="G30" s="21">
        <v>0</v>
      </c>
      <c r="H30" s="24">
        <v>1.624584</v>
      </c>
      <c r="I30" s="21" t="s">
        <v>97</v>
      </c>
      <c r="J30" s="21">
        <v>3.9015798045112509</v>
      </c>
      <c r="K30" s="97"/>
    </row>
    <row r="31" spans="1:11" s="125" customFormat="1" ht="15" customHeight="1" x14ac:dyDescent="0.3">
      <c r="A31" s="95"/>
      <c r="B31" s="173" t="s">
        <v>370</v>
      </c>
      <c r="C31" s="21">
        <v>2.3110393</v>
      </c>
      <c r="D31" s="24">
        <v>2.3445304999999999</v>
      </c>
      <c r="E31" s="21">
        <v>1.4491834907350842</v>
      </c>
      <c r="F31" s="21">
        <v>0.69443836997726605</v>
      </c>
      <c r="G31" s="21">
        <v>0.2275816</v>
      </c>
      <c r="H31" s="24">
        <v>0.16719500000000001</v>
      </c>
      <c r="I31" s="21">
        <v>-26.53404317396485</v>
      </c>
      <c r="J31" s="21">
        <v>0.40153333740530417</v>
      </c>
      <c r="K31" s="97"/>
    </row>
    <row r="32" spans="1:11" s="125" customFormat="1" ht="15" customHeight="1" x14ac:dyDescent="0.3">
      <c r="A32" s="95"/>
      <c r="B32" s="173" t="s">
        <v>371</v>
      </c>
      <c r="C32" s="21">
        <v>3.1982472</v>
      </c>
      <c r="D32" s="24">
        <v>2.2190335999999999</v>
      </c>
      <c r="E32" s="21">
        <v>-30.617195568872845</v>
      </c>
      <c r="F32" s="21">
        <v>0.65726680719606101</v>
      </c>
      <c r="G32" s="21">
        <v>0.39798509999999998</v>
      </c>
      <c r="H32" s="24">
        <v>0.15311849999999999</v>
      </c>
      <c r="I32" s="21">
        <v>-61.526574738602022</v>
      </c>
      <c r="J32" s="21">
        <v>0.36772739808902216</v>
      </c>
      <c r="K32" s="97"/>
    </row>
    <row r="33" spans="1:11" s="125" customFormat="1" ht="15" customHeight="1" x14ac:dyDescent="0.3">
      <c r="A33" s="95"/>
      <c r="B33" s="173" t="s">
        <v>372</v>
      </c>
      <c r="C33" s="21">
        <v>2.4173746999999999</v>
      </c>
      <c r="D33" s="24">
        <v>2.1231295000000001</v>
      </c>
      <c r="E33" s="21">
        <v>-12.172097275610593</v>
      </c>
      <c r="F33" s="21">
        <v>0.62886048581182796</v>
      </c>
      <c r="G33" s="21">
        <v>0.35732360000000002</v>
      </c>
      <c r="H33" s="24">
        <v>0.3739691</v>
      </c>
      <c r="I33" s="21">
        <v>4.658382485791579</v>
      </c>
      <c r="J33" s="21">
        <v>0.89811932659145266</v>
      </c>
      <c r="K33" s="97"/>
    </row>
    <row r="34" spans="1:11" s="125" customFormat="1" ht="15" customHeight="1" x14ac:dyDescent="0.3">
      <c r="A34" s="95"/>
      <c r="B34" s="173" t="s">
        <v>373</v>
      </c>
      <c r="C34" s="21">
        <v>0.59915110000000005</v>
      </c>
      <c r="D34" s="24">
        <v>2.0064115999999999</v>
      </c>
      <c r="E34" s="21">
        <v>234.8757266739558</v>
      </c>
      <c r="F34" s="21">
        <v>0.59428921952923131</v>
      </c>
      <c r="G34" s="21">
        <v>2.3465999999999999E-3</v>
      </c>
      <c r="H34" s="24">
        <v>0.12607260000000001</v>
      </c>
      <c r="I34" s="21">
        <v>5272.5645614932246</v>
      </c>
      <c r="J34" s="21">
        <v>0.30277431641714136</v>
      </c>
      <c r="K34" s="97"/>
    </row>
    <row r="35" spans="1:11" s="125" customFormat="1" ht="15" customHeight="1" x14ac:dyDescent="0.3">
      <c r="A35" s="95"/>
      <c r="B35" s="173" t="s">
        <v>374</v>
      </c>
      <c r="C35" s="21">
        <v>2.2143090000000001</v>
      </c>
      <c r="D35" s="24">
        <v>1.8305918999999999</v>
      </c>
      <c r="E35" s="21">
        <v>-17.328977121079316</v>
      </c>
      <c r="F35" s="21">
        <v>0.54221229159935702</v>
      </c>
      <c r="G35" s="21">
        <v>0.13964260000000001</v>
      </c>
      <c r="H35" s="24">
        <v>0.23485439999999999</v>
      </c>
      <c r="I35" s="21">
        <v>68.182488724787405</v>
      </c>
      <c r="J35" s="21">
        <v>0.56402327244427319</v>
      </c>
      <c r="K35" s="97"/>
    </row>
    <row r="36" spans="1:11" s="125" customFormat="1" ht="15" customHeight="1" x14ac:dyDescent="0.3">
      <c r="A36" s="95"/>
      <c r="B36" s="173" t="s">
        <v>375</v>
      </c>
      <c r="C36" s="21">
        <v>1.0719315</v>
      </c>
      <c r="D36" s="24">
        <v>1.7903815999999999</v>
      </c>
      <c r="E36" s="21">
        <v>67.023881656617036</v>
      </c>
      <c r="F36" s="21">
        <v>0.5303021990719633</v>
      </c>
      <c r="G36" s="21">
        <v>0.10197299999999999</v>
      </c>
      <c r="H36" s="24">
        <v>0.44708239999999999</v>
      </c>
      <c r="I36" s="21">
        <v>338.43213399625387</v>
      </c>
      <c r="J36" s="21">
        <v>1.0737072769351546</v>
      </c>
      <c r="K36" s="97"/>
    </row>
    <row r="37" spans="1:11" s="125" customFormat="1" ht="15" customHeight="1" x14ac:dyDescent="0.3">
      <c r="A37" s="95"/>
      <c r="B37" s="173" t="s">
        <v>376</v>
      </c>
      <c r="C37" s="21">
        <v>13.269843</v>
      </c>
      <c r="D37" s="24">
        <v>1.7856160000000001</v>
      </c>
      <c r="E37" s="21">
        <v>-86.543804625269487</v>
      </c>
      <c r="F37" s="21">
        <v>0.52889065185772843</v>
      </c>
      <c r="G37" s="21">
        <v>3.5899200000000002</v>
      </c>
      <c r="H37" s="24">
        <v>0</v>
      </c>
      <c r="I37" s="21" t="s">
        <v>97</v>
      </c>
      <c r="J37" s="21">
        <v>0</v>
      </c>
      <c r="K37" s="97"/>
    </row>
    <row r="38" spans="1:11" s="125" customFormat="1" ht="15" customHeight="1" x14ac:dyDescent="0.3">
      <c r="A38" s="95"/>
      <c r="B38" s="173" t="s">
        <v>377</v>
      </c>
      <c r="C38" s="21">
        <v>1.8161962</v>
      </c>
      <c r="D38" s="24">
        <v>1.7699174</v>
      </c>
      <c r="E38" s="21">
        <v>-2.5481167728464649</v>
      </c>
      <c r="F38" s="21">
        <v>0.52424080396923856</v>
      </c>
      <c r="G38" s="21">
        <v>0.16656370000000001</v>
      </c>
      <c r="H38" s="24">
        <v>0.13183839999999999</v>
      </c>
      <c r="I38" s="21">
        <v>-20.848059931425645</v>
      </c>
      <c r="J38" s="21">
        <v>0.31662138670519718</v>
      </c>
      <c r="K38" s="97"/>
    </row>
    <row r="39" spans="1:11" s="125" customFormat="1" ht="15" customHeight="1" x14ac:dyDescent="0.3">
      <c r="A39" s="95"/>
      <c r="B39" s="173" t="s">
        <v>378</v>
      </c>
      <c r="C39" s="21">
        <v>1.8145519000000001</v>
      </c>
      <c r="D39" s="24">
        <v>1.7521336000000001</v>
      </c>
      <c r="E39" s="21">
        <v>-3.4398740537539885</v>
      </c>
      <c r="F39" s="21">
        <v>0.51897333012575408</v>
      </c>
      <c r="G39" s="21">
        <v>8.2179199999999994E-2</v>
      </c>
      <c r="H39" s="24">
        <v>0.35144779999999998</v>
      </c>
      <c r="I39" s="21">
        <v>327.66028386745063</v>
      </c>
      <c r="J39" s="21">
        <v>0.84403246543109445</v>
      </c>
      <c r="K39" s="97"/>
    </row>
    <row r="40" spans="1:11" s="125" customFormat="1" ht="15" customHeight="1" x14ac:dyDescent="0.3">
      <c r="A40" s="95"/>
      <c r="B40" s="173" t="s">
        <v>379</v>
      </c>
      <c r="C40" s="21">
        <v>1.4294058999999999</v>
      </c>
      <c r="D40" s="24">
        <v>1.6885097</v>
      </c>
      <c r="E40" s="21">
        <v>18.12667766377627</v>
      </c>
      <c r="F40" s="21">
        <v>0.50012824476320639</v>
      </c>
      <c r="G40" s="21">
        <v>0.128802</v>
      </c>
      <c r="H40" s="24">
        <v>0.19242790000000001</v>
      </c>
      <c r="I40" s="21">
        <v>49.398223630067875</v>
      </c>
      <c r="J40" s="21">
        <v>0.46213234185767593</v>
      </c>
      <c r="K40" s="97"/>
    </row>
    <row r="41" spans="1:11" s="125" customFormat="1" ht="15" customHeight="1" x14ac:dyDescent="0.3">
      <c r="A41" s="95"/>
      <c r="B41" s="173" t="s">
        <v>332</v>
      </c>
      <c r="C41" s="21">
        <v>2.0789493999999999</v>
      </c>
      <c r="D41" s="24">
        <v>1.6609681999999999</v>
      </c>
      <c r="E41" s="21">
        <v>-20.105405162819256</v>
      </c>
      <c r="F41" s="21">
        <v>0.49197058830843687</v>
      </c>
      <c r="G41" s="21">
        <v>0.1532982</v>
      </c>
      <c r="H41" s="24">
        <v>9.9063499999999999E-2</v>
      </c>
      <c r="I41" s="21">
        <v>-35.378562827221714</v>
      </c>
      <c r="J41" s="21">
        <v>0.23790961314662726</v>
      </c>
      <c r="K41" s="97"/>
    </row>
    <row r="42" spans="1:11" s="125" customFormat="1" ht="15" customHeight="1" x14ac:dyDescent="0.3">
      <c r="A42" s="95"/>
      <c r="B42" s="173" t="s">
        <v>380</v>
      </c>
      <c r="C42" s="21">
        <v>1.5776676000000001</v>
      </c>
      <c r="D42" s="24">
        <v>1.6223167000000001</v>
      </c>
      <c r="E42" s="21">
        <v>2.8300701618008794</v>
      </c>
      <c r="F42" s="21">
        <v>0.48052220465244427</v>
      </c>
      <c r="G42" s="21">
        <v>0.17854590000000001</v>
      </c>
      <c r="H42" s="24">
        <v>0.13670570000000001</v>
      </c>
      <c r="I42" s="21">
        <v>-23.433862104926519</v>
      </c>
      <c r="J42" s="21">
        <v>0.32831063107944786</v>
      </c>
      <c r="K42" s="97"/>
    </row>
    <row r="43" spans="1:11" s="125" customFormat="1" ht="15" customHeight="1" x14ac:dyDescent="0.3">
      <c r="A43" s="95"/>
      <c r="B43" s="173" t="s">
        <v>381</v>
      </c>
      <c r="C43" s="21">
        <v>0.39815699999999998</v>
      </c>
      <c r="D43" s="24">
        <v>1.6049106</v>
      </c>
      <c r="E43" s="21">
        <v>303.08486350861597</v>
      </c>
      <c r="F43" s="21">
        <v>0.47536660368599859</v>
      </c>
      <c r="G43" s="21">
        <v>6.6731100000000002E-2</v>
      </c>
      <c r="H43" s="24">
        <v>6.4630699999999999E-2</v>
      </c>
      <c r="I43" s="21">
        <v>-3.1475578853038533</v>
      </c>
      <c r="J43" s="21">
        <v>0.15521624851126523</v>
      </c>
      <c r="K43" s="97"/>
    </row>
    <row r="44" spans="1:11" s="125" customFormat="1" ht="15" customHeight="1" x14ac:dyDescent="0.3">
      <c r="A44" s="95"/>
      <c r="B44" s="173" t="s">
        <v>46</v>
      </c>
      <c r="C44" s="21">
        <v>148.43704529999988</v>
      </c>
      <c r="D44" s="24">
        <v>123.83694699999995</v>
      </c>
      <c r="E44" s="21">
        <v>-16.572748568446439</v>
      </c>
      <c r="F44" s="21">
        <v>36.679892890129203</v>
      </c>
      <c r="G44" s="21">
        <v>14.857286200000004</v>
      </c>
      <c r="H44" s="24">
        <v>14.853260800000005</v>
      </c>
      <c r="I44" s="21">
        <v>-2.7093777058695423E-2</v>
      </c>
      <c r="J44" s="21">
        <v>35.671397950748407</v>
      </c>
      <c r="K44" s="97"/>
    </row>
    <row r="45" spans="1:11" x14ac:dyDescent="0.3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3">
      <c r="A46" s="98"/>
      <c r="B46" s="106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99"/>
      <c r="C47" s="99"/>
      <c r="D47" s="102"/>
      <c r="E47" s="99"/>
    </row>
    <row r="48" spans="1:11" x14ac:dyDescent="0.3">
      <c r="B48" s="99"/>
      <c r="C48" s="99"/>
      <c r="D48" s="102"/>
      <c r="E48" s="99"/>
    </row>
    <row r="49" spans="3:4" x14ac:dyDescent="0.3">
      <c r="C49" s="99"/>
      <c r="D49" s="102"/>
    </row>
    <row r="50" spans="3:4" x14ac:dyDescent="0.3">
      <c r="C50" s="99"/>
      <c r="D50" s="102"/>
    </row>
    <row r="51" spans="3:4" x14ac:dyDescent="0.3">
      <c r="C51" s="99"/>
      <c r="D51" s="102"/>
    </row>
    <row r="52" spans="3:4" x14ac:dyDescent="0.3">
      <c r="C52" s="99"/>
      <c r="D52" s="102"/>
    </row>
    <row r="53" spans="3:4" x14ac:dyDescent="0.3">
      <c r="C53" s="99"/>
      <c r="D53" s="102"/>
    </row>
    <row r="54" spans="3:4" x14ac:dyDescent="0.3">
      <c r="C54" s="99"/>
      <c r="D54" s="102"/>
    </row>
    <row r="55" spans="3:4" x14ac:dyDescent="0.3">
      <c r="C55" s="99"/>
      <c r="D55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41.5546875" style="91" bestFit="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4.1093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3">
      <c r="A7" s="95"/>
      <c r="B7" s="105"/>
      <c r="C7" s="219" t="s">
        <v>105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97"/>
    </row>
    <row r="11" spans="1:14" x14ac:dyDescent="0.3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2"/>
      <c r="F11" s="222"/>
      <c r="G11" s="115">
        <f>+C11</f>
        <v>2018</v>
      </c>
      <c r="H11" s="115">
        <f>+D11</f>
        <v>2019</v>
      </c>
      <c r="I11" s="222"/>
      <c r="J11" s="222"/>
      <c r="K11" s="97"/>
      <c r="N11" s="90"/>
    </row>
    <row r="12" spans="1:14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3">
      <c r="A13" s="95"/>
      <c r="B13" s="111" t="s">
        <v>24</v>
      </c>
      <c r="C13" s="24">
        <f>+'Principales paises'!C17</f>
        <v>120.1901855</v>
      </c>
      <c r="D13" s="24">
        <f>+'Principales paises'!D17</f>
        <v>117.70948009999999</v>
      </c>
      <c r="E13" s="24">
        <f t="shared" ref="E13" si="0">IF(OR(OR(D13=0,C13=0),D13=""),"",(D13/C13-1)*100)</f>
        <v>-2.0639833358107262</v>
      </c>
      <c r="F13" s="22">
        <f t="shared" ref="F13" si="1">(D13/D$13)*100</f>
        <v>100</v>
      </c>
      <c r="G13" s="24">
        <f>+'Principales paises'!G17</f>
        <v>13.7222258</v>
      </c>
      <c r="H13" s="24">
        <f>+'Principales paises'!H17</f>
        <v>14.946486200000001</v>
      </c>
      <c r="I13" s="24">
        <f t="shared" ref="I13" si="2">IF(OR(OR(H13=0,G13=0),H13=""),"",(H13/G13-1)*100)</f>
        <v>8.9217333823496716</v>
      </c>
      <c r="J13" s="22">
        <f t="shared" ref="J13" si="3">(H13/H$13)*100</f>
        <v>100</v>
      </c>
      <c r="K13" s="97"/>
    </row>
    <row r="14" spans="1:14" ht="15.75" customHeight="1" x14ac:dyDescent="0.3">
      <c r="A14" s="95"/>
      <c r="B14" s="173" t="str">
        <f>+[6]pais3!B2</f>
        <v>Preparaciones capilares</v>
      </c>
      <c r="C14" s="175">
        <f>+[6]pais3!C2</f>
        <v>5.3016990000000002</v>
      </c>
      <c r="D14" s="176">
        <f>+[6]pais3!E2</f>
        <v>8.0169169999999994</v>
      </c>
      <c r="E14" s="175">
        <f t="shared" ref="E14" si="4">IF(OR(OR(D14=0,C14=0),D14=""),"",(D14/C14-1)*100)</f>
        <v>51.214110797312308</v>
      </c>
      <c r="F14" s="175">
        <f t="shared" ref="F14" si="5">(D14/D$13)*100</f>
        <v>6.8107657880989994</v>
      </c>
      <c r="G14" s="175">
        <f>+[6]pais3!D2</f>
        <v>0.48580309999999999</v>
      </c>
      <c r="H14" s="176">
        <f>+[6]pais3!F2</f>
        <v>1.2970828000000001</v>
      </c>
      <c r="I14" s="175">
        <f t="shared" ref="I14" si="6">IF(OR(OR(H14=0,G14=0),H14=""),"",(H14/G14-1)*100)</f>
        <v>166.9976375202217</v>
      </c>
      <c r="J14" s="175">
        <f t="shared" ref="J14" si="7">(H14/H$13)*100</f>
        <v>8.6781788217219908</v>
      </c>
      <c r="K14" s="97"/>
    </row>
    <row r="15" spans="1:14" s="125" customFormat="1" ht="15.75" customHeight="1" x14ac:dyDescent="0.3">
      <c r="A15" s="95"/>
      <c r="B15" s="173" t="str">
        <f>+[6]pais3!B3</f>
        <v>Tarjetas inteligentes</v>
      </c>
      <c r="C15" s="175">
        <f>+[6]pais3!C3</f>
        <v>2.2327648999999998</v>
      </c>
      <c r="D15" s="176">
        <f>+[6]pais3!E3</f>
        <v>7.7369349999999999</v>
      </c>
      <c r="E15" s="175">
        <f t="shared" ref="E15:E30" si="8">IF(OR(OR(D15=0,C15=0),D15=""),"",(D15/C15-1)*100)</f>
        <v>246.51812199304999</v>
      </c>
      <c r="F15" s="175">
        <f t="shared" ref="F15:F30" si="9">(D15/D$13)*100</f>
        <v>6.5729072912624309</v>
      </c>
      <c r="G15" s="175">
        <f>+[6]pais3!D3</f>
        <v>0.1136194</v>
      </c>
      <c r="H15" s="176">
        <f>+[6]pais3!F3</f>
        <v>0.92959800000000004</v>
      </c>
      <c r="I15" s="175">
        <f t="shared" ref="I15:I39" si="10">IF(OR(OR(H15=0,G15=0),H15=""),"",(H15/G15-1)*100)</f>
        <v>718.16837617519559</v>
      </c>
      <c r="J15" s="175">
        <f t="shared" ref="J15:J30" si="11">(H15/H$13)*100</f>
        <v>6.219508636083309</v>
      </c>
      <c r="K15" s="97"/>
    </row>
    <row r="16" spans="1:14" s="125" customFormat="1" ht="15.75" customHeight="1" x14ac:dyDescent="0.3">
      <c r="A16" s="95"/>
      <c r="B16" s="173" t="str">
        <f>+[6]pais3!B4</f>
        <v>Libros</v>
      </c>
      <c r="C16" s="175">
        <f>+[6]pais3!C4</f>
        <v>4.6010337000000003</v>
      </c>
      <c r="D16" s="176">
        <f>+[6]pais3!E4</f>
        <v>6.3478192</v>
      </c>
      <c r="E16" s="175">
        <f t="shared" si="8"/>
        <v>37.965066415401381</v>
      </c>
      <c r="F16" s="175">
        <f t="shared" si="9"/>
        <v>5.3927850115447074</v>
      </c>
      <c r="G16" s="175">
        <f>+[6]pais3!D4</f>
        <v>0.26674019999999998</v>
      </c>
      <c r="H16" s="176">
        <f>+[6]pais3!F4</f>
        <v>0.44869900000000001</v>
      </c>
      <c r="I16" s="175">
        <f t="shared" si="10"/>
        <v>68.215739509830172</v>
      </c>
      <c r="J16" s="175">
        <f t="shared" si="11"/>
        <v>3.0020366927445461</v>
      </c>
      <c r="K16" s="97"/>
    </row>
    <row r="17" spans="1:11" s="125" customFormat="1" ht="15.75" customHeight="1" x14ac:dyDescent="0.3">
      <c r="A17" s="95"/>
      <c r="B17" s="173" t="str">
        <f>+[6]pais3!B5</f>
        <v>Mezclas odoriferas</v>
      </c>
      <c r="C17" s="175">
        <f>+[6]pais3!C5</f>
        <v>5.6742182999999997</v>
      </c>
      <c r="D17" s="176">
        <f>+[6]pais3!E5</f>
        <v>6.0662577000000004</v>
      </c>
      <c r="E17" s="175">
        <f t="shared" si="8"/>
        <v>6.9091349552060866</v>
      </c>
      <c r="F17" s="175">
        <f t="shared" si="9"/>
        <v>5.1535846516749677</v>
      </c>
      <c r="G17" s="175">
        <f>+[6]pais3!D5</f>
        <v>0.63566719999999999</v>
      </c>
      <c r="H17" s="176">
        <f>+[6]pais3!F5</f>
        <v>0.73674379999999995</v>
      </c>
      <c r="I17" s="175">
        <f t="shared" si="10"/>
        <v>15.90086762381322</v>
      </c>
      <c r="J17" s="175">
        <f t="shared" si="11"/>
        <v>4.9292107197743897</v>
      </c>
      <c r="K17" s="97"/>
    </row>
    <row r="18" spans="1:11" s="125" customFormat="1" ht="15.75" customHeight="1" x14ac:dyDescent="0.3">
      <c r="A18" s="95"/>
      <c r="B18" s="173" t="str">
        <f>+[6]pais3!B6</f>
        <v>Medicamentos</v>
      </c>
      <c r="C18" s="175">
        <f>+[6]pais3!C6</f>
        <v>4.1009359999999999</v>
      </c>
      <c r="D18" s="176">
        <f>+[6]pais3!E6</f>
        <v>4.4869605999999997</v>
      </c>
      <c r="E18" s="175">
        <f t="shared" si="8"/>
        <v>9.4130852078647465</v>
      </c>
      <c r="F18" s="175">
        <f t="shared" si="9"/>
        <v>3.8118939920455905</v>
      </c>
      <c r="G18" s="175">
        <f>+[6]pais3!D6</f>
        <v>0.3077472</v>
      </c>
      <c r="H18" s="176">
        <f>+[6]pais3!F6</f>
        <v>0.44740380000000002</v>
      </c>
      <c r="I18" s="175">
        <f t="shared" si="10"/>
        <v>45.380299154630819</v>
      </c>
      <c r="J18" s="175">
        <f t="shared" si="11"/>
        <v>2.9933711108635022</v>
      </c>
      <c r="K18" s="97"/>
    </row>
    <row r="19" spans="1:11" s="125" customFormat="1" ht="15.75" customHeight="1" x14ac:dyDescent="0.3">
      <c r="A19" s="95"/>
      <c r="B19" s="173" t="str">
        <f>+[6]pais3!B7</f>
        <v>Chasís de vehículos</v>
      </c>
      <c r="C19" s="175">
        <f>+[6]pais3!C7</f>
        <v>2.6867519999999998</v>
      </c>
      <c r="D19" s="176">
        <f>+[6]pais3!E7</f>
        <v>4.2700519999999997</v>
      </c>
      <c r="E19" s="175">
        <f t="shared" si="8"/>
        <v>58.929890068007772</v>
      </c>
      <c r="F19" s="175">
        <f t="shared" si="9"/>
        <v>3.6276194545863087</v>
      </c>
      <c r="G19" s="175">
        <f>+[6]pais3!D7</f>
        <v>0</v>
      </c>
      <c r="H19" s="176">
        <f>+[6]pais3!F7</f>
        <v>0.63437399999999999</v>
      </c>
      <c r="I19" s="175" t="str">
        <f t="shared" si="10"/>
        <v/>
      </c>
      <c r="J19" s="175">
        <f t="shared" si="11"/>
        <v>4.24430191492098</v>
      </c>
      <c r="K19" s="97"/>
    </row>
    <row r="20" spans="1:11" s="125" customFormat="1" ht="15.75" customHeight="1" x14ac:dyDescent="0.3">
      <c r="A20" s="95"/>
      <c r="B20" s="173" t="str">
        <f>+[6]pais3!B8</f>
        <v>Champúes para el cabello</v>
      </c>
      <c r="C20" s="175">
        <f>+[6]pais3!C8</f>
        <v>2.3256808000000002</v>
      </c>
      <c r="D20" s="176">
        <f>+[6]pais3!E8</f>
        <v>3.8282657000000002</v>
      </c>
      <c r="E20" s="175">
        <f t="shared" si="8"/>
        <v>64.608389079017201</v>
      </c>
      <c r="F20" s="175">
        <f t="shared" si="9"/>
        <v>3.2523002367759166</v>
      </c>
      <c r="G20" s="175">
        <f>+[6]pais3!D8</f>
        <v>5.9065800000000002E-2</v>
      </c>
      <c r="H20" s="176">
        <f>+[6]pais3!F8</f>
        <v>1.2761414</v>
      </c>
      <c r="I20" s="175">
        <f t="shared" si="10"/>
        <v>2060.5419718348012</v>
      </c>
      <c r="J20" s="175">
        <f t="shared" si="11"/>
        <v>8.5380696367283964</v>
      </c>
      <c r="K20" s="97"/>
    </row>
    <row r="21" spans="1:11" s="125" customFormat="1" ht="15.75" customHeight="1" x14ac:dyDescent="0.3">
      <c r="A21" s="95"/>
      <c r="B21" s="173" t="str">
        <f>+[6]pais3!B9</f>
        <v>Clavijas y enchufes</v>
      </c>
      <c r="C21" s="175">
        <f>+[6]pais3!C9</f>
        <v>3.3277741999999999</v>
      </c>
      <c r="D21" s="176">
        <f>+[6]pais3!E9</f>
        <v>2.7920720000000001</v>
      </c>
      <c r="E21" s="175">
        <f t="shared" si="8"/>
        <v>-16.097913133649509</v>
      </c>
      <c r="F21" s="175">
        <f t="shared" si="9"/>
        <v>2.3720026608120244</v>
      </c>
      <c r="G21" s="175">
        <f>+[6]pais3!D9</f>
        <v>0.47559289999999999</v>
      </c>
      <c r="H21" s="176">
        <f>+[6]pais3!F9</f>
        <v>0.29036509999999999</v>
      </c>
      <c r="I21" s="175">
        <f t="shared" si="10"/>
        <v>-38.946712619132875</v>
      </c>
      <c r="J21" s="175">
        <f t="shared" si="11"/>
        <v>1.9426980770905204</v>
      </c>
      <c r="K21" s="97"/>
    </row>
    <row r="22" spans="1:11" s="125" customFormat="1" ht="15.75" customHeight="1" x14ac:dyDescent="0.3">
      <c r="A22" s="95"/>
      <c r="B22" s="173" t="str">
        <f>+[6]pais3!B10</f>
        <v>Recipientes</v>
      </c>
      <c r="C22" s="175">
        <f>+[6]pais3!C10</f>
        <v>2.6202996999999999</v>
      </c>
      <c r="D22" s="176">
        <f>+[6]pais3!E10</f>
        <v>2.4273687000000002</v>
      </c>
      <c r="E22" s="175">
        <f t="shared" si="8"/>
        <v>-7.3629363847196423</v>
      </c>
      <c r="F22" s="175">
        <f t="shared" si="9"/>
        <v>2.0621692474878239</v>
      </c>
      <c r="G22" s="175">
        <f>+[6]pais3!D10</f>
        <v>0.33166319999999999</v>
      </c>
      <c r="H22" s="176">
        <f>+[6]pais3!F10</f>
        <v>0.3336054</v>
      </c>
      <c r="I22" s="175">
        <f t="shared" si="10"/>
        <v>0.58559406048064311</v>
      </c>
      <c r="J22" s="175">
        <f t="shared" si="11"/>
        <v>2.2319988493349023</v>
      </c>
      <c r="K22" s="97"/>
    </row>
    <row r="23" spans="1:11" s="125" customFormat="1" ht="15.75" customHeight="1" x14ac:dyDescent="0.3">
      <c r="A23" s="95"/>
      <c r="B23" s="173" t="str">
        <f>+[6]pais3!B11</f>
        <v>Otros antibióticos humanos</v>
      </c>
      <c r="C23" s="175">
        <f>+[6]pais3!C11</f>
        <v>2.8430259000000002</v>
      </c>
      <c r="D23" s="176">
        <f>+[6]pais3!E11</f>
        <v>1.8966858</v>
      </c>
      <c r="E23" s="175">
        <f t="shared" si="8"/>
        <v>-33.286369287033239</v>
      </c>
      <c r="F23" s="175">
        <f t="shared" si="9"/>
        <v>1.6113279902253177</v>
      </c>
      <c r="G23" s="175">
        <f>+[6]pais3!D11</f>
        <v>0.45044499999999998</v>
      </c>
      <c r="H23" s="176">
        <f>+[6]pais3!F11</f>
        <v>3.93675E-2</v>
      </c>
      <c r="I23" s="175">
        <f t="shared" si="10"/>
        <v>-91.260309249741923</v>
      </c>
      <c r="J23" s="175">
        <f t="shared" si="11"/>
        <v>0.26338966545862796</v>
      </c>
      <c r="K23" s="97"/>
    </row>
    <row r="24" spans="1:11" s="125" customFormat="1" ht="15.75" customHeight="1" x14ac:dyDescent="0.3">
      <c r="A24" s="95"/>
      <c r="B24" s="173" t="str">
        <f>+[6]pais3!B12</f>
        <v>Bolsas, multipliegos de papel, cartón</v>
      </c>
      <c r="C24" s="175">
        <f>+[6]pais3!C12</f>
        <v>0</v>
      </c>
      <c r="D24" s="176">
        <f>+[6]pais3!E12</f>
        <v>1.7539326</v>
      </c>
      <c r="E24" s="175" t="str">
        <f t="shared" si="8"/>
        <v/>
      </c>
      <c r="F24" s="175">
        <f t="shared" si="9"/>
        <v>1.4900521168812808</v>
      </c>
      <c r="G24" s="175">
        <f>+[6]pais3!D12</f>
        <v>0</v>
      </c>
      <c r="H24" s="176">
        <f>+[6]pais3!F12</f>
        <v>0</v>
      </c>
      <c r="I24" s="175" t="str">
        <f t="shared" si="10"/>
        <v/>
      </c>
      <c r="J24" s="175">
        <f t="shared" si="11"/>
        <v>0</v>
      </c>
      <c r="K24" s="97"/>
    </row>
    <row r="25" spans="1:11" s="125" customFormat="1" ht="15.75" customHeight="1" x14ac:dyDescent="0.3">
      <c r="A25" s="95"/>
      <c r="B25" s="173" t="str">
        <f>+[6]pais3!B13</f>
        <v>Productos a base de cereales</v>
      </c>
      <c r="C25" s="175">
        <f>+[6]pais3!C13</f>
        <v>1.2200831999999999</v>
      </c>
      <c r="D25" s="176">
        <f>+[6]pais3!E13</f>
        <v>1.7523481000000001</v>
      </c>
      <c r="E25" s="175">
        <f t="shared" si="8"/>
        <v>43.625295389691466</v>
      </c>
      <c r="F25" s="175">
        <f t="shared" si="9"/>
        <v>1.4887060061018824</v>
      </c>
      <c r="G25" s="175">
        <f>+[6]pais3!D13</f>
        <v>0.1264854</v>
      </c>
      <c r="H25" s="176">
        <f>+[6]pais3!F13</f>
        <v>0.193136</v>
      </c>
      <c r="I25" s="175">
        <f t="shared" si="10"/>
        <v>52.694303057902346</v>
      </c>
      <c r="J25" s="175">
        <f t="shared" si="11"/>
        <v>1.2921833092784041</v>
      </c>
      <c r="K25" s="97"/>
    </row>
    <row r="26" spans="1:11" s="125" customFormat="1" ht="15.75" customHeight="1" x14ac:dyDescent="0.3">
      <c r="A26" s="95"/>
      <c r="B26" s="173" t="str">
        <f>+[6]pais3!B14</f>
        <v>Guantes de caucho</v>
      </c>
      <c r="C26" s="175">
        <f>+[6]pais3!C14</f>
        <v>2.3354716999999998</v>
      </c>
      <c r="D26" s="176">
        <f>+[6]pais3!E14</f>
        <v>1.6492517</v>
      </c>
      <c r="E26" s="175">
        <f t="shared" si="8"/>
        <v>-29.382501188089748</v>
      </c>
      <c r="F26" s="175">
        <f t="shared" si="9"/>
        <v>1.4011205372743805</v>
      </c>
      <c r="G26" s="175">
        <f>+[6]pais3!D14</f>
        <v>0.48410560000000002</v>
      </c>
      <c r="H26" s="176">
        <f>+[6]pais3!F14</f>
        <v>0.2396914</v>
      </c>
      <c r="I26" s="175">
        <f t="shared" si="10"/>
        <v>-50.487786135917453</v>
      </c>
      <c r="J26" s="175">
        <f t="shared" si="11"/>
        <v>1.6036638765303912</v>
      </c>
      <c r="K26" s="97"/>
    </row>
    <row r="27" spans="1:11" s="125" customFormat="1" ht="15.75" customHeight="1" x14ac:dyDescent="0.3">
      <c r="A27" s="95"/>
      <c r="B27" s="173" t="str">
        <f>+[6]pais3!B15</f>
        <v>Partes para máquinas y aparatos de la partida 84.79.</v>
      </c>
      <c r="C27" s="175">
        <f>+[6]pais3!C15</f>
        <v>0.14875060000000001</v>
      </c>
      <c r="D27" s="176">
        <f>+[6]pais3!E15</f>
        <v>1.6450842000000001</v>
      </c>
      <c r="E27" s="175">
        <f t="shared" si="8"/>
        <v>1005.9344970709361</v>
      </c>
      <c r="F27" s="175">
        <f t="shared" si="9"/>
        <v>1.3975800407940127</v>
      </c>
      <c r="G27" s="175">
        <f>+[6]pais3!D15</f>
        <v>2.3247899999999998E-2</v>
      </c>
      <c r="H27" s="176">
        <f>+[6]pais3!F15</f>
        <v>0.51118850000000005</v>
      </c>
      <c r="I27" s="175">
        <f t="shared" si="10"/>
        <v>2098.8588216570101</v>
      </c>
      <c r="J27" s="175">
        <f t="shared" si="11"/>
        <v>3.4201249254155806</v>
      </c>
      <c r="K27" s="97"/>
    </row>
    <row r="28" spans="1:11" s="125" customFormat="1" ht="15.75" customHeight="1" x14ac:dyDescent="0.3">
      <c r="A28" s="95"/>
      <c r="B28" s="173" t="str">
        <f>+[6]pais3!B16</f>
        <v>Otros aceites lubricantes</v>
      </c>
      <c r="C28" s="175">
        <f>+[6]pais3!C16</f>
        <v>2.3675978</v>
      </c>
      <c r="D28" s="176">
        <f>+[6]pais3!E16</f>
        <v>1.4440432999999999</v>
      </c>
      <c r="E28" s="175">
        <f t="shared" si="8"/>
        <v>-39.00808236939568</v>
      </c>
      <c r="F28" s="175">
        <f t="shared" si="9"/>
        <v>1.2267858958965872</v>
      </c>
      <c r="G28" s="175">
        <f>+[6]pais3!D16</f>
        <v>0</v>
      </c>
      <c r="H28" s="176">
        <f>+[6]pais3!F16</f>
        <v>0.1212747</v>
      </c>
      <c r="I28" s="175" t="str">
        <f t="shared" si="10"/>
        <v/>
      </c>
      <c r="J28" s="175">
        <f t="shared" si="11"/>
        <v>0.81139271382728062</v>
      </c>
      <c r="K28" s="97"/>
    </row>
    <row r="29" spans="1:11" s="125" customFormat="1" ht="15.75" customHeight="1" x14ac:dyDescent="0.3">
      <c r="A29" s="95"/>
      <c r="B29" s="173" t="str">
        <f>+[6]pais3!B17</f>
        <v>Preparaciones  tensoactivas</v>
      </c>
      <c r="C29" s="175">
        <f>+[6]pais3!C17</f>
        <v>1.2077277</v>
      </c>
      <c r="D29" s="176">
        <f>+[6]pais3!E17</f>
        <v>1.3965137000000001</v>
      </c>
      <c r="E29" s="175">
        <f t="shared" si="8"/>
        <v>15.631503690774018</v>
      </c>
      <c r="F29" s="175">
        <f t="shared" si="9"/>
        <v>1.1864071600805584</v>
      </c>
      <c r="G29" s="175">
        <f>+[6]pais3!D17</f>
        <v>0.1094185</v>
      </c>
      <c r="H29" s="176">
        <f>+[6]pais3!F17</f>
        <v>0.38258760000000003</v>
      </c>
      <c r="I29" s="175">
        <f t="shared" si="10"/>
        <v>249.65531422931227</v>
      </c>
      <c r="J29" s="175">
        <f t="shared" si="11"/>
        <v>2.5597160087031026</v>
      </c>
      <c r="K29" s="97"/>
    </row>
    <row r="30" spans="1:11" s="125" customFormat="1" ht="15.75" customHeight="1" x14ac:dyDescent="0.3">
      <c r="A30" s="95"/>
      <c r="B30" s="173" t="str">
        <f>+[6]pais3!B18</f>
        <v>Preparaciones de belleza</v>
      </c>
      <c r="C30" s="175">
        <f>+[6]pais3!C18</f>
        <v>0.59847530000000004</v>
      </c>
      <c r="D30" s="176">
        <f>+[6]pais3!E18</f>
        <v>1.2937841000000001</v>
      </c>
      <c r="E30" s="175">
        <f t="shared" si="8"/>
        <v>116.18003282675159</v>
      </c>
      <c r="F30" s="175">
        <f t="shared" si="9"/>
        <v>1.0991333059162838</v>
      </c>
      <c r="G30" s="175">
        <f>+[6]pais3!D18</f>
        <v>5.24197E-2</v>
      </c>
      <c r="H30" s="176">
        <f>+[6]pais3!F18</f>
        <v>0.13288349999999999</v>
      </c>
      <c r="I30" s="175">
        <f t="shared" si="10"/>
        <v>153.49916157475144</v>
      </c>
      <c r="J30" s="175">
        <f t="shared" si="11"/>
        <v>0.88906180504150867</v>
      </c>
      <c r="K30" s="97"/>
    </row>
    <row r="31" spans="1:11" s="125" customFormat="1" ht="15.75" customHeight="1" x14ac:dyDescent="0.3">
      <c r="A31" s="95"/>
      <c r="B31" s="173" t="str">
        <f>+[6]pais3!B19</f>
        <v>Preparaciones manicuras</v>
      </c>
      <c r="C31" s="175">
        <f>+[6]pais3!C19</f>
        <v>0.68036830000000004</v>
      </c>
      <c r="D31" s="176">
        <f>+[6]pais3!E19</f>
        <v>1.2177327</v>
      </c>
      <c r="E31" s="175">
        <f t="shared" ref="E31:E42" si="12">IF(OR(OR(D31=0,C31=0),D31=""),"",(D31/C31-1)*100)</f>
        <v>78.981398751235176</v>
      </c>
      <c r="F31" s="175">
        <f t="shared" ref="F31:F42" si="13">(D31/D$13)*100</f>
        <v>1.0345238964316861</v>
      </c>
      <c r="G31" s="175">
        <f>+[6]pais3!D19</f>
        <v>0.1108251</v>
      </c>
      <c r="H31" s="176">
        <f>+[6]pais3!F19</f>
        <v>0.1192143</v>
      </c>
      <c r="I31" s="175">
        <f t="shared" si="10"/>
        <v>7.5697653329435344</v>
      </c>
      <c r="J31" s="175">
        <f t="shared" ref="J31:J42" si="14">(H31/H$13)*100</f>
        <v>0.79760753400354378</v>
      </c>
      <c r="K31" s="97"/>
    </row>
    <row r="32" spans="1:11" s="125" customFormat="1" ht="15.75" customHeight="1" x14ac:dyDescent="0.3">
      <c r="A32" s="95"/>
      <c r="B32" s="173" t="str">
        <f>+[6]pais3!B20</f>
        <v>Tejido de punto</v>
      </c>
      <c r="C32" s="175">
        <f>+[6]pais3!C20</f>
        <v>0.88831490000000002</v>
      </c>
      <c r="D32" s="176">
        <f>+[6]pais3!E20</f>
        <v>1.1786135</v>
      </c>
      <c r="E32" s="175">
        <f t="shared" si="12"/>
        <v>32.67969500455299</v>
      </c>
      <c r="F32" s="175">
        <f t="shared" si="13"/>
        <v>1.0012902095894993</v>
      </c>
      <c r="G32" s="175">
        <f>+[6]pais3!D20</f>
        <v>9.7544500000000006E-2</v>
      </c>
      <c r="H32" s="176">
        <f>+[6]pais3!F20</f>
        <v>0.2074165</v>
      </c>
      <c r="I32" s="175">
        <f t="shared" si="10"/>
        <v>112.63782171214163</v>
      </c>
      <c r="J32" s="175">
        <f t="shared" si="14"/>
        <v>1.3877275048097926</v>
      </c>
      <c r="K32" s="97"/>
    </row>
    <row r="33" spans="1:11" s="125" customFormat="1" ht="15.75" customHeight="1" x14ac:dyDescent="0.3">
      <c r="A33" s="95"/>
      <c r="B33" s="173" t="str">
        <f>+[6]pais3!B21</f>
        <v>Demás placas de plástico</v>
      </c>
      <c r="C33" s="175">
        <f>+[6]pais3!C21</f>
        <v>0.3997888</v>
      </c>
      <c r="D33" s="176">
        <f>+[6]pais3!E21</f>
        <v>1.1475408</v>
      </c>
      <c r="E33" s="175">
        <f t="shared" si="12"/>
        <v>187.03675540685484</v>
      </c>
      <c r="F33" s="175">
        <f t="shared" si="13"/>
        <v>0.97489242075073956</v>
      </c>
      <c r="G33" s="175">
        <f>+[6]pais3!D21</f>
        <v>7.0307999999999995E-2</v>
      </c>
      <c r="H33" s="176">
        <f>+[6]pais3!F21</f>
        <v>0.1058259</v>
      </c>
      <c r="I33" s="175">
        <f t="shared" si="10"/>
        <v>50.517579791773358</v>
      </c>
      <c r="J33" s="175">
        <f t="shared" si="14"/>
        <v>0.70803196539933244</v>
      </c>
      <c r="K33" s="97"/>
    </row>
    <row r="34" spans="1:11" s="125" customFormat="1" ht="15.75" customHeight="1" x14ac:dyDescent="0.3">
      <c r="A34" s="95"/>
      <c r="B34" s="173" t="str">
        <f>+[6]pais3!B22</f>
        <v>Láminas de polímeros</v>
      </c>
      <c r="C34" s="175">
        <f>+[6]pais3!C22</f>
        <v>0.96459980000000001</v>
      </c>
      <c r="D34" s="176">
        <f>+[6]pais3!E22</f>
        <v>1.0535600000000001</v>
      </c>
      <c r="E34" s="175">
        <f t="shared" si="12"/>
        <v>9.222498283744196</v>
      </c>
      <c r="F34" s="175">
        <f t="shared" si="13"/>
        <v>0.89505110302496371</v>
      </c>
      <c r="G34" s="175">
        <f>+[6]pais3!D22</f>
        <v>0.24178230000000001</v>
      </c>
      <c r="H34" s="176">
        <f>+[6]pais3!F22</f>
        <v>1.7165900000000001E-2</v>
      </c>
      <c r="I34" s="175">
        <f t="shared" si="10"/>
        <v>-92.900266065795563</v>
      </c>
      <c r="J34" s="175">
        <f t="shared" si="14"/>
        <v>0.11484906733463549</v>
      </c>
      <c r="K34" s="97"/>
    </row>
    <row r="35" spans="1:11" s="125" customFormat="1" ht="15.75" customHeight="1" x14ac:dyDescent="0.3">
      <c r="A35" s="95"/>
      <c r="B35" s="173" t="str">
        <f>+[6]pais3!B23</f>
        <v>Aparatos extracción de grasas</v>
      </c>
      <c r="C35" s="175">
        <f>+[6]pais3!C23</f>
        <v>0</v>
      </c>
      <c r="D35" s="176">
        <f>+[6]pais3!E23</f>
        <v>1.0530999999999999</v>
      </c>
      <c r="E35" s="175" t="str">
        <f t="shared" si="12"/>
        <v/>
      </c>
      <c r="F35" s="175">
        <f t="shared" si="13"/>
        <v>0.89466031037206151</v>
      </c>
      <c r="G35" s="175">
        <f>+[6]pais3!D23</f>
        <v>0</v>
      </c>
      <c r="H35" s="176">
        <f>+[6]pais3!F23</f>
        <v>0</v>
      </c>
      <c r="I35" s="175" t="str">
        <f t="shared" si="10"/>
        <v/>
      </c>
      <c r="J35" s="175">
        <f t="shared" si="14"/>
        <v>0</v>
      </c>
      <c r="K35" s="97"/>
    </row>
    <row r="36" spans="1:11" s="125" customFormat="1" ht="15.75" customHeight="1" x14ac:dyDescent="0.3">
      <c r="A36" s="95"/>
      <c r="B36" s="173" t="str">
        <f>+[6]pais3!B24</f>
        <v>Válvulas reductoras de presión para tuberías</v>
      </c>
      <c r="C36" s="175">
        <f>+[6]pais3!C24</f>
        <v>0.92627939999999998</v>
      </c>
      <c r="D36" s="176">
        <f>+[6]pais3!E24</f>
        <v>0.99889309999999998</v>
      </c>
      <c r="E36" s="175">
        <f t="shared" si="12"/>
        <v>7.8392869365333961</v>
      </c>
      <c r="F36" s="175">
        <f t="shared" si="13"/>
        <v>0.84860887937946128</v>
      </c>
      <c r="G36" s="175">
        <f>+[6]pais3!D24</f>
        <v>0.18890999999999999</v>
      </c>
      <c r="H36" s="176">
        <f>+[6]pais3!F24</f>
        <v>9.3585299999999996E-2</v>
      </c>
      <c r="I36" s="175">
        <f t="shared" si="10"/>
        <v>-50.460377957757665</v>
      </c>
      <c r="J36" s="175">
        <f t="shared" si="14"/>
        <v>0.6261357937091595</v>
      </c>
      <c r="K36" s="97"/>
    </row>
    <row r="37" spans="1:11" s="125" customFormat="1" ht="15.75" customHeight="1" x14ac:dyDescent="0.3">
      <c r="A37" s="95"/>
      <c r="B37" s="173" t="str">
        <f>+[6]pais3!B25</f>
        <v>Mezclas odoriferas</v>
      </c>
      <c r="C37" s="175">
        <f>+[6]pais3!C25</f>
        <v>0.80120259999999999</v>
      </c>
      <c r="D37" s="176">
        <f>+[6]pais3!E25</f>
        <v>0.94732660000000002</v>
      </c>
      <c r="E37" s="175">
        <f t="shared" si="12"/>
        <v>18.238083600827061</v>
      </c>
      <c r="F37" s="175">
        <f t="shared" si="13"/>
        <v>0.80480059821451888</v>
      </c>
      <c r="G37" s="175">
        <f>+[6]pais3!D25</f>
        <v>0.116243</v>
      </c>
      <c r="H37" s="176">
        <f>+[6]pais3!F25</f>
        <v>0.14390269999999999</v>
      </c>
      <c r="I37" s="175">
        <f t="shared" si="10"/>
        <v>23.794723123112792</v>
      </c>
      <c r="J37" s="175">
        <f t="shared" si="14"/>
        <v>0.96278615638771325</v>
      </c>
      <c r="K37" s="97"/>
    </row>
    <row r="38" spans="1:11" s="125" customFormat="1" ht="15.75" customHeight="1" x14ac:dyDescent="0.3">
      <c r="A38" s="95"/>
      <c r="B38" s="173" t="str">
        <f>+[6]pais3!B26</f>
        <v>Demás interruptores</v>
      </c>
      <c r="C38" s="175">
        <f>+[6]pais3!C26</f>
        <v>1.0887252000000001</v>
      </c>
      <c r="D38" s="176">
        <f>+[6]pais3!E26</f>
        <v>0.89203909999999997</v>
      </c>
      <c r="E38" s="175">
        <f t="shared" si="12"/>
        <v>-18.065724941426918</v>
      </c>
      <c r="F38" s="175">
        <f t="shared" si="13"/>
        <v>0.75783114430729692</v>
      </c>
      <c r="G38" s="175">
        <f>+[6]pais3!D26</f>
        <v>0.139207</v>
      </c>
      <c r="H38" s="176">
        <f>+[6]pais3!F26</f>
        <v>0.1139309</v>
      </c>
      <c r="I38" s="175">
        <f t="shared" si="10"/>
        <v>-18.157204738267474</v>
      </c>
      <c r="J38" s="175">
        <f t="shared" si="14"/>
        <v>0.76225875751318728</v>
      </c>
      <c r="K38" s="97"/>
    </row>
    <row r="39" spans="1:11" s="125" customFormat="1" ht="15.75" customHeight="1" x14ac:dyDescent="0.3">
      <c r="A39" s="95"/>
      <c r="B39" s="173" t="str">
        <f>+[6]pais3!B27</f>
        <v xml:space="preserve">Demás productos y artículos textiles para usos técnicos </v>
      </c>
      <c r="C39" s="175">
        <f>+[6]pais3!C27</f>
        <v>0.1503129</v>
      </c>
      <c r="D39" s="176">
        <f>+[6]pais3!E27</f>
        <v>0.88696070000000005</v>
      </c>
      <c r="E39" s="175">
        <f t="shared" si="12"/>
        <v>490.07623430856569</v>
      </c>
      <c r="F39" s="175">
        <f t="shared" si="13"/>
        <v>0.75351679341925837</v>
      </c>
      <c r="G39" s="175">
        <f>+[6]pais3!D27</f>
        <v>1.2139499999999999E-2</v>
      </c>
      <c r="H39" s="176">
        <f>+[6]pais3!F27</f>
        <v>4.1579199999999997E-2</v>
      </c>
      <c r="I39" s="175">
        <f t="shared" si="10"/>
        <v>242.51163556983403</v>
      </c>
      <c r="J39" s="175">
        <f t="shared" si="14"/>
        <v>0.27818712333872819</v>
      </c>
      <c r="K39" s="97"/>
    </row>
    <row r="40" spans="1:11" s="125" customFormat="1" ht="15.75" customHeight="1" x14ac:dyDescent="0.3">
      <c r="A40" s="95"/>
      <c r="B40" s="173" t="str">
        <f>+[6]pais3!B28</f>
        <v>Artículos de construcción</v>
      </c>
      <c r="C40" s="175">
        <f>+[6]pais3!C28</f>
        <v>0.69351790000000002</v>
      </c>
      <c r="D40" s="176">
        <f>+[6]pais3!E28</f>
        <v>0.87919720000000001</v>
      </c>
      <c r="E40" s="175">
        <f t="shared" si="12"/>
        <v>26.773541101102083</v>
      </c>
      <c r="F40" s="175">
        <f t="shared" si="13"/>
        <v>0.74692131785229088</v>
      </c>
      <c r="G40" s="175">
        <f>+[6]pais3!D28</f>
        <v>3.1784800000000002E-2</v>
      </c>
      <c r="H40" s="176">
        <f>+[6]pais3!F28</f>
        <v>9.6089499999999994E-2</v>
      </c>
      <c r="I40" s="175">
        <f t="shared" ref="I40:I42" si="15">IF(OR(OR(H40=0,G40=0),H40=""),"",(H40/G40-1)*100)</f>
        <v>202.31274068108024</v>
      </c>
      <c r="J40" s="175">
        <f t="shared" si="14"/>
        <v>0.64289023329108608</v>
      </c>
      <c r="K40" s="97"/>
    </row>
    <row r="41" spans="1:11" s="125" customFormat="1" ht="15.75" customHeight="1" x14ac:dyDescent="0.3">
      <c r="A41" s="95"/>
      <c r="B41" s="173" t="str">
        <f>+[6]pais3!B29</f>
        <v>Tilapias</v>
      </c>
      <c r="C41" s="175">
        <f>+[6]pais3!C29</f>
        <v>0.54934039999999995</v>
      </c>
      <c r="D41" s="176">
        <f>+[6]pais3!E29</f>
        <v>0.87692389999999998</v>
      </c>
      <c r="E41" s="175">
        <f t="shared" si="12"/>
        <v>59.632151576690887</v>
      </c>
      <c r="F41" s="175">
        <f t="shared" si="13"/>
        <v>0.74499003755263382</v>
      </c>
      <c r="G41" s="175">
        <f>+[6]pais3!D29</f>
        <v>5.2125999999999999E-2</v>
      </c>
      <c r="H41" s="176">
        <f>+[6]pais3!F29</f>
        <v>0</v>
      </c>
      <c r="I41" s="175" t="str">
        <f t="shared" si="15"/>
        <v/>
      </c>
      <c r="J41" s="175">
        <f t="shared" si="14"/>
        <v>0</v>
      </c>
      <c r="K41" s="97"/>
    </row>
    <row r="42" spans="1:11" s="125" customFormat="1" ht="15.75" customHeight="1" x14ac:dyDescent="0.3">
      <c r="A42" s="95"/>
      <c r="B42" s="173" t="str">
        <f>+[6]pais3!B30</f>
        <v>Placas de polímeros etileno</v>
      </c>
      <c r="C42" s="175">
        <f>+[6]pais3!C30</f>
        <v>0.99361540000000004</v>
      </c>
      <c r="D42" s="176">
        <f>+[6]pais3!E30</f>
        <v>0.87642909999999996</v>
      </c>
      <c r="E42" s="175">
        <f t="shared" si="12"/>
        <v>-11.793929522428904</v>
      </c>
      <c r="F42" s="175">
        <f t="shared" si="13"/>
        <v>0.74456968058599049</v>
      </c>
      <c r="G42" s="175">
        <f>+[6]pais3!D30</f>
        <v>6.1618800000000001E-2</v>
      </c>
      <c r="H42" s="176">
        <f>+[6]pais3!F30</f>
        <v>8.9658100000000004E-2</v>
      </c>
      <c r="I42" s="175">
        <f t="shared" si="15"/>
        <v>45.50445643212786</v>
      </c>
      <c r="J42" s="175">
        <f t="shared" si="14"/>
        <v>0.59986072177954441</v>
      </c>
      <c r="K42" s="97"/>
    </row>
    <row r="43" spans="1:11" ht="15.75" customHeight="1" x14ac:dyDescent="0.3">
      <c r="A43" s="95"/>
      <c r="B43" s="173" t="s">
        <v>46</v>
      </c>
      <c r="C43" s="175">
        <f>+C13-SUM(C14:C42)</f>
        <v>68.461829099999989</v>
      </c>
      <c r="D43" s="176">
        <f>+D13-SUM(D14:D42)</f>
        <v>46.896872000000016</v>
      </c>
      <c r="E43" s="175">
        <f t="shared" ref="E43" si="16">IF(OR(OR(D43=0,C43=0),D43=""),"",(D43/C43-1)*100)</f>
        <v>-31.4992418161962</v>
      </c>
      <c r="F43" s="175">
        <f t="shared" ref="F43" si="17">(D43/D$13)*100</f>
        <v>39.841202221060549</v>
      </c>
      <c r="G43" s="175">
        <f>+G13-SUM(G14:G42)</f>
        <v>8.6777157000000038</v>
      </c>
      <c r="H43" s="176">
        <f>+H13-SUM(H14:H42)</f>
        <v>5.903975400000002</v>
      </c>
      <c r="I43" s="175">
        <f t="shared" ref="I43" si="18">IF(OR(OR(H43=0,G43=0),H43=""),"",(H43/G43-1)*100)</f>
        <v>-31.963945304177233</v>
      </c>
      <c r="J43" s="175">
        <f t="shared" ref="J43" si="19">(H43/H$13)*100</f>
        <v>39.500758378915855</v>
      </c>
      <c r="K43" s="97"/>
    </row>
    <row r="44" spans="1:11" x14ac:dyDescent="0.3">
      <c r="A44" s="95"/>
      <c r="B44" s="110"/>
      <c r="C44" s="107"/>
      <c r="D44" s="107"/>
      <c r="E44" s="107"/>
      <c r="F44" s="108"/>
      <c r="G44" s="108"/>
      <c r="H44" s="108"/>
      <c r="I44" s="109"/>
      <c r="J44" s="109"/>
      <c r="K44" s="97"/>
    </row>
    <row r="45" spans="1:11" x14ac:dyDescent="0.3">
      <c r="A45" s="98"/>
      <c r="B45" s="106" t="s">
        <v>200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99"/>
      <c r="C46" s="99"/>
      <c r="D46" s="102"/>
      <c r="E46" s="99"/>
    </row>
    <row r="47" spans="1:11" x14ac:dyDescent="0.3">
      <c r="B47" s="99"/>
      <c r="C47" s="99"/>
      <c r="D47" s="102"/>
      <c r="E47" s="99"/>
    </row>
    <row r="48" spans="1:11" x14ac:dyDescent="0.3">
      <c r="C48" s="99"/>
      <c r="D48" s="102"/>
    </row>
    <row r="49" spans="3:4" x14ac:dyDescent="0.3">
      <c r="C49" s="99"/>
      <c r="D49" s="102"/>
    </row>
    <row r="50" spans="3:4" x14ac:dyDescent="0.3">
      <c r="C50" s="99"/>
      <c r="D50" s="102"/>
    </row>
    <row r="51" spans="3:4" x14ac:dyDescent="0.3">
      <c r="C51" s="99"/>
      <c r="D51" s="102"/>
    </row>
    <row r="52" spans="3:4" x14ac:dyDescent="0.3">
      <c r="C52" s="99"/>
      <c r="D52" s="102"/>
    </row>
    <row r="53" spans="3:4" x14ac:dyDescent="0.3">
      <c r="C53" s="99"/>
      <c r="D53" s="102"/>
    </row>
    <row r="54" spans="3:4" x14ac:dyDescent="0.3">
      <c r="C54" s="99"/>
      <c r="D54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41.109375" style="91" bestFit="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6.5546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3">
      <c r="A7" s="95"/>
      <c r="B7" s="105"/>
      <c r="C7" s="219" t="s">
        <v>125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97"/>
    </row>
    <row r="11" spans="1:14" x14ac:dyDescent="0.3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2"/>
      <c r="F11" s="222"/>
      <c r="G11" s="115">
        <f>+C11</f>
        <v>2018</v>
      </c>
      <c r="H11" s="115">
        <f>+D11</f>
        <v>2019</v>
      </c>
      <c r="I11" s="222"/>
      <c r="J11" s="222"/>
      <c r="K11" s="97"/>
      <c r="N11" s="90"/>
    </row>
    <row r="12" spans="1:14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ht="16.5" customHeight="1" x14ac:dyDescent="0.3">
      <c r="A13" s="95"/>
      <c r="B13" s="111" t="s">
        <v>24</v>
      </c>
      <c r="C13" s="30">
        <v>122.0348352</v>
      </c>
      <c r="D13" s="30">
        <v>126.1194052</v>
      </c>
      <c r="E13" s="30">
        <v>3.3470524980067307</v>
      </c>
      <c r="F13" s="216">
        <v>100</v>
      </c>
      <c r="G13" s="30">
        <v>12.870024900000001</v>
      </c>
      <c r="H13" s="30">
        <v>15.755126600000001</v>
      </c>
      <c r="I13" s="30">
        <v>22.417219254952634</v>
      </c>
      <c r="J13" s="216">
        <v>100</v>
      </c>
      <c r="K13" s="97"/>
    </row>
    <row r="14" spans="1:14" ht="16.5" customHeight="1" x14ac:dyDescent="0.3">
      <c r="A14" s="95"/>
      <c r="B14" s="174" t="s">
        <v>328</v>
      </c>
      <c r="C14" s="175">
        <v>9.0979516</v>
      </c>
      <c r="D14" s="176">
        <v>10.9102803</v>
      </c>
      <c r="E14" s="175">
        <v>19.920184011530683</v>
      </c>
      <c r="F14" s="175">
        <v>8.6507546421571622</v>
      </c>
      <c r="G14" s="175">
        <v>1.0157054000000001</v>
      </c>
      <c r="H14" s="176">
        <v>1.1651263000000001</v>
      </c>
      <c r="I14" s="21">
        <v>14.711047120552866</v>
      </c>
      <c r="J14" s="21">
        <v>7.3952201691606847</v>
      </c>
      <c r="K14" s="97"/>
    </row>
    <row r="15" spans="1:14" s="125" customFormat="1" ht="16.5" customHeight="1" x14ac:dyDescent="0.3">
      <c r="A15" s="95"/>
      <c r="B15" s="174" t="s">
        <v>340</v>
      </c>
      <c r="C15" s="175">
        <v>8.4213862000000006</v>
      </c>
      <c r="D15" s="176">
        <v>6.6912754000000003</v>
      </c>
      <c r="E15" s="175">
        <v>-20.544251966499296</v>
      </c>
      <c r="F15" s="175">
        <v>5.3055082121494177</v>
      </c>
      <c r="G15" s="175">
        <v>1.0434477</v>
      </c>
      <c r="H15" s="176">
        <v>0.56256079999999997</v>
      </c>
      <c r="I15" s="21">
        <v>-46.086344337143103</v>
      </c>
      <c r="J15" s="21">
        <v>3.5706523614986372</v>
      </c>
      <c r="K15" s="97"/>
    </row>
    <row r="16" spans="1:14" s="125" customFormat="1" ht="16.5" customHeight="1" x14ac:dyDescent="0.3">
      <c r="A16" s="95"/>
      <c r="B16" s="174" t="s">
        <v>324</v>
      </c>
      <c r="C16" s="175">
        <v>7.9596523000000001</v>
      </c>
      <c r="D16" s="176">
        <v>5.7176989999999996</v>
      </c>
      <c r="E16" s="175">
        <v>-28.166472799320651</v>
      </c>
      <c r="F16" s="175">
        <v>4.5335600742271813</v>
      </c>
      <c r="G16" s="175">
        <v>0.50738830000000001</v>
      </c>
      <c r="H16" s="176">
        <v>0.28461320000000001</v>
      </c>
      <c r="I16" s="21">
        <v>-43.906235126036606</v>
      </c>
      <c r="J16" s="21">
        <v>1.8064799301580985</v>
      </c>
      <c r="K16" s="97"/>
    </row>
    <row r="17" spans="1:11" s="125" customFormat="1" ht="16.5" customHeight="1" x14ac:dyDescent="0.3">
      <c r="A17" s="95"/>
      <c r="B17" s="174" t="s">
        <v>382</v>
      </c>
      <c r="C17" s="175">
        <v>1.5726321999999999</v>
      </c>
      <c r="D17" s="176">
        <v>5.1129145999999999</v>
      </c>
      <c r="E17" s="175">
        <v>225.11826986627898</v>
      </c>
      <c r="F17" s="175">
        <v>4.0540268897493972</v>
      </c>
      <c r="G17" s="175">
        <v>0.59623190000000004</v>
      </c>
      <c r="H17" s="176">
        <v>0.4056129</v>
      </c>
      <c r="I17" s="21">
        <v>-31.970614118432785</v>
      </c>
      <c r="J17" s="21">
        <v>2.5744820101921619</v>
      </c>
      <c r="K17" s="97"/>
    </row>
    <row r="18" spans="1:11" s="125" customFormat="1" ht="16.5" customHeight="1" x14ac:dyDescent="0.3">
      <c r="A18" s="95"/>
      <c r="B18" s="174" t="s">
        <v>383</v>
      </c>
      <c r="C18" s="175">
        <v>3.3897431</v>
      </c>
      <c r="D18" s="176">
        <v>4.4010346</v>
      </c>
      <c r="E18" s="175">
        <v>29.833868531217011</v>
      </c>
      <c r="F18" s="175">
        <v>3.4895776688930971</v>
      </c>
      <c r="G18" s="175">
        <v>0.45071309999999998</v>
      </c>
      <c r="H18" s="176">
        <v>0.34976079999999998</v>
      </c>
      <c r="I18" s="21">
        <v>-22.398350524979193</v>
      </c>
      <c r="J18" s="21">
        <v>2.2199808918069879</v>
      </c>
      <c r="K18" s="97"/>
    </row>
    <row r="19" spans="1:11" s="125" customFormat="1" ht="16.5" customHeight="1" x14ac:dyDescent="0.3">
      <c r="A19" s="95"/>
      <c r="B19" s="174" t="s">
        <v>343</v>
      </c>
      <c r="C19" s="175">
        <v>0</v>
      </c>
      <c r="D19" s="176">
        <v>3.0019999999999998</v>
      </c>
      <c r="E19" s="175" t="s">
        <v>97</v>
      </c>
      <c r="F19" s="175">
        <v>2.3802839818657819</v>
      </c>
      <c r="G19" s="175">
        <v>0</v>
      </c>
      <c r="H19" s="176">
        <v>3.0019999999999998</v>
      </c>
      <c r="I19" s="21" t="s">
        <v>97</v>
      </c>
      <c r="J19" s="21">
        <v>19.054115376007196</v>
      </c>
      <c r="K19" s="97"/>
    </row>
    <row r="20" spans="1:11" s="125" customFormat="1" ht="16.5" customHeight="1" x14ac:dyDescent="0.3">
      <c r="A20" s="95"/>
      <c r="B20" s="174" t="s">
        <v>327</v>
      </c>
      <c r="C20" s="175">
        <v>5.5356648000000002</v>
      </c>
      <c r="D20" s="176">
        <v>2.9130256000000001</v>
      </c>
      <c r="E20" s="175">
        <v>-47.377131650023316</v>
      </c>
      <c r="F20" s="175">
        <v>2.3097362339923246</v>
      </c>
      <c r="G20" s="175">
        <v>0.56520510000000002</v>
      </c>
      <c r="H20" s="176">
        <v>0.80602209999999996</v>
      </c>
      <c r="I20" s="21">
        <v>42.607011154004091</v>
      </c>
      <c r="J20" s="21">
        <v>5.1159354060664919</v>
      </c>
      <c r="K20" s="97"/>
    </row>
    <row r="21" spans="1:11" s="125" customFormat="1" ht="16.5" customHeight="1" x14ac:dyDescent="0.3">
      <c r="A21" s="95"/>
      <c r="B21" s="174" t="s">
        <v>330</v>
      </c>
      <c r="C21" s="175">
        <v>2.9884601000000002</v>
      </c>
      <c r="D21" s="176">
        <v>2.5746091</v>
      </c>
      <c r="E21" s="175">
        <v>-13.848302676016999</v>
      </c>
      <c r="F21" s="175">
        <v>2.0414059961012248</v>
      </c>
      <c r="G21" s="175">
        <v>0.66711860000000001</v>
      </c>
      <c r="H21" s="176">
        <v>0.12786639999999999</v>
      </c>
      <c r="I21" s="21">
        <v>-80.833033286734917</v>
      </c>
      <c r="J21" s="21">
        <v>0.81158598877904276</v>
      </c>
      <c r="K21" s="97"/>
    </row>
    <row r="22" spans="1:11" s="125" customFormat="1" ht="16.5" customHeight="1" x14ac:dyDescent="0.3">
      <c r="A22" s="95"/>
      <c r="B22" s="174" t="s">
        <v>339</v>
      </c>
      <c r="C22" s="175">
        <v>2.4764963999999998</v>
      </c>
      <c r="D22" s="176">
        <v>2.5718605000000001</v>
      </c>
      <c r="E22" s="175">
        <v>3.8507667525783829</v>
      </c>
      <c r="F22" s="175">
        <v>2.0392266328258897</v>
      </c>
      <c r="G22" s="175">
        <v>0.22478899999999999</v>
      </c>
      <c r="H22" s="176">
        <v>0.28864840000000003</v>
      </c>
      <c r="I22" s="21">
        <v>28.408596506056803</v>
      </c>
      <c r="J22" s="21">
        <v>1.8320919109593194</v>
      </c>
      <c r="K22" s="97"/>
    </row>
    <row r="23" spans="1:11" s="125" customFormat="1" ht="16.5" customHeight="1" x14ac:dyDescent="0.3">
      <c r="A23" s="95"/>
      <c r="B23" s="174" t="s">
        <v>384</v>
      </c>
      <c r="C23" s="175">
        <v>2.8722864000000001</v>
      </c>
      <c r="D23" s="176">
        <v>2.5393252999999998</v>
      </c>
      <c r="E23" s="175">
        <v>-11.592197073383781</v>
      </c>
      <c r="F23" s="175">
        <v>2.0134294924505398</v>
      </c>
      <c r="G23" s="175">
        <v>0.45516089999999998</v>
      </c>
      <c r="H23" s="176">
        <v>0.4550437</v>
      </c>
      <c r="I23" s="21">
        <v>-2.5749136184582966E-2</v>
      </c>
      <c r="J23" s="21">
        <v>2.8882262361509681</v>
      </c>
      <c r="K23" s="97"/>
    </row>
    <row r="24" spans="1:11" s="125" customFormat="1" ht="16.5" customHeight="1" x14ac:dyDescent="0.3">
      <c r="A24" s="95"/>
      <c r="B24" s="174" t="s">
        <v>385</v>
      </c>
      <c r="C24" s="175">
        <v>0</v>
      </c>
      <c r="D24" s="176">
        <v>2.3942912000000001</v>
      </c>
      <c r="E24" s="175" t="s">
        <v>97</v>
      </c>
      <c r="F24" s="175">
        <v>1.8984320423991345</v>
      </c>
      <c r="G24" s="175">
        <v>0</v>
      </c>
      <c r="H24" s="176">
        <v>0.48946889999999998</v>
      </c>
      <c r="I24" s="21" t="s">
        <v>97</v>
      </c>
      <c r="J24" s="21">
        <v>3.1067278126473448</v>
      </c>
      <c r="K24" s="97"/>
    </row>
    <row r="25" spans="1:11" s="125" customFormat="1" ht="16.5" customHeight="1" x14ac:dyDescent="0.3">
      <c r="A25" s="95"/>
      <c r="B25" s="174" t="s">
        <v>380</v>
      </c>
      <c r="C25" s="175">
        <v>1.4871042999999999</v>
      </c>
      <c r="D25" s="176">
        <v>2.2152476000000001</v>
      </c>
      <c r="E25" s="175">
        <v>48.963835287141613</v>
      </c>
      <c r="F25" s="175">
        <v>1.7564684803952755</v>
      </c>
      <c r="G25" s="175">
        <v>0.28190169999999998</v>
      </c>
      <c r="H25" s="176">
        <v>0.35611179999999998</v>
      </c>
      <c r="I25" s="21">
        <v>26.324814642834717</v>
      </c>
      <c r="J25" s="21">
        <v>2.2602915802656893</v>
      </c>
      <c r="K25" s="97"/>
    </row>
    <row r="26" spans="1:11" s="125" customFormat="1" ht="16.5" customHeight="1" x14ac:dyDescent="0.3">
      <c r="A26" s="95"/>
      <c r="B26" s="174" t="s">
        <v>329</v>
      </c>
      <c r="C26" s="175">
        <v>1.9408273</v>
      </c>
      <c r="D26" s="176">
        <v>2.202645</v>
      </c>
      <c r="E26" s="175">
        <v>13.490005009719308</v>
      </c>
      <c r="F26" s="175">
        <v>1.7464758864879262</v>
      </c>
      <c r="G26" s="175">
        <v>0.20428859999999999</v>
      </c>
      <c r="H26" s="176">
        <v>0.20523060000000001</v>
      </c>
      <c r="I26" s="21">
        <v>0.46111236750363549</v>
      </c>
      <c r="J26" s="21">
        <v>1.3026274254121195</v>
      </c>
      <c r="K26" s="97"/>
    </row>
    <row r="27" spans="1:11" s="125" customFormat="1" ht="16.5" customHeight="1" x14ac:dyDescent="0.3">
      <c r="A27" s="95"/>
      <c r="B27" s="174" t="s">
        <v>366</v>
      </c>
      <c r="C27" s="175">
        <v>2.0918410999999999</v>
      </c>
      <c r="D27" s="176">
        <v>2.1975674000000001</v>
      </c>
      <c r="E27" s="175">
        <v>5.0542223307497025</v>
      </c>
      <c r="F27" s="175">
        <v>1.7424498605231293</v>
      </c>
      <c r="G27" s="175">
        <v>0</v>
      </c>
      <c r="H27" s="176">
        <v>0</v>
      </c>
      <c r="I27" s="21" t="s">
        <v>97</v>
      </c>
      <c r="J27" s="21">
        <v>0</v>
      </c>
      <c r="K27" s="97"/>
    </row>
    <row r="28" spans="1:11" s="125" customFormat="1" ht="16.5" customHeight="1" x14ac:dyDescent="0.3">
      <c r="A28" s="95"/>
      <c r="B28" s="174" t="s">
        <v>386</v>
      </c>
      <c r="C28" s="175">
        <v>2.6966839999999999</v>
      </c>
      <c r="D28" s="176">
        <v>1.7497682000000001</v>
      </c>
      <c r="E28" s="175">
        <v>-35.114080848924075</v>
      </c>
      <c r="F28" s="175">
        <v>1.3873901460486748</v>
      </c>
      <c r="G28" s="175">
        <v>0.13813600000000001</v>
      </c>
      <c r="H28" s="176">
        <v>0.2717078</v>
      </c>
      <c r="I28" s="21">
        <v>96.695864944692175</v>
      </c>
      <c r="J28" s="21">
        <v>1.7245675448904356</v>
      </c>
      <c r="K28" s="97"/>
    </row>
    <row r="29" spans="1:11" s="125" customFormat="1" ht="16.5" customHeight="1" x14ac:dyDescent="0.3">
      <c r="A29" s="95"/>
      <c r="B29" s="174" t="s">
        <v>387</v>
      </c>
      <c r="C29" s="175">
        <v>0.43321470000000001</v>
      </c>
      <c r="D29" s="176">
        <v>1.6961379000000001</v>
      </c>
      <c r="E29" s="175">
        <v>291.52362558334238</v>
      </c>
      <c r="F29" s="175">
        <v>1.3448667136593822</v>
      </c>
      <c r="G29" s="175">
        <v>2.6339999999999999E-2</v>
      </c>
      <c r="H29" s="176">
        <v>0.1593473</v>
      </c>
      <c r="I29" s="21">
        <v>504.96317388003041</v>
      </c>
      <c r="J29" s="21">
        <v>1.0113996798984781</v>
      </c>
      <c r="K29" s="97"/>
    </row>
    <row r="30" spans="1:11" s="125" customFormat="1" ht="16.5" customHeight="1" x14ac:dyDescent="0.3">
      <c r="A30" s="95"/>
      <c r="B30" s="174" t="s">
        <v>388</v>
      </c>
      <c r="C30" s="175">
        <v>1.2356441</v>
      </c>
      <c r="D30" s="176">
        <v>1.6233706000000001</v>
      </c>
      <c r="E30" s="175">
        <v>31.378493208521775</v>
      </c>
      <c r="F30" s="175">
        <v>1.2871695655602411</v>
      </c>
      <c r="G30" s="175">
        <v>0</v>
      </c>
      <c r="H30" s="176">
        <v>0</v>
      </c>
      <c r="I30" s="21" t="s">
        <v>97</v>
      </c>
      <c r="J30" s="21">
        <v>0</v>
      </c>
      <c r="K30" s="97"/>
    </row>
    <row r="31" spans="1:11" s="125" customFormat="1" ht="16.5" customHeight="1" x14ac:dyDescent="0.3">
      <c r="A31" s="95"/>
      <c r="B31" s="174" t="s">
        <v>389</v>
      </c>
      <c r="C31" s="175">
        <v>1.6965177</v>
      </c>
      <c r="D31" s="176">
        <v>1.4773752</v>
      </c>
      <c r="E31" s="175">
        <v>-12.917195028380778</v>
      </c>
      <c r="F31" s="175">
        <v>1.1714099013210379</v>
      </c>
      <c r="G31" s="175">
        <v>0.15903999999999999</v>
      </c>
      <c r="H31" s="176">
        <v>0.21898319999999999</v>
      </c>
      <c r="I31" s="21">
        <v>37.690643863179083</v>
      </c>
      <c r="J31" s="21">
        <v>1.3899171079970882</v>
      </c>
      <c r="K31" s="97"/>
    </row>
    <row r="32" spans="1:11" s="125" customFormat="1" ht="16.5" customHeight="1" x14ac:dyDescent="0.3">
      <c r="A32" s="95"/>
      <c r="B32" s="174" t="s">
        <v>390</v>
      </c>
      <c r="C32" s="175">
        <v>1.0927381</v>
      </c>
      <c r="D32" s="176">
        <v>1.3429087</v>
      </c>
      <c r="E32" s="175">
        <v>22.893921242427616</v>
      </c>
      <c r="F32" s="175">
        <v>1.0647914949094606</v>
      </c>
      <c r="G32" s="175">
        <v>0.13704669999999999</v>
      </c>
      <c r="H32" s="176">
        <v>0.14761299999999999</v>
      </c>
      <c r="I32" s="21">
        <v>7.7099995840833824</v>
      </c>
      <c r="J32" s="21">
        <v>0.93692043071237507</v>
      </c>
      <c r="K32" s="97"/>
    </row>
    <row r="33" spans="1:11" s="125" customFormat="1" ht="16.5" customHeight="1" x14ac:dyDescent="0.3">
      <c r="A33" s="95"/>
      <c r="B33" s="174" t="s">
        <v>359</v>
      </c>
      <c r="C33" s="175">
        <v>0.56204359999999998</v>
      </c>
      <c r="D33" s="176">
        <v>1.2367395000000001</v>
      </c>
      <c r="E33" s="175">
        <v>120.04333827482428</v>
      </c>
      <c r="F33" s="175">
        <v>0.9806100005298789</v>
      </c>
      <c r="G33" s="175">
        <v>0</v>
      </c>
      <c r="H33" s="176">
        <v>0.1070024</v>
      </c>
      <c r="I33" s="21" t="s">
        <v>97</v>
      </c>
      <c r="J33" s="21">
        <v>0.67915925220175632</v>
      </c>
      <c r="K33" s="97"/>
    </row>
    <row r="34" spans="1:11" s="125" customFormat="1" x14ac:dyDescent="0.3">
      <c r="A34" s="95"/>
      <c r="B34" s="174" t="s">
        <v>391</v>
      </c>
      <c r="C34" s="175">
        <v>0</v>
      </c>
      <c r="D34" s="176">
        <v>1.2163571</v>
      </c>
      <c r="E34" s="175" t="s">
        <v>97</v>
      </c>
      <c r="F34" s="175">
        <v>0.96444880791429544</v>
      </c>
      <c r="G34" s="175">
        <v>0</v>
      </c>
      <c r="H34" s="176">
        <v>0.1057543</v>
      </c>
      <c r="I34" s="21" t="s">
        <v>97</v>
      </c>
      <c r="J34" s="21">
        <v>0.67123738631208452</v>
      </c>
      <c r="K34" s="97"/>
    </row>
    <row r="35" spans="1:11" s="125" customFormat="1" ht="16.5" customHeight="1" x14ac:dyDescent="0.3">
      <c r="A35" s="95"/>
      <c r="B35" s="174" t="s">
        <v>392</v>
      </c>
      <c r="C35" s="175">
        <v>1.6960458</v>
      </c>
      <c r="D35" s="176">
        <v>1.209613</v>
      </c>
      <c r="E35" s="175">
        <v>-28.680404739070131</v>
      </c>
      <c r="F35" s="175">
        <v>0.95910141510879876</v>
      </c>
      <c r="G35" s="175">
        <v>0.38842529999999997</v>
      </c>
      <c r="H35" s="176">
        <v>0.2474334</v>
      </c>
      <c r="I35" s="21">
        <v>-36.298330721505522</v>
      </c>
      <c r="J35" s="21">
        <v>1.5704945208120384</v>
      </c>
      <c r="K35" s="97"/>
    </row>
    <row r="36" spans="1:11" s="125" customFormat="1" ht="16.5" customHeight="1" x14ac:dyDescent="0.3">
      <c r="A36" s="95"/>
      <c r="B36" s="174" t="s">
        <v>393</v>
      </c>
      <c r="C36" s="175">
        <v>0.99922449999999996</v>
      </c>
      <c r="D36" s="176">
        <v>1.1600664999999999</v>
      </c>
      <c r="E36" s="175">
        <v>16.096682977649166</v>
      </c>
      <c r="F36" s="175">
        <v>0.91981602526618955</v>
      </c>
      <c r="G36" s="175">
        <v>0.1831026</v>
      </c>
      <c r="H36" s="176">
        <v>0</v>
      </c>
      <c r="I36" s="21" t="s">
        <v>97</v>
      </c>
      <c r="J36" s="21">
        <v>0</v>
      </c>
      <c r="K36" s="97"/>
    </row>
    <row r="37" spans="1:11" s="125" customFormat="1" ht="16.5" customHeight="1" x14ac:dyDescent="0.3">
      <c r="A37" s="95"/>
      <c r="B37" s="174" t="s">
        <v>394</v>
      </c>
      <c r="C37" s="175">
        <v>0.42562</v>
      </c>
      <c r="D37" s="176">
        <v>1.156264</v>
      </c>
      <c r="E37" s="175">
        <v>171.66580517832807</v>
      </c>
      <c r="F37" s="175">
        <v>0.91680102531913943</v>
      </c>
      <c r="G37" s="175">
        <v>8.4698999999999997E-2</v>
      </c>
      <c r="H37" s="176">
        <v>0</v>
      </c>
      <c r="I37" s="21" t="s">
        <v>97</v>
      </c>
      <c r="J37" s="21">
        <v>0</v>
      </c>
      <c r="K37" s="97"/>
    </row>
    <row r="38" spans="1:11" s="125" customFormat="1" ht="16.5" customHeight="1" x14ac:dyDescent="0.3">
      <c r="A38" s="95"/>
      <c r="B38" s="174" t="s">
        <v>395</v>
      </c>
      <c r="C38" s="175">
        <v>8.0362000000000003E-2</v>
      </c>
      <c r="D38" s="176">
        <v>1.111809</v>
      </c>
      <c r="E38" s="175">
        <v>1283.5009083895375</v>
      </c>
      <c r="F38" s="175">
        <v>0.8815526827429091</v>
      </c>
      <c r="G38" s="175">
        <v>1.4600000000000001E-5</v>
      </c>
      <c r="H38" s="176">
        <v>0.15564439999999999</v>
      </c>
      <c r="I38" s="21">
        <v>1065957.5342465753</v>
      </c>
      <c r="J38" s="21">
        <v>0.98789685384057768</v>
      </c>
      <c r="K38" s="97"/>
    </row>
    <row r="39" spans="1:11" s="125" customFormat="1" ht="16.5" customHeight="1" x14ac:dyDescent="0.3">
      <c r="A39" s="95"/>
      <c r="B39" s="174" t="s">
        <v>396</v>
      </c>
      <c r="C39" s="175">
        <v>0.38698500000000002</v>
      </c>
      <c r="D39" s="176">
        <v>1.1066343999999999</v>
      </c>
      <c r="E39" s="175">
        <v>185.96312518573069</v>
      </c>
      <c r="F39" s="175">
        <v>0.87744974553685873</v>
      </c>
      <c r="G39" s="175">
        <v>0.30921900000000002</v>
      </c>
      <c r="H39" s="176">
        <v>0</v>
      </c>
      <c r="I39" s="21" t="s">
        <v>97</v>
      </c>
      <c r="J39" s="21">
        <v>0</v>
      </c>
      <c r="K39" s="97"/>
    </row>
    <row r="40" spans="1:11" s="125" customFormat="1" ht="16.5" customHeight="1" x14ac:dyDescent="0.3">
      <c r="A40" s="95"/>
      <c r="B40" s="174" t="s">
        <v>349</v>
      </c>
      <c r="C40" s="175">
        <v>0.71064689999999997</v>
      </c>
      <c r="D40" s="176">
        <v>1.0513748999999999</v>
      </c>
      <c r="E40" s="175">
        <v>47.946174112628917</v>
      </c>
      <c r="F40" s="175">
        <v>0.83363452145427641</v>
      </c>
      <c r="G40" s="175">
        <v>0.1098206</v>
      </c>
      <c r="H40" s="176">
        <v>0.13558829999999999</v>
      </c>
      <c r="I40" s="21">
        <v>23.463448569758306</v>
      </c>
      <c r="J40" s="21">
        <v>0.86059797196424925</v>
      </c>
      <c r="K40" s="97"/>
    </row>
    <row r="41" spans="1:11" s="125" customFormat="1" ht="16.5" customHeight="1" x14ac:dyDescent="0.3">
      <c r="A41" s="95"/>
      <c r="B41" s="174" t="s">
        <v>397</v>
      </c>
      <c r="C41" s="175">
        <v>1.4420234000000001</v>
      </c>
      <c r="D41" s="176">
        <v>0.96133290000000005</v>
      </c>
      <c r="E41" s="175">
        <v>-33.334445196936471</v>
      </c>
      <c r="F41" s="175">
        <v>0.76224027418740159</v>
      </c>
      <c r="G41" s="175">
        <v>0.20309940000000001</v>
      </c>
      <c r="H41" s="176">
        <v>9.5179700000000006E-2</v>
      </c>
      <c r="I41" s="21">
        <v>-53.136395282310048</v>
      </c>
      <c r="J41" s="21">
        <v>0.6041189158073792</v>
      </c>
      <c r="K41" s="97"/>
    </row>
    <row r="42" spans="1:11" s="125" customFormat="1" ht="16.5" customHeight="1" x14ac:dyDescent="0.3">
      <c r="A42" s="95"/>
      <c r="B42" s="174" t="s">
        <v>398</v>
      </c>
      <c r="C42" s="175">
        <v>3.0907792000000001</v>
      </c>
      <c r="D42" s="176">
        <v>0.95380129999999996</v>
      </c>
      <c r="E42" s="175">
        <v>-69.140425818835595</v>
      </c>
      <c r="F42" s="175">
        <v>0.75626847310884715</v>
      </c>
      <c r="G42" s="175">
        <v>0.26178669999999998</v>
      </c>
      <c r="H42" s="176">
        <v>0.1153764</v>
      </c>
      <c r="I42" s="21">
        <v>-55.927325566959659</v>
      </c>
      <c r="J42" s="21">
        <v>0.73231020561903959</v>
      </c>
      <c r="K42" s="97"/>
    </row>
    <row r="43" spans="1:11" s="125" customFormat="1" ht="16.5" customHeight="1" x14ac:dyDescent="0.3">
      <c r="A43" s="95"/>
      <c r="B43" s="174" t="s">
        <v>399</v>
      </c>
      <c r="C43" s="175">
        <v>0.71766039999999998</v>
      </c>
      <c r="D43" s="176">
        <v>0.92218750000000005</v>
      </c>
      <c r="E43" s="175">
        <v>28.499148065017941</v>
      </c>
      <c r="F43" s="175">
        <v>0.73120191023546</v>
      </c>
      <c r="G43" s="175">
        <v>3.9975999999999996E-3</v>
      </c>
      <c r="H43" s="176">
        <v>0.16876340000000001</v>
      </c>
      <c r="I43" s="21">
        <v>4121.6179707824704</v>
      </c>
      <c r="J43" s="21">
        <v>1.0711649882902243</v>
      </c>
      <c r="K43" s="97"/>
    </row>
    <row r="44" spans="1:11" s="125" customFormat="1" ht="16.5" customHeight="1" x14ac:dyDescent="0.3">
      <c r="A44" s="95"/>
      <c r="B44" s="174" t="s">
        <v>46</v>
      </c>
      <c r="C44" s="175">
        <v>54.934599999999989</v>
      </c>
      <c r="D44" s="176">
        <v>50.699888900000019</v>
      </c>
      <c r="E44" s="175">
        <v>-7.7086410022098484</v>
      </c>
      <c r="F44" s="175">
        <v>40.199911202879676</v>
      </c>
      <c r="G44" s="175">
        <v>4.8533471000000006</v>
      </c>
      <c r="H44" s="176">
        <v>5.3286671000000005</v>
      </c>
      <c r="I44" s="21">
        <v>9.7936535386063728</v>
      </c>
      <c r="J44" s="21">
        <v>33.821798042549531</v>
      </c>
      <c r="K44" s="97"/>
    </row>
    <row r="45" spans="1:11" x14ac:dyDescent="0.3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3">
      <c r="A46" s="98"/>
      <c r="B46" s="106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99"/>
      <c r="C47" s="99"/>
      <c r="D47" s="102"/>
      <c r="E47" s="99"/>
    </row>
    <row r="48" spans="1:11" x14ac:dyDescent="0.3">
      <c r="B48" s="99"/>
      <c r="C48" s="99"/>
      <c r="D48" s="102"/>
      <c r="E48" s="99"/>
    </row>
    <row r="49" spans="3:4" x14ac:dyDescent="0.3">
      <c r="C49" s="99"/>
      <c r="D49" s="102"/>
    </row>
    <row r="50" spans="3:4" x14ac:dyDescent="0.3">
      <c r="C50" s="99"/>
      <c r="D50" s="102"/>
    </row>
    <row r="51" spans="3:4" x14ac:dyDescent="0.3">
      <c r="C51" s="99"/>
      <c r="D51" s="102"/>
    </row>
    <row r="52" spans="3:4" x14ac:dyDescent="0.3">
      <c r="C52" s="99"/>
      <c r="D52" s="102"/>
    </row>
    <row r="53" spans="3:4" x14ac:dyDescent="0.3">
      <c r="C53" s="99"/>
      <c r="D53" s="102"/>
    </row>
    <row r="54" spans="3:4" x14ac:dyDescent="0.3">
      <c r="C54" s="99"/>
      <c r="D54" s="102"/>
    </row>
    <row r="55" spans="3:4" x14ac:dyDescent="0.3">
      <c r="C55" s="99"/>
      <c r="D55" s="10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1" customWidth="1"/>
    <col min="2" max="2" width="43.44140625" style="91" bestFit="1" customWidth="1"/>
    <col min="3" max="4" width="12.88671875" style="91" customWidth="1"/>
    <col min="5" max="5" width="13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3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3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3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3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3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3">
      <c r="A7" s="95"/>
      <c r="B7" s="105"/>
      <c r="C7" s="219" t="s">
        <v>416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3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3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3">
      <c r="A10" s="95"/>
      <c r="B10" s="110"/>
      <c r="C10" s="223" t="str">
        <f>+'Resumen exportaciones totales'!C10:D10</f>
        <v>Año corrido a septiembre</v>
      </c>
      <c r="D10" s="223"/>
      <c r="E10" s="222" t="str">
        <f>+'Resumen exportaciones totales'!$E$10:$E$11</f>
        <v>% Cambio   '19/'18</v>
      </c>
      <c r="F10" s="222" t="str">
        <f>+'Resumen exportaciones totales'!$F$10:$F$11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97"/>
    </row>
    <row r="11" spans="1:14" x14ac:dyDescent="0.3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2"/>
      <c r="F11" s="222"/>
      <c r="G11" s="115">
        <f>+C11</f>
        <v>2018</v>
      </c>
      <c r="H11" s="115">
        <f>+D11</f>
        <v>2019</v>
      </c>
      <c r="I11" s="222"/>
      <c r="J11" s="222"/>
      <c r="K11" s="97"/>
      <c r="N11" s="90"/>
    </row>
    <row r="12" spans="1:14" x14ac:dyDescent="0.3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3">
      <c r="A13" s="95"/>
      <c r="B13" s="111" t="s">
        <v>24</v>
      </c>
      <c r="C13" s="30">
        <v>66.785984900000003</v>
      </c>
      <c r="D13" s="30">
        <v>64.809491499999993</v>
      </c>
      <c r="E13" s="30">
        <v>-2.9594433666875641</v>
      </c>
      <c r="F13" s="216">
        <v>100</v>
      </c>
      <c r="G13" s="30">
        <v>7.9816817000000002</v>
      </c>
      <c r="H13" s="30">
        <v>8.7250747000000004</v>
      </c>
      <c r="I13" s="30">
        <v>9.3137389831017714</v>
      </c>
      <c r="J13" s="216">
        <v>100</v>
      </c>
      <c r="K13" s="97"/>
    </row>
    <row r="14" spans="1:14" ht="15.75" customHeight="1" x14ac:dyDescent="0.3">
      <c r="A14" s="95"/>
      <c r="B14" s="174" t="s">
        <v>324</v>
      </c>
      <c r="C14" s="21">
        <v>13.736732999999999</v>
      </c>
      <c r="D14" s="24">
        <v>10.0298006</v>
      </c>
      <c r="E14" s="21">
        <v>-26.985545980983972</v>
      </c>
      <c r="F14" s="21">
        <v>15.475820543970787</v>
      </c>
      <c r="G14" s="21">
        <v>1.0886635</v>
      </c>
      <c r="H14" s="24">
        <v>1.3290169000000001</v>
      </c>
      <c r="I14" s="21">
        <v>22.077841316439837</v>
      </c>
      <c r="J14" s="21">
        <v>15.232154975131618</v>
      </c>
      <c r="K14" s="97"/>
    </row>
    <row r="15" spans="1:14" s="125" customFormat="1" ht="15.75" customHeight="1" x14ac:dyDescent="0.3">
      <c r="A15" s="95"/>
      <c r="B15" s="174" t="s">
        <v>377</v>
      </c>
      <c r="C15" s="21">
        <v>3.451419</v>
      </c>
      <c r="D15" s="24">
        <v>4.4340621000000002</v>
      </c>
      <c r="E15" s="21">
        <v>28.470698573543231</v>
      </c>
      <c r="F15" s="21">
        <v>6.8416862983718989</v>
      </c>
      <c r="G15" s="21">
        <v>0.41139579999999998</v>
      </c>
      <c r="H15" s="24">
        <v>0.45009900000000003</v>
      </c>
      <c r="I15" s="21">
        <v>9.4077771333591862</v>
      </c>
      <c r="J15" s="21">
        <v>5.1586836270868828</v>
      </c>
      <c r="K15" s="97"/>
    </row>
    <row r="16" spans="1:14" s="125" customFormat="1" ht="15.75" customHeight="1" x14ac:dyDescent="0.3">
      <c r="A16" s="95"/>
      <c r="B16" s="174" t="s">
        <v>330</v>
      </c>
      <c r="C16" s="21">
        <v>1.6299303999999999</v>
      </c>
      <c r="D16" s="24">
        <v>2.0343306999999999</v>
      </c>
      <c r="E16" s="21">
        <v>24.810893765770615</v>
      </c>
      <c r="F16" s="21">
        <v>3.1389394561134618</v>
      </c>
      <c r="G16" s="21">
        <v>0.16931669999999999</v>
      </c>
      <c r="H16" s="24">
        <v>0.1000249</v>
      </c>
      <c r="I16" s="21">
        <v>-40.924374264322417</v>
      </c>
      <c r="J16" s="21">
        <v>1.1464073768904235</v>
      </c>
      <c r="K16" s="97"/>
    </row>
    <row r="17" spans="1:11" s="125" customFormat="1" ht="15.75" customHeight="1" x14ac:dyDescent="0.3">
      <c r="A17" s="95"/>
      <c r="B17" s="174" t="s">
        <v>327</v>
      </c>
      <c r="C17" s="21">
        <v>2.4117888999999999</v>
      </c>
      <c r="D17" s="24">
        <v>2.0015402</v>
      </c>
      <c r="E17" s="21">
        <v>-17.010141310460458</v>
      </c>
      <c r="F17" s="21">
        <v>3.0883442435279718</v>
      </c>
      <c r="G17" s="21">
        <v>0.171213</v>
      </c>
      <c r="H17" s="24">
        <v>0.11217630000000001</v>
      </c>
      <c r="I17" s="21">
        <v>-34.481435405021813</v>
      </c>
      <c r="J17" s="21">
        <v>1.2856772446888047</v>
      </c>
      <c r="K17" s="97"/>
    </row>
    <row r="18" spans="1:11" s="125" customFormat="1" ht="15.75" customHeight="1" x14ac:dyDescent="0.3">
      <c r="A18" s="95"/>
      <c r="B18" s="174" t="s">
        <v>331</v>
      </c>
      <c r="C18" s="21">
        <v>0.75659469999999995</v>
      </c>
      <c r="D18" s="24">
        <v>1.6674827999999999</v>
      </c>
      <c r="E18" s="21">
        <v>120.3931378319198</v>
      </c>
      <c r="F18" s="21">
        <v>2.5728990637119873</v>
      </c>
      <c r="G18" s="21">
        <v>1.63278E-2</v>
      </c>
      <c r="H18" s="24">
        <v>0.1713838</v>
      </c>
      <c r="I18" s="21">
        <v>949.64416516615847</v>
      </c>
      <c r="J18" s="21">
        <v>1.9642674234067015</v>
      </c>
      <c r="K18" s="97"/>
    </row>
    <row r="19" spans="1:11" s="125" customFormat="1" ht="15.75" customHeight="1" x14ac:dyDescent="0.3">
      <c r="A19" s="95"/>
      <c r="B19" s="174" t="s">
        <v>339</v>
      </c>
      <c r="C19" s="21">
        <v>1.8103715</v>
      </c>
      <c r="D19" s="24">
        <v>1.6632312</v>
      </c>
      <c r="E19" s="21">
        <v>-8.1276301576775793</v>
      </c>
      <c r="F19" s="21">
        <v>2.5663389134907812</v>
      </c>
      <c r="G19" s="21">
        <v>0.13550029999999999</v>
      </c>
      <c r="H19" s="24">
        <v>0.26274069999999999</v>
      </c>
      <c r="I19" s="21">
        <v>93.9041463376834</v>
      </c>
      <c r="J19" s="21">
        <v>3.0113289459859867</v>
      </c>
      <c r="K19" s="97"/>
    </row>
    <row r="20" spans="1:11" s="125" customFormat="1" ht="15.75" customHeight="1" x14ac:dyDescent="0.3">
      <c r="A20" s="95"/>
      <c r="B20" s="174" t="s">
        <v>394</v>
      </c>
      <c r="C20" s="21">
        <v>0.80602600000000002</v>
      </c>
      <c r="D20" s="24">
        <v>1.6623768999999999</v>
      </c>
      <c r="E20" s="21">
        <v>106.2435827132127</v>
      </c>
      <c r="F20" s="21">
        <v>2.5650207423707374</v>
      </c>
      <c r="G20" s="21">
        <v>0.13840530000000001</v>
      </c>
      <c r="H20" s="24">
        <v>6.9272299999999995E-2</v>
      </c>
      <c r="I20" s="21">
        <v>-49.949676782608762</v>
      </c>
      <c r="J20" s="21">
        <v>0.79394506502047468</v>
      </c>
      <c r="K20" s="97"/>
    </row>
    <row r="21" spans="1:11" s="125" customFormat="1" ht="15.75" customHeight="1" x14ac:dyDescent="0.3">
      <c r="A21" s="95"/>
      <c r="B21" s="174" t="s">
        <v>366</v>
      </c>
      <c r="C21" s="21">
        <v>1.7728204999999999</v>
      </c>
      <c r="D21" s="24">
        <v>1.3032907</v>
      </c>
      <c r="E21" s="21">
        <v>-26.484903575968342</v>
      </c>
      <c r="F21" s="21">
        <v>2.0109565278721564</v>
      </c>
      <c r="G21" s="21">
        <v>0.30399280000000001</v>
      </c>
      <c r="H21" s="24">
        <v>0.18861530000000001</v>
      </c>
      <c r="I21" s="21">
        <v>-37.954023911092627</v>
      </c>
      <c r="J21" s="21">
        <v>2.161761434546801</v>
      </c>
      <c r="K21" s="97"/>
    </row>
    <row r="22" spans="1:11" s="125" customFormat="1" ht="15.75" customHeight="1" x14ac:dyDescent="0.3">
      <c r="A22" s="95"/>
      <c r="B22" s="174" t="s">
        <v>400</v>
      </c>
      <c r="C22" s="21">
        <v>0.89774310000000002</v>
      </c>
      <c r="D22" s="24">
        <v>1.1631043000000001</v>
      </c>
      <c r="E22" s="21">
        <v>29.55870114735497</v>
      </c>
      <c r="F22" s="21">
        <v>1.7946511738947994</v>
      </c>
      <c r="G22" s="21">
        <v>7.3511199999999999E-2</v>
      </c>
      <c r="H22" s="24">
        <v>0.1102696</v>
      </c>
      <c r="I22" s="21">
        <v>50.003808943399108</v>
      </c>
      <c r="J22" s="21">
        <v>1.2638241366575347</v>
      </c>
      <c r="K22" s="97"/>
    </row>
    <row r="23" spans="1:11" s="125" customFormat="1" ht="15.75" customHeight="1" x14ac:dyDescent="0.3">
      <c r="A23" s="95"/>
      <c r="B23" s="174" t="s">
        <v>401</v>
      </c>
      <c r="C23" s="21">
        <v>0.41694589999999998</v>
      </c>
      <c r="D23" s="24">
        <v>0.99838959999999999</v>
      </c>
      <c r="E23" s="21">
        <v>139.45303215597039</v>
      </c>
      <c r="F23" s="21">
        <v>1.5404990486617227</v>
      </c>
      <c r="G23" s="21">
        <v>0.1176516</v>
      </c>
      <c r="H23" s="24">
        <v>0.12619240000000001</v>
      </c>
      <c r="I23" s="21">
        <v>7.2593997871682303</v>
      </c>
      <c r="J23" s="21">
        <v>1.4463188492815999</v>
      </c>
      <c r="K23" s="97"/>
    </row>
    <row r="24" spans="1:11" s="125" customFormat="1" ht="15.75" customHeight="1" x14ac:dyDescent="0.3">
      <c r="A24" s="95"/>
      <c r="B24" s="174" t="s">
        <v>365</v>
      </c>
      <c r="C24" s="21">
        <v>0</v>
      </c>
      <c r="D24" s="24">
        <v>0.91456360000000003</v>
      </c>
      <c r="E24" s="21" t="s">
        <v>97</v>
      </c>
      <c r="F24" s="21">
        <v>1.4111568827846768</v>
      </c>
      <c r="G24" s="21">
        <v>0</v>
      </c>
      <c r="H24" s="24">
        <v>0.76798529999999998</v>
      </c>
      <c r="I24" s="21" t="s">
        <v>97</v>
      </c>
      <c r="J24" s="21">
        <v>8.8020484225768296</v>
      </c>
      <c r="K24" s="97"/>
    </row>
    <row r="25" spans="1:11" s="125" customFormat="1" ht="15.75" customHeight="1" x14ac:dyDescent="0.3">
      <c r="A25" s="95"/>
      <c r="B25" s="174" t="s">
        <v>397</v>
      </c>
      <c r="C25" s="21">
        <v>0.43187639999999999</v>
      </c>
      <c r="D25" s="24">
        <v>0.75543559999999998</v>
      </c>
      <c r="E25" s="21">
        <v>74.919398235235818</v>
      </c>
      <c r="F25" s="21">
        <v>1.1656249455374914</v>
      </c>
      <c r="G25" s="21">
        <v>0.1062521</v>
      </c>
      <c r="H25" s="24">
        <v>0.20163990000000001</v>
      </c>
      <c r="I25" s="21">
        <v>89.774978565129544</v>
      </c>
      <c r="J25" s="21">
        <v>2.3110392395838169</v>
      </c>
      <c r="K25" s="97"/>
    </row>
    <row r="26" spans="1:11" s="125" customFormat="1" ht="15.75" customHeight="1" x14ac:dyDescent="0.3">
      <c r="A26" s="95"/>
      <c r="B26" s="174" t="s">
        <v>402</v>
      </c>
      <c r="C26" s="21">
        <v>0.31529030000000002</v>
      </c>
      <c r="D26" s="24">
        <v>0.74752010000000002</v>
      </c>
      <c r="E26" s="21">
        <v>137.08946960943612</v>
      </c>
      <c r="F26" s="21">
        <v>1.1534114567154106</v>
      </c>
      <c r="G26" s="21">
        <v>0.1950267</v>
      </c>
      <c r="H26" s="24">
        <v>9.6527000000000002E-2</v>
      </c>
      <c r="I26" s="21">
        <v>-50.505751263801315</v>
      </c>
      <c r="J26" s="21">
        <v>1.1063171757142662</v>
      </c>
      <c r="K26" s="97"/>
    </row>
    <row r="27" spans="1:11" s="125" customFormat="1" ht="15.75" customHeight="1" x14ac:dyDescent="0.3">
      <c r="A27" s="95"/>
      <c r="B27" s="174" t="s">
        <v>403</v>
      </c>
      <c r="C27" s="21">
        <v>0.60333559999999997</v>
      </c>
      <c r="D27" s="24">
        <v>0.70662009999999997</v>
      </c>
      <c r="E27" s="21">
        <v>17.118913586402009</v>
      </c>
      <c r="F27" s="21">
        <v>1.0903034164370817</v>
      </c>
      <c r="G27" s="21">
        <v>0.16757349999999999</v>
      </c>
      <c r="H27" s="24">
        <v>0.20379059999999999</v>
      </c>
      <c r="I27" s="21">
        <v>21.612665487084783</v>
      </c>
      <c r="J27" s="21">
        <v>2.3356888852768218</v>
      </c>
      <c r="K27" s="97"/>
    </row>
    <row r="28" spans="1:11" s="125" customFormat="1" ht="15.75" customHeight="1" x14ac:dyDescent="0.3">
      <c r="A28" s="95"/>
      <c r="B28" s="174" t="s">
        <v>404</v>
      </c>
      <c r="C28" s="21">
        <v>0.50402190000000002</v>
      </c>
      <c r="D28" s="24">
        <v>0.69880399999999998</v>
      </c>
      <c r="E28" s="21">
        <v>38.645562821774206</v>
      </c>
      <c r="F28" s="21">
        <v>1.0782433002116674</v>
      </c>
      <c r="G28" s="21">
        <v>8.7565500000000004E-2</v>
      </c>
      <c r="H28" s="24">
        <v>0.1492781</v>
      </c>
      <c r="I28" s="21">
        <v>70.475929447099588</v>
      </c>
      <c r="J28" s="21">
        <v>1.7109091341074707</v>
      </c>
      <c r="K28" s="97"/>
    </row>
    <row r="29" spans="1:11" s="125" customFormat="1" ht="15.75" customHeight="1" x14ac:dyDescent="0.3">
      <c r="A29" s="95"/>
      <c r="B29" s="174" t="s">
        <v>321</v>
      </c>
      <c r="C29" s="21">
        <v>0.83246500000000001</v>
      </c>
      <c r="D29" s="24">
        <v>0.67401960000000005</v>
      </c>
      <c r="E29" s="21">
        <v>-19.033280678466959</v>
      </c>
      <c r="F29" s="21">
        <v>1.0400013707868703</v>
      </c>
      <c r="G29" s="21">
        <v>8.3247799999999997E-2</v>
      </c>
      <c r="H29" s="24">
        <v>6.9272600000000004E-2</v>
      </c>
      <c r="I29" s="21">
        <v>-16.787470659885294</v>
      </c>
      <c r="J29" s="21">
        <v>0.7939485033864524</v>
      </c>
      <c r="K29" s="97"/>
    </row>
    <row r="30" spans="1:11" s="125" customFormat="1" ht="15.75" customHeight="1" x14ac:dyDescent="0.3">
      <c r="A30" s="95"/>
      <c r="B30" s="174" t="s">
        <v>370</v>
      </c>
      <c r="C30" s="21">
        <v>0.57921769999999995</v>
      </c>
      <c r="D30" s="24">
        <v>0.55845659999999997</v>
      </c>
      <c r="E30" s="21">
        <v>-3.5843345256886927</v>
      </c>
      <c r="F30" s="21">
        <v>0.86168952583125891</v>
      </c>
      <c r="G30" s="21">
        <v>2.32494E-2</v>
      </c>
      <c r="H30" s="24">
        <v>4.90728E-2</v>
      </c>
      <c r="I30" s="21">
        <v>111.07125345170199</v>
      </c>
      <c r="J30" s="21">
        <v>0.5624341531425513</v>
      </c>
      <c r="K30" s="97"/>
    </row>
    <row r="31" spans="1:11" s="125" customFormat="1" ht="15.75" customHeight="1" x14ac:dyDescent="0.3">
      <c r="A31" s="95"/>
      <c r="B31" s="174" t="s">
        <v>375</v>
      </c>
      <c r="C31" s="21">
        <v>0.60931780000000002</v>
      </c>
      <c r="D31" s="24">
        <v>0.52295029999999998</v>
      </c>
      <c r="E31" s="21">
        <v>-14.174458714319528</v>
      </c>
      <c r="F31" s="21">
        <v>0.80690387765193317</v>
      </c>
      <c r="G31" s="21">
        <v>7.8114799999999998E-2</v>
      </c>
      <c r="H31" s="24">
        <v>9.0805899999999995E-2</v>
      </c>
      <c r="I31" s="21">
        <v>16.246729172960816</v>
      </c>
      <c r="J31" s="21">
        <v>1.0407463904005314</v>
      </c>
      <c r="K31" s="97"/>
    </row>
    <row r="32" spans="1:11" s="125" customFormat="1" ht="15.75" customHeight="1" x14ac:dyDescent="0.3">
      <c r="A32" s="95"/>
      <c r="B32" s="174" t="s">
        <v>405</v>
      </c>
      <c r="C32" s="21">
        <v>0.32300129999999999</v>
      </c>
      <c r="D32" s="24">
        <v>0.5156442</v>
      </c>
      <c r="E32" s="21">
        <v>59.64152466259425</v>
      </c>
      <c r="F32" s="21">
        <v>0.79563068320016062</v>
      </c>
      <c r="G32" s="21">
        <v>5.3925300000000002E-2</v>
      </c>
      <c r="H32" s="24">
        <v>7.6446299999999995E-2</v>
      </c>
      <c r="I32" s="21">
        <v>41.763328159509541</v>
      </c>
      <c r="J32" s="21">
        <v>0.87616785676344966</v>
      </c>
      <c r="K32" s="97"/>
    </row>
    <row r="33" spans="1:11" s="125" customFormat="1" ht="15.75" customHeight="1" x14ac:dyDescent="0.3">
      <c r="A33" s="95"/>
      <c r="B33" s="174" t="s">
        <v>360</v>
      </c>
      <c r="C33" s="21">
        <v>0</v>
      </c>
      <c r="D33" s="24">
        <v>0.51060740000000004</v>
      </c>
      <c r="E33" s="21" t="s">
        <v>97</v>
      </c>
      <c r="F33" s="21">
        <v>0.78785898204431992</v>
      </c>
      <c r="G33" s="21">
        <v>0</v>
      </c>
      <c r="H33" s="24">
        <v>0.51060740000000004</v>
      </c>
      <c r="I33" s="21" t="s">
        <v>97</v>
      </c>
      <c r="J33" s="21">
        <v>5.8521837068053983</v>
      </c>
      <c r="K33" s="97"/>
    </row>
    <row r="34" spans="1:11" s="125" customFormat="1" ht="15.75" customHeight="1" x14ac:dyDescent="0.3">
      <c r="A34" s="95"/>
      <c r="B34" s="174" t="s">
        <v>406</v>
      </c>
      <c r="C34" s="21">
        <v>0.61382890000000001</v>
      </c>
      <c r="D34" s="24">
        <v>0.4871991</v>
      </c>
      <c r="E34" s="21">
        <v>-20.629494636045976</v>
      </c>
      <c r="F34" s="21">
        <v>0.75174035272287254</v>
      </c>
      <c r="G34" s="21">
        <v>5.7803E-2</v>
      </c>
      <c r="H34" s="24">
        <v>3.1015500000000001E-2</v>
      </c>
      <c r="I34" s="21">
        <v>-46.34275037627804</v>
      </c>
      <c r="J34" s="21">
        <v>0.35547546658826884</v>
      </c>
      <c r="K34" s="97"/>
    </row>
    <row r="35" spans="1:11" s="125" customFormat="1" ht="15.75" customHeight="1" x14ac:dyDescent="0.3">
      <c r="A35" s="95"/>
      <c r="B35" s="174" t="s">
        <v>407</v>
      </c>
      <c r="C35" s="21">
        <v>0.21189520000000001</v>
      </c>
      <c r="D35" s="24">
        <v>0.4782691</v>
      </c>
      <c r="E35" s="21">
        <v>125.7102095752995</v>
      </c>
      <c r="F35" s="21">
        <v>0.73796150676479233</v>
      </c>
      <c r="G35" s="21">
        <v>5.9836100000000003E-2</v>
      </c>
      <c r="H35" s="24">
        <v>8.9675400000000002E-2</v>
      </c>
      <c r="I35" s="21">
        <v>49.868390486679438</v>
      </c>
      <c r="J35" s="21">
        <v>1.0277894812751573</v>
      </c>
      <c r="K35" s="97"/>
    </row>
    <row r="36" spans="1:11" s="125" customFormat="1" ht="15.75" customHeight="1" x14ac:dyDescent="0.3">
      <c r="A36" s="95"/>
      <c r="B36" s="174" t="s">
        <v>408</v>
      </c>
      <c r="C36" s="21">
        <v>7.2386900000000004E-2</v>
      </c>
      <c r="D36" s="24">
        <v>0.47143220000000002</v>
      </c>
      <c r="E36" s="21">
        <v>551.26728731303592</v>
      </c>
      <c r="F36" s="21">
        <v>0.72741228034477023</v>
      </c>
      <c r="G36" s="21">
        <v>0</v>
      </c>
      <c r="H36" s="24">
        <v>0.26321889999999998</v>
      </c>
      <c r="I36" s="21" t="s">
        <v>97</v>
      </c>
      <c r="J36" s="21">
        <v>3.0168097013541897</v>
      </c>
      <c r="K36" s="97"/>
    </row>
    <row r="37" spans="1:11" s="125" customFormat="1" ht="15.75" customHeight="1" x14ac:dyDescent="0.3">
      <c r="A37" s="95"/>
      <c r="B37" s="174" t="s">
        <v>409</v>
      </c>
      <c r="C37" s="21">
        <v>1.72368E-2</v>
      </c>
      <c r="D37" s="24">
        <v>0.44942939999999998</v>
      </c>
      <c r="E37" s="21">
        <v>2507.3830409356724</v>
      </c>
      <c r="F37" s="21">
        <v>0.69346231485244725</v>
      </c>
      <c r="G37" s="21">
        <v>1.72368E-2</v>
      </c>
      <c r="H37" s="24">
        <v>0</v>
      </c>
      <c r="I37" s="21" t="s">
        <v>97</v>
      </c>
      <c r="J37" s="21">
        <v>0</v>
      </c>
      <c r="K37" s="97"/>
    </row>
    <row r="38" spans="1:11" s="125" customFormat="1" ht="15.75" customHeight="1" x14ac:dyDescent="0.3">
      <c r="A38" s="95"/>
      <c r="B38" s="174" t="s">
        <v>410</v>
      </c>
      <c r="C38" s="21">
        <v>0.35515600000000003</v>
      </c>
      <c r="D38" s="24">
        <v>0.44329600000000002</v>
      </c>
      <c r="E38" s="21">
        <v>24.81726339974546</v>
      </c>
      <c r="F38" s="21">
        <v>0.6839985775848898</v>
      </c>
      <c r="G38" s="21">
        <v>2.3449999999999999E-3</v>
      </c>
      <c r="H38" s="24">
        <v>1.42445E-2</v>
      </c>
      <c r="I38" s="21">
        <v>507.44136460554375</v>
      </c>
      <c r="J38" s="21">
        <v>0.16325934722369767</v>
      </c>
      <c r="K38" s="97"/>
    </row>
    <row r="39" spans="1:11" s="125" customFormat="1" ht="15.75" customHeight="1" x14ac:dyDescent="0.3">
      <c r="A39" s="95"/>
      <c r="B39" s="174" t="s">
        <v>411</v>
      </c>
      <c r="C39" s="21">
        <v>0.65347040000000001</v>
      </c>
      <c r="D39" s="24">
        <v>0.4317067</v>
      </c>
      <c r="E39" s="21">
        <v>-33.936303771372046</v>
      </c>
      <c r="F39" s="21">
        <v>0.66611647462162238</v>
      </c>
      <c r="G39" s="21">
        <v>9.7891500000000006E-2</v>
      </c>
      <c r="H39" s="24">
        <v>0.1085723</v>
      </c>
      <c r="I39" s="21">
        <v>10.910855385809782</v>
      </c>
      <c r="J39" s="21">
        <v>1.2443710080785897</v>
      </c>
      <c r="K39" s="97"/>
    </row>
    <row r="40" spans="1:11" s="125" customFormat="1" ht="15.75" customHeight="1" x14ac:dyDescent="0.3">
      <c r="A40" s="95"/>
      <c r="B40" s="174" t="s">
        <v>412</v>
      </c>
      <c r="C40" s="21">
        <v>0</v>
      </c>
      <c r="D40" s="24">
        <v>0.41029599999999999</v>
      </c>
      <c r="E40" s="21" t="s">
        <v>97</v>
      </c>
      <c r="F40" s="21">
        <v>0.63308010987865881</v>
      </c>
      <c r="G40" s="21">
        <v>0</v>
      </c>
      <c r="H40" s="24">
        <v>0</v>
      </c>
      <c r="I40" s="21" t="s">
        <v>97</v>
      </c>
      <c r="J40" s="21">
        <v>0</v>
      </c>
      <c r="K40" s="97"/>
    </row>
    <row r="41" spans="1:11" s="125" customFormat="1" ht="15.75" customHeight="1" x14ac:dyDescent="0.3">
      <c r="A41" s="95"/>
      <c r="B41" s="174" t="s">
        <v>413</v>
      </c>
      <c r="C41" s="21">
        <v>0.45400550000000001</v>
      </c>
      <c r="D41" s="24">
        <v>0.40913280000000002</v>
      </c>
      <c r="E41" s="21">
        <v>-9.8837348886742564</v>
      </c>
      <c r="F41" s="21">
        <v>0.63128531104120778</v>
      </c>
      <c r="G41" s="21">
        <v>9.0365899999999999E-2</v>
      </c>
      <c r="H41" s="24">
        <v>8.0648300000000006E-2</v>
      </c>
      <c r="I41" s="21">
        <v>-10.753613918524573</v>
      </c>
      <c r="J41" s="21">
        <v>0.92432790288890021</v>
      </c>
      <c r="K41" s="97"/>
    </row>
    <row r="42" spans="1:11" s="125" customFormat="1" ht="15.75" customHeight="1" x14ac:dyDescent="0.3">
      <c r="A42" s="95"/>
      <c r="B42" s="174" t="s">
        <v>414</v>
      </c>
      <c r="C42" s="21">
        <v>0.46630480000000002</v>
      </c>
      <c r="D42" s="24">
        <v>0.40880169999999999</v>
      </c>
      <c r="E42" s="21">
        <v>-12.331655174898481</v>
      </c>
      <c r="F42" s="21">
        <v>0.63077442908188841</v>
      </c>
      <c r="G42" s="21">
        <v>3.8814899999999999E-2</v>
      </c>
      <c r="H42" s="24">
        <v>7.2170200000000004E-2</v>
      </c>
      <c r="I42" s="21">
        <v>85.934267510672456</v>
      </c>
      <c r="J42" s="21">
        <v>0.82715853424154639</v>
      </c>
      <c r="K42" s="97"/>
    </row>
    <row r="43" spans="1:11" s="125" customFormat="1" ht="15.75" customHeight="1" x14ac:dyDescent="0.3">
      <c r="A43" s="95"/>
      <c r="B43" s="174" t="s">
        <v>415</v>
      </c>
      <c r="C43" s="21">
        <v>0</v>
      </c>
      <c r="D43" s="24">
        <v>0.3933179</v>
      </c>
      <c r="E43" s="21" t="s">
        <v>97</v>
      </c>
      <c r="F43" s="21">
        <v>0.60688317543735093</v>
      </c>
      <c r="G43" s="21">
        <v>0</v>
      </c>
      <c r="H43" s="24">
        <v>0</v>
      </c>
      <c r="I43" s="21" t="s">
        <v>97</v>
      </c>
      <c r="J43" s="21">
        <v>0</v>
      </c>
      <c r="K43" s="97"/>
    </row>
    <row r="44" spans="1:11" s="125" customFormat="1" x14ac:dyDescent="0.3">
      <c r="A44" s="95"/>
      <c r="B44" s="174" t="s">
        <v>46</v>
      </c>
      <c r="C44" s="21">
        <v>32.052801399999993</v>
      </c>
      <c r="D44" s="24">
        <v>26.864380000000004</v>
      </c>
      <c r="E44" s="21">
        <v>-16.187107439538785</v>
      </c>
      <c r="F44" s="21">
        <v>41.451305014482344</v>
      </c>
      <c r="G44" s="21">
        <v>4.1964553999999996</v>
      </c>
      <c r="H44" s="24">
        <v>2.9303125000000003</v>
      </c>
      <c r="I44" s="21">
        <v>-30.171723021290763</v>
      </c>
      <c r="J44" s="21">
        <v>33.584956011895237</v>
      </c>
      <c r="K44" s="97"/>
    </row>
    <row r="45" spans="1:11" x14ac:dyDescent="0.3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3">
      <c r="A46" s="98"/>
      <c r="B46" s="106" t="s">
        <v>200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99"/>
      <c r="C47" s="99"/>
      <c r="D47" s="102"/>
      <c r="E47" s="99"/>
    </row>
    <row r="48" spans="1:11" x14ac:dyDescent="0.3">
      <c r="B48" s="99"/>
      <c r="C48" s="99"/>
      <c r="D48" s="102"/>
      <c r="E48" s="99"/>
    </row>
    <row r="49" spans="3:4" x14ac:dyDescent="0.3">
      <c r="C49" s="99"/>
      <c r="D49" s="102"/>
    </row>
    <row r="50" spans="3:4" x14ac:dyDescent="0.3">
      <c r="C50" s="99"/>
      <c r="D50" s="102"/>
    </row>
    <row r="51" spans="3:4" x14ac:dyDescent="0.3">
      <c r="C51" s="99"/>
      <c r="D51" s="102"/>
    </row>
    <row r="52" spans="3:4" x14ac:dyDescent="0.3">
      <c r="C52" s="99"/>
      <c r="D52" s="102"/>
    </row>
    <row r="53" spans="3:4" x14ac:dyDescent="0.3">
      <c r="C53" s="99"/>
      <c r="D53" s="102"/>
    </row>
    <row r="54" spans="3:4" x14ac:dyDescent="0.3">
      <c r="C54" s="99"/>
      <c r="D54" s="102"/>
    </row>
    <row r="55" spans="3:4" x14ac:dyDescent="0.3">
      <c r="C55" s="99"/>
      <c r="D55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AE18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2.33203125" style="40" customWidth="1"/>
    <col min="13" max="13" width="12.6640625" style="40" bestFit="1" customWidth="1"/>
    <col min="14" max="14" width="9.44140625" style="41" customWidth="1"/>
    <col min="15" max="31" width="11.44140625" style="144"/>
    <col min="32" max="16384" width="11.44140625" style="40"/>
  </cols>
  <sheetData>
    <row r="1" spans="1:1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3">
      <c r="A7" s="58"/>
      <c r="B7" s="42"/>
      <c r="C7" s="226" t="s">
        <v>44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6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">
        <v>191</v>
      </c>
      <c r="J10" s="222" t="s">
        <v>193</v>
      </c>
      <c r="K10" s="222" t="s">
        <v>185</v>
      </c>
      <c r="L10" s="60"/>
    </row>
    <row r="11" spans="1:16" x14ac:dyDescent="0.3">
      <c r="A11" s="58"/>
      <c r="B11" s="44"/>
      <c r="C11" s="203">
        <v>2014</v>
      </c>
      <c r="D11" s="203">
        <v>2015</v>
      </c>
      <c r="E11" s="203">
        <v>2016</v>
      </c>
      <c r="F11" s="203">
        <v>2017</v>
      </c>
      <c r="G11" s="203">
        <v>2018</v>
      </c>
      <c r="H11" s="130">
        <v>2019</v>
      </c>
      <c r="I11" s="222"/>
      <c r="J11" s="222"/>
      <c r="K11" s="222"/>
      <c r="L11" s="60"/>
      <c r="O11" s="145"/>
    </row>
    <row r="12" spans="1:1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2"/>
      <c r="N12" s="127"/>
      <c r="O12" s="127"/>
      <c r="P12" s="192"/>
    </row>
    <row r="13" spans="1:16" x14ac:dyDescent="0.3">
      <c r="A13" s="58"/>
      <c r="B13" s="67" t="s">
        <v>7</v>
      </c>
      <c r="C13" s="68">
        <v>207.389398</v>
      </c>
      <c r="D13" s="68">
        <v>197.230921</v>
      </c>
      <c r="E13" s="68">
        <v>152.909548</v>
      </c>
      <c r="F13" s="68">
        <v>157.86127099999999</v>
      </c>
      <c r="G13" s="68">
        <v>187.390131</v>
      </c>
      <c r="H13" s="68">
        <v>180.04812999999999</v>
      </c>
      <c r="I13" s="68">
        <v>-3.9180297066978453</v>
      </c>
      <c r="J13" s="68">
        <v>96.081970293302149</v>
      </c>
      <c r="K13" s="68">
        <v>18.705575986398859</v>
      </c>
      <c r="L13" s="60"/>
      <c r="M13" s="191"/>
      <c r="N13" s="127">
        <f t="shared" ref="N13:N23" si="0">IF(H13="","",1)</f>
        <v>1</v>
      </c>
      <c r="O13" s="127"/>
      <c r="P13" s="192"/>
    </row>
    <row r="14" spans="1:16" x14ac:dyDescent="0.3">
      <c r="A14" s="58"/>
      <c r="B14" s="67" t="s">
        <v>8</v>
      </c>
      <c r="C14" s="68">
        <v>248.39957999999999</v>
      </c>
      <c r="D14" s="68">
        <v>252.639534</v>
      </c>
      <c r="E14" s="68">
        <v>230.31420299999999</v>
      </c>
      <c r="F14" s="68">
        <v>202.231988</v>
      </c>
      <c r="G14" s="68">
        <v>209.516739</v>
      </c>
      <c r="H14" s="68">
        <v>214.76557</v>
      </c>
      <c r="I14" s="21">
        <v>2.5052084263300856</v>
      </c>
      <c r="J14" s="21">
        <v>102.50520842633009</v>
      </c>
      <c r="K14" s="21">
        <v>3.6021754382397742</v>
      </c>
      <c r="L14" s="60"/>
      <c r="M14" s="192"/>
      <c r="N14" s="127">
        <f t="shared" si="0"/>
        <v>1</v>
      </c>
      <c r="O14" s="127"/>
      <c r="P14" s="192"/>
    </row>
    <row r="15" spans="1:16" x14ac:dyDescent="0.3">
      <c r="A15" s="58"/>
      <c r="B15" s="67" t="s">
        <v>9</v>
      </c>
      <c r="C15" s="68">
        <v>253.67763400000001</v>
      </c>
      <c r="D15" s="68">
        <v>262.19330600000001</v>
      </c>
      <c r="E15" s="68">
        <v>203.54677599999999</v>
      </c>
      <c r="F15" s="68">
        <v>230.59873099999999</v>
      </c>
      <c r="G15" s="68">
        <v>209.02270899999999</v>
      </c>
      <c r="H15" s="68">
        <v>192.040965</v>
      </c>
      <c r="I15" s="21">
        <v>-8.1243536079134806</v>
      </c>
      <c r="J15" s="68">
        <v>91.875646392086523</v>
      </c>
      <c r="K15" s="68">
        <v>-9.3565224346355951</v>
      </c>
      <c r="L15" s="60"/>
      <c r="M15" s="192"/>
      <c r="N15" s="127">
        <f t="shared" si="0"/>
        <v>1</v>
      </c>
      <c r="O15" s="127"/>
      <c r="P15" s="41"/>
    </row>
    <row r="16" spans="1:16" x14ac:dyDescent="0.3">
      <c r="A16" s="58"/>
      <c r="B16" s="67" t="s">
        <v>10</v>
      </c>
      <c r="C16" s="68">
        <v>260.05585300000001</v>
      </c>
      <c r="D16" s="68">
        <v>252.01318599999999</v>
      </c>
      <c r="E16" s="68">
        <v>212.886348</v>
      </c>
      <c r="F16" s="68">
        <v>162.567566</v>
      </c>
      <c r="G16" s="68">
        <v>214.24339699999999</v>
      </c>
      <c r="H16" s="68">
        <v>216.92753500000001</v>
      </c>
      <c r="I16" s="68">
        <v>1.2528451460280143</v>
      </c>
      <c r="J16" s="68">
        <v>101.25284514602801</v>
      </c>
      <c r="K16" s="68">
        <v>31.787294520974729</v>
      </c>
      <c r="L16" s="60"/>
      <c r="M16" s="192"/>
      <c r="N16" s="41">
        <f t="shared" si="0"/>
        <v>1</v>
      </c>
      <c r="O16" s="41"/>
      <c r="P16" s="41"/>
    </row>
    <row r="17" spans="1:31" x14ac:dyDescent="0.3">
      <c r="A17" s="58"/>
      <c r="B17" s="67" t="s">
        <v>11</v>
      </c>
      <c r="C17" s="68">
        <v>300.58079500000002</v>
      </c>
      <c r="D17" s="68">
        <v>243.69692599999999</v>
      </c>
      <c r="E17" s="68">
        <v>221.57368199999999</v>
      </c>
      <c r="F17" s="68">
        <v>244.189258</v>
      </c>
      <c r="G17" s="68">
        <v>256.37649299999998</v>
      </c>
      <c r="H17" s="68">
        <v>230.270622</v>
      </c>
      <c r="I17" s="68">
        <v>-10.182630511292611</v>
      </c>
      <c r="J17" s="68">
        <v>89.817369488707385</v>
      </c>
      <c r="K17" s="68">
        <v>4.9908972654317152</v>
      </c>
      <c r="L17" s="60"/>
      <c r="M17" s="192"/>
      <c r="N17" s="41">
        <f t="shared" si="0"/>
        <v>1</v>
      </c>
      <c r="O17" s="41"/>
      <c r="P17" s="41"/>
    </row>
    <row r="18" spans="1:31" x14ac:dyDescent="0.3">
      <c r="A18" s="58"/>
      <c r="B18" s="67" t="s">
        <v>12</v>
      </c>
      <c r="C18" s="68">
        <v>243.18483900000001</v>
      </c>
      <c r="D18" s="68">
        <v>204.565065</v>
      </c>
      <c r="E18" s="68">
        <v>206.76173900000001</v>
      </c>
      <c r="F18" s="68">
        <v>237.27776800000001</v>
      </c>
      <c r="G18" s="68">
        <v>234.314571</v>
      </c>
      <c r="H18" s="68">
        <v>202.71634900000001</v>
      </c>
      <c r="I18" s="68">
        <v>-13.485384995540883</v>
      </c>
      <c r="J18" s="68">
        <v>86.514615004459117</v>
      </c>
      <c r="K18" s="68">
        <v>-1.2488304424711272</v>
      </c>
      <c r="L18" s="60"/>
      <c r="M18" s="192"/>
      <c r="N18" s="41">
        <f t="shared" si="0"/>
        <v>1</v>
      </c>
      <c r="O18" s="41"/>
      <c r="P18" s="41"/>
    </row>
    <row r="19" spans="1:31" x14ac:dyDescent="0.3">
      <c r="A19" s="58"/>
      <c r="B19" s="67" t="s">
        <v>13</v>
      </c>
      <c r="C19" s="68">
        <v>308.83519899999999</v>
      </c>
      <c r="D19" s="68">
        <v>234.925005</v>
      </c>
      <c r="E19" s="68">
        <v>163.17712900000001</v>
      </c>
      <c r="F19" s="68">
        <v>199.845584</v>
      </c>
      <c r="G19" s="68">
        <v>224.361535</v>
      </c>
      <c r="H19" s="68">
        <v>223.063571</v>
      </c>
      <c r="I19" s="68">
        <v>-0.57851449447429149</v>
      </c>
      <c r="J19" s="68">
        <v>99.421485505525709</v>
      </c>
      <c r="K19" s="68">
        <v>12.267446950441506</v>
      </c>
      <c r="L19" s="60"/>
      <c r="M19" s="192"/>
      <c r="N19" s="41">
        <f t="shared" si="0"/>
        <v>1</v>
      </c>
      <c r="O19" s="41"/>
      <c r="P19" s="41"/>
    </row>
    <row r="20" spans="1:31" x14ac:dyDescent="0.3">
      <c r="A20" s="58"/>
      <c r="B20" s="67" t="s">
        <v>14</v>
      </c>
      <c r="C20" s="68">
        <v>255.93218200000001</v>
      </c>
      <c r="D20" s="68">
        <v>197.051514</v>
      </c>
      <c r="E20" s="68">
        <v>230.86526000000001</v>
      </c>
      <c r="F20" s="68">
        <v>227.22984700000001</v>
      </c>
      <c r="G20" s="68">
        <v>229.320403</v>
      </c>
      <c r="H20" s="68">
        <v>214.37573800000001</v>
      </c>
      <c r="I20" s="68">
        <v>-6.5169364803532082</v>
      </c>
      <c r="J20" s="68">
        <v>93.483063519646791</v>
      </c>
      <c r="K20" s="68">
        <v>0.92001822278213741</v>
      </c>
      <c r="L20" s="60"/>
      <c r="M20" s="192"/>
      <c r="N20" s="41">
        <f t="shared" si="0"/>
        <v>1</v>
      </c>
      <c r="O20" s="41"/>
      <c r="P20" s="41"/>
    </row>
    <row r="21" spans="1:31" x14ac:dyDescent="0.3">
      <c r="A21" s="58"/>
      <c r="B21" s="67" t="s">
        <v>15</v>
      </c>
      <c r="C21" s="68">
        <v>261.63993799999997</v>
      </c>
      <c r="D21" s="68">
        <v>234.680305</v>
      </c>
      <c r="E21" s="68">
        <v>200.338379</v>
      </c>
      <c r="F21" s="68">
        <v>198.33229299999999</v>
      </c>
      <c r="G21" s="68">
        <v>206.65910199999999</v>
      </c>
      <c r="H21" s="30">
        <v>188.63478699999999</v>
      </c>
      <c r="I21" s="30">
        <v>-8.7217619865589064</v>
      </c>
      <c r="J21" s="30">
        <v>91.278238013441097</v>
      </c>
      <c r="K21" s="30">
        <v>4.1984131147013937</v>
      </c>
      <c r="L21" s="60"/>
      <c r="M21" s="192"/>
      <c r="N21" s="41">
        <f t="shared" si="0"/>
        <v>1</v>
      </c>
      <c r="O21" s="41"/>
      <c r="P21" s="41"/>
    </row>
    <row r="22" spans="1:31" x14ac:dyDescent="0.3">
      <c r="A22" s="58"/>
      <c r="B22" s="67" t="s">
        <v>16</v>
      </c>
      <c r="C22" s="68">
        <v>243.988754</v>
      </c>
      <c r="D22" s="68">
        <v>201.21196900000001</v>
      </c>
      <c r="E22" s="68">
        <v>200.45106200000001</v>
      </c>
      <c r="F22" s="68">
        <v>198.68120500000001</v>
      </c>
      <c r="G22" s="68">
        <v>231.61283299999999</v>
      </c>
      <c r="H22" s="68"/>
      <c r="I22" s="68" t="s">
        <v>97</v>
      </c>
      <c r="J22" s="68" t="s">
        <v>97</v>
      </c>
      <c r="K22" s="68" t="s">
        <v>97</v>
      </c>
      <c r="L22" s="60"/>
      <c r="M22" s="192"/>
      <c r="N22" s="41" t="str">
        <f t="shared" si="0"/>
        <v/>
      </c>
      <c r="O22" s="41"/>
      <c r="P22" s="41"/>
    </row>
    <row r="23" spans="1:31" x14ac:dyDescent="0.3">
      <c r="A23" s="58"/>
      <c r="B23" s="67" t="s">
        <v>17</v>
      </c>
      <c r="C23" s="68">
        <v>250.59718899999999</v>
      </c>
      <c r="D23" s="68">
        <v>199.242481</v>
      </c>
      <c r="E23" s="68">
        <v>209.875304</v>
      </c>
      <c r="F23" s="68">
        <v>206.13325599999999</v>
      </c>
      <c r="G23" s="68">
        <v>208.62154100000001</v>
      </c>
      <c r="H23" s="68"/>
      <c r="I23" s="68" t="s">
        <v>97</v>
      </c>
      <c r="J23" s="68" t="s">
        <v>97</v>
      </c>
      <c r="K23" s="68" t="s">
        <v>97</v>
      </c>
      <c r="L23" s="60"/>
      <c r="M23" s="192"/>
      <c r="N23" s="41" t="str">
        <f t="shared" si="0"/>
        <v/>
      </c>
      <c r="O23" s="41"/>
      <c r="P23" s="41"/>
    </row>
    <row r="24" spans="1:31" x14ac:dyDescent="0.3">
      <c r="A24" s="58"/>
      <c r="B24" s="67" t="s">
        <v>18</v>
      </c>
      <c r="C24" s="68">
        <v>270.20340499999998</v>
      </c>
      <c r="D24" s="68">
        <v>234.54040800000001</v>
      </c>
      <c r="E24" s="68">
        <v>215.85360499999999</v>
      </c>
      <c r="F24" s="68">
        <v>207.33605900000001</v>
      </c>
      <c r="G24" s="68">
        <v>187.59114199999999</v>
      </c>
      <c r="H24" s="68"/>
      <c r="I24" s="68" t="s">
        <v>97</v>
      </c>
      <c r="J24" s="68" t="s">
        <v>97</v>
      </c>
      <c r="K24" s="68" t="s">
        <v>97</v>
      </c>
      <c r="L24" s="60"/>
      <c r="M24" s="192"/>
      <c r="N24" s="41" t="str">
        <f t="shared" ref="N24" si="1">IF(H24="","",1)</f>
        <v/>
      </c>
      <c r="O24" s="41"/>
      <c r="P24" s="41"/>
    </row>
    <row r="25" spans="1:31" x14ac:dyDescent="0.3">
      <c r="A25" s="58"/>
      <c r="B25" s="69" t="s">
        <v>33</v>
      </c>
      <c r="C25" s="70">
        <v>3104.4847659999996</v>
      </c>
      <c r="D25" s="70">
        <v>2713.9906199999996</v>
      </c>
      <c r="E25" s="70">
        <v>2448.5530349999999</v>
      </c>
      <c r="F25" s="70">
        <v>2472.2848260000001</v>
      </c>
      <c r="G25" s="70">
        <v>2599.0305959999996</v>
      </c>
      <c r="H25" s="30">
        <v>1862.843267</v>
      </c>
      <c r="I25" s="65"/>
      <c r="J25" s="48"/>
      <c r="K25" s="48"/>
      <c r="L25" s="60"/>
      <c r="M25" s="192"/>
      <c r="N25" s="192"/>
      <c r="O25" s="192"/>
      <c r="P25" s="192"/>
    </row>
    <row r="26" spans="1:31" ht="18.75" customHeight="1" x14ac:dyDescent="0.3">
      <c r="A26" s="58"/>
      <c r="B26" s="69" t="s">
        <v>19</v>
      </c>
      <c r="C26" s="70"/>
      <c r="D26" s="70">
        <v>-12.57838821683559</v>
      </c>
      <c r="E26" s="70">
        <v>-9.7803427559377436</v>
      </c>
      <c r="F26" s="70">
        <v>0.96921694816385351</v>
      </c>
      <c r="G26" s="70">
        <v>5.126665369097716</v>
      </c>
      <c r="H26" s="48"/>
      <c r="I26" s="48"/>
      <c r="J26" s="48"/>
      <c r="K26" s="48"/>
      <c r="L26" s="60"/>
      <c r="M26" s="192"/>
      <c r="N26" s="192"/>
      <c r="O26" s="192"/>
      <c r="P26" s="192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2"/>
      <c r="N27" s="192"/>
      <c r="O27" s="192"/>
      <c r="P27" s="192"/>
    </row>
    <row r="28" spans="1:31" ht="18.75" customHeight="1" x14ac:dyDescent="0.3">
      <c r="A28" s="58"/>
      <c r="B28" s="69" t="s">
        <v>20</v>
      </c>
      <c r="C28" s="70">
        <v>2339.6954179999998</v>
      </c>
      <c r="D28" s="70">
        <v>2078.995762</v>
      </c>
      <c r="E28" s="70">
        <v>1822.3730639999999</v>
      </c>
      <c r="F28" s="70">
        <v>1860.1343059999999</v>
      </c>
      <c r="G28" s="70">
        <v>1971.20508</v>
      </c>
      <c r="H28" s="30">
        <v>1862.843267</v>
      </c>
      <c r="I28" s="66">
        <v>-5.4972368983545845</v>
      </c>
      <c r="J28" s="30">
        <v>94.502763101645414</v>
      </c>
      <c r="K28" s="30">
        <v>5.9711158297405253</v>
      </c>
      <c r="L28" s="60"/>
      <c r="M28" s="192"/>
      <c r="N28" s="192"/>
      <c r="O28" s="192"/>
      <c r="P28" s="192"/>
    </row>
    <row r="29" spans="1:31" ht="18.75" customHeight="1" x14ac:dyDescent="0.3">
      <c r="A29" s="58"/>
      <c r="B29" s="69" t="s">
        <v>19</v>
      </c>
      <c r="C29" s="70"/>
      <c r="D29" s="70">
        <v>-11.142461279120209</v>
      </c>
      <c r="E29" s="70">
        <v>-12.343589279524469</v>
      </c>
      <c r="F29" s="70">
        <v>2.0720917547538908</v>
      </c>
      <c r="G29" s="70">
        <v>5.9711158297405253</v>
      </c>
      <c r="H29" s="30">
        <v>-5.4972368983545845</v>
      </c>
      <c r="I29" s="48"/>
      <c r="J29" s="48"/>
      <c r="K29" s="48"/>
      <c r="L29" s="60"/>
      <c r="M29" s="192"/>
      <c r="N29" s="192"/>
      <c r="O29" s="192"/>
      <c r="P29" s="192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2"/>
      <c r="N30" s="192"/>
      <c r="O30" s="192"/>
      <c r="P30" s="192"/>
    </row>
    <row r="31" spans="1:31" ht="14.25" customHeight="1" x14ac:dyDescent="0.3">
      <c r="A31" s="58"/>
      <c r="B31" s="46"/>
      <c r="C31" s="225" t="s">
        <v>130</v>
      </c>
      <c r="D31" s="225"/>
      <c r="E31" s="225"/>
      <c r="F31" s="225"/>
      <c r="G31" s="225"/>
      <c r="H31" s="225"/>
      <c r="I31" s="225"/>
      <c r="J31" s="225"/>
      <c r="K31" s="225"/>
      <c r="L31" s="60"/>
      <c r="M31" s="192"/>
      <c r="N31" s="192"/>
      <c r="O31" s="192"/>
      <c r="P31" s="192"/>
    </row>
    <row r="32" spans="1:31" s="136" customFormat="1" x14ac:dyDescent="0.3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144"/>
      <c r="P32" s="125"/>
      <c r="Q32" s="125"/>
      <c r="R32" s="125"/>
      <c r="S32" s="125"/>
      <c r="T32" s="125"/>
      <c r="U32" s="125"/>
      <c r="V32" s="125"/>
      <c r="W32" s="125"/>
      <c r="X32" s="125"/>
      <c r="Y32" s="125"/>
      <c r="Z32" s="125"/>
      <c r="AA32" s="125"/>
      <c r="AB32" s="125"/>
      <c r="AC32" s="125"/>
      <c r="AD32" s="125"/>
      <c r="AE32" s="125"/>
    </row>
    <row r="33" spans="1:31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144"/>
      <c r="P33" s="125"/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</row>
    <row r="34" spans="1:31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144"/>
      <c r="P34" s="125"/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5"/>
    </row>
    <row r="35" spans="1:31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144"/>
      <c r="P35" s="125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</row>
    <row r="36" spans="1:31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144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/>
      <c r="AC36" s="125"/>
      <c r="AD36" s="125"/>
      <c r="AE36" s="125"/>
    </row>
    <row r="37" spans="1:31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  <c r="AC37" s="125"/>
      <c r="AD37" s="125"/>
      <c r="AE37" s="125"/>
    </row>
    <row r="38" spans="1:31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144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</row>
    <row r="39" spans="1:31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144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  <c r="AC39" s="125"/>
      <c r="AD39" s="125"/>
      <c r="AE39" s="125"/>
    </row>
    <row r="40" spans="1:31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144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  <c r="AC40" s="125"/>
      <c r="AD40" s="125"/>
      <c r="AE40" s="125"/>
    </row>
    <row r="41" spans="1:31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144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</row>
    <row r="42" spans="1:31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</row>
    <row r="43" spans="1:31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</row>
    <row r="44" spans="1:31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</row>
    <row r="45" spans="1:31" s="136" customFormat="1" x14ac:dyDescent="0.3">
      <c r="A45" s="62"/>
      <c r="B45" s="15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5"/>
      <c r="AD45" s="125"/>
      <c r="AE45" s="125"/>
    </row>
    <row r="46" spans="1:31" s="136" customFormat="1" x14ac:dyDescent="0.3">
      <c r="A46" s="40"/>
      <c r="N46" s="127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  <c r="AC46" s="125"/>
      <c r="AD46" s="125"/>
      <c r="AE46" s="125"/>
    </row>
    <row r="47" spans="1:31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36"/>
      <c r="L47" s="136"/>
      <c r="M47" s="136"/>
      <c r="N47" s="127"/>
      <c r="O47" s="125"/>
    </row>
    <row r="48" spans="1:31" x14ac:dyDescent="0.3">
      <c r="B48" s="127"/>
      <c r="C48" s="125"/>
      <c r="D48" s="125"/>
      <c r="E48" s="125"/>
      <c r="F48" s="125"/>
      <c r="G48" s="127"/>
      <c r="H48" s="127"/>
      <c r="I48" s="127"/>
      <c r="J48" s="127"/>
      <c r="K48" s="136"/>
      <c r="L48" s="136"/>
      <c r="M48" s="136"/>
      <c r="N48" s="127"/>
      <c r="O48" s="125"/>
    </row>
    <row r="49" spans="2:15" x14ac:dyDescent="0.3">
      <c r="B49" s="127" t="s">
        <v>1</v>
      </c>
      <c r="C49" s="127" t="s">
        <v>161</v>
      </c>
      <c r="D49" s="127" t="s">
        <v>54</v>
      </c>
      <c r="E49" s="127" t="s">
        <v>162</v>
      </c>
      <c r="F49" s="127" t="s">
        <v>163</v>
      </c>
      <c r="G49" s="127"/>
      <c r="H49" s="127"/>
      <c r="I49" s="127"/>
      <c r="J49" s="127"/>
      <c r="K49" s="136"/>
      <c r="L49" s="136"/>
      <c r="M49" s="136"/>
      <c r="N49" s="127"/>
      <c r="O49" s="125"/>
    </row>
    <row r="50" spans="2:15" x14ac:dyDescent="0.3">
      <c r="B50" s="127">
        <f>+[7]XX!A38</f>
        <v>2012</v>
      </c>
      <c r="C50" s="127">
        <f>+[8]XX!B38</f>
        <v>1</v>
      </c>
      <c r="D50" s="127">
        <f>+[8]XX!D38</f>
        <v>256.6583723</v>
      </c>
      <c r="E50" s="213">
        <v>40909</v>
      </c>
      <c r="F50" s="41"/>
      <c r="G50" s="127"/>
      <c r="H50" s="41"/>
      <c r="I50" s="41"/>
      <c r="J50" s="127"/>
      <c r="K50" s="136"/>
      <c r="L50" s="136"/>
      <c r="M50" s="136"/>
      <c r="N50" s="127"/>
      <c r="O50" s="125"/>
    </row>
    <row r="51" spans="2:15" x14ac:dyDescent="0.3">
      <c r="B51" s="127">
        <f>+[7]XX!A39</f>
        <v>2012</v>
      </c>
      <c r="C51" s="127">
        <f>+[8]XX!B39</f>
        <v>2</v>
      </c>
      <c r="D51" s="127">
        <f>+[8]XX!D39</f>
        <v>275.8502719</v>
      </c>
      <c r="E51" s="213">
        <v>40940</v>
      </c>
      <c r="F51" s="41"/>
      <c r="G51" s="127"/>
      <c r="H51" s="41"/>
      <c r="I51" s="41"/>
      <c r="J51" s="127"/>
      <c r="K51" s="136"/>
      <c r="L51" s="136"/>
      <c r="M51" s="136"/>
      <c r="N51" s="127"/>
      <c r="O51" s="125"/>
    </row>
    <row r="52" spans="2:15" x14ac:dyDescent="0.3">
      <c r="B52" s="127">
        <f>+[7]XX!A40</f>
        <v>2012</v>
      </c>
      <c r="C52" s="127">
        <f>+[8]XX!B40</f>
        <v>3</v>
      </c>
      <c r="D52" s="127">
        <f>+[8]XX!D40</f>
        <v>322.71263119999998</v>
      </c>
      <c r="E52" s="213">
        <v>40969</v>
      </c>
      <c r="F52" s="41"/>
      <c r="G52" s="127"/>
      <c r="H52" s="41"/>
      <c r="I52" s="41"/>
      <c r="J52" s="127"/>
      <c r="K52" s="136"/>
      <c r="L52" s="136"/>
      <c r="M52" s="136"/>
      <c r="N52" s="127"/>
      <c r="O52" s="125"/>
    </row>
    <row r="53" spans="2:15" x14ac:dyDescent="0.3">
      <c r="B53" s="127">
        <f>+[7]XX!A41</f>
        <v>2012</v>
      </c>
      <c r="C53" s="127">
        <f>+[8]XX!B41</f>
        <v>4</v>
      </c>
      <c r="D53" s="127">
        <f>+[8]XX!D41</f>
        <v>230.51126009999999</v>
      </c>
      <c r="E53" s="213">
        <v>41000</v>
      </c>
      <c r="F53" s="41"/>
      <c r="G53" s="127"/>
      <c r="H53" s="41"/>
      <c r="I53" s="41"/>
      <c r="J53" s="127"/>
      <c r="K53" s="136"/>
      <c r="L53" s="136"/>
      <c r="M53" s="136"/>
      <c r="N53" s="127"/>
      <c r="O53" s="125"/>
    </row>
    <row r="54" spans="2:15" x14ac:dyDescent="0.3">
      <c r="B54" s="127">
        <f>+[7]XX!A42</f>
        <v>2012</v>
      </c>
      <c r="C54" s="127">
        <f>+[8]XX!B42</f>
        <v>5</v>
      </c>
      <c r="D54" s="127">
        <f>+[8]XX!D42</f>
        <v>306.66912050000002</v>
      </c>
      <c r="E54" s="213">
        <v>41030</v>
      </c>
      <c r="F54" s="181">
        <f>+AVERAGE(D50:D83)</f>
        <v>267.80460097941176</v>
      </c>
      <c r="G54" s="127"/>
      <c r="H54" s="41"/>
      <c r="I54" s="41"/>
      <c r="J54" s="127"/>
      <c r="K54" s="136"/>
      <c r="L54" s="136"/>
      <c r="M54" s="136"/>
      <c r="N54" s="127"/>
      <c r="O54" s="125"/>
    </row>
    <row r="55" spans="2:15" x14ac:dyDescent="0.3">
      <c r="B55" s="127">
        <f>+[7]XX!A43</f>
        <v>2012</v>
      </c>
      <c r="C55" s="127">
        <f>+[8]XX!B43</f>
        <v>6</v>
      </c>
      <c r="D55" s="127">
        <f>+[8]XX!D43</f>
        <v>253.80930739999999</v>
      </c>
      <c r="E55" s="213">
        <v>41061</v>
      </c>
      <c r="F55" s="181">
        <f>+AVERAGE(D50:D83)</f>
        <v>267.80460097941176</v>
      </c>
      <c r="G55" s="127"/>
      <c r="H55" s="41"/>
      <c r="I55" s="41"/>
      <c r="J55" s="127"/>
      <c r="K55" s="136"/>
      <c r="L55" s="136"/>
      <c r="M55" s="136"/>
      <c r="N55" s="127"/>
      <c r="O55" s="125"/>
    </row>
    <row r="56" spans="2:15" x14ac:dyDescent="0.3">
      <c r="B56" s="127">
        <f>+[7]XX!A44</f>
        <v>2012</v>
      </c>
      <c r="C56" s="127">
        <f>+[8]XX!B44</f>
        <v>7</v>
      </c>
      <c r="D56" s="127">
        <f>+[8]XX!D44</f>
        <v>320.12071300000002</v>
      </c>
      <c r="E56" s="213">
        <v>41091</v>
      </c>
      <c r="F56" s="181">
        <f>+AVERAGE(D50:D83)</f>
        <v>267.80460097941176</v>
      </c>
      <c r="G56" s="127"/>
      <c r="H56" s="41"/>
      <c r="I56" s="41"/>
      <c r="J56" s="127"/>
      <c r="K56" s="136"/>
      <c r="L56" s="136"/>
      <c r="M56" s="136"/>
      <c r="N56" s="127"/>
      <c r="O56" s="125"/>
    </row>
    <row r="57" spans="2:15" x14ac:dyDescent="0.3">
      <c r="B57" s="127">
        <f>+[7]XX!A45</f>
        <v>2012</v>
      </c>
      <c r="C57" s="127">
        <f>+[8]XX!B45</f>
        <v>8</v>
      </c>
      <c r="D57" s="127">
        <f>+[8]XX!D45</f>
        <v>271.30448030000002</v>
      </c>
      <c r="E57" s="213">
        <v>41122</v>
      </c>
      <c r="F57" s="181">
        <f>+AVERAGE(D50:D83)</f>
        <v>267.80460097941176</v>
      </c>
      <c r="G57" s="127"/>
      <c r="H57" s="41"/>
      <c r="I57" s="41"/>
      <c r="J57" s="127"/>
      <c r="K57" s="136"/>
      <c r="L57" s="136"/>
      <c r="M57" s="136"/>
      <c r="N57" s="127"/>
      <c r="O57" s="125"/>
    </row>
    <row r="58" spans="2:15" x14ac:dyDescent="0.3">
      <c r="B58" s="127">
        <f>+[7]XX!A46</f>
        <v>2012</v>
      </c>
      <c r="C58" s="127">
        <f>+[8]XX!B46</f>
        <v>9</v>
      </c>
      <c r="D58" s="127">
        <f>+[8]XX!D46</f>
        <v>256.87543749999998</v>
      </c>
      <c r="E58" s="213">
        <v>41153</v>
      </c>
      <c r="F58" s="181">
        <f>+AVERAGE(D50:D83)</f>
        <v>267.80460097941176</v>
      </c>
      <c r="G58" s="127"/>
      <c r="H58" s="41"/>
      <c r="I58" s="41"/>
      <c r="J58" s="127"/>
      <c r="K58" s="136"/>
      <c r="L58" s="136"/>
      <c r="M58" s="136"/>
      <c r="N58" s="127"/>
      <c r="O58" s="125"/>
    </row>
    <row r="59" spans="2:15" x14ac:dyDescent="0.3">
      <c r="B59" s="127">
        <f>+[7]XX!A47</f>
        <v>2012</v>
      </c>
      <c r="C59" s="127">
        <f>+[8]XX!B47</f>
        <v>10</v>
      </c>
      <c r="D59" s="127">
        <f>+[8]XX!D47</f>
        <v>268.69307099999997</v>
      </c>
      <c r="E59" s="213">
        <v>41183</v>
      </c>
      <c r="F59" s="181">
        <f>+AVERAGE(D50:D83)</f>
        <v>267.80460097941176</v>
      </c>
      <c r="G59" s="127"/>
      <c r="H59" s="41"/>
      <c r="I59" s="41"/>
      <c r="J59" s="127"/>
      <c r="K59" s="136"/>
      <c r="L59" s="136"/>
      <c r="M59" s="136"/>
      <c r="N59" s="127"/>
      <c r="O59" s="125"/>
    </row>
    <row r="60" spans="2:15" x14ac:dyDescent="0.3">
      <c r="B60" s="127">
        <f>+[7]XX!A48</f>
        <v>2012</v>
      </c>
      <c r="C60" s="127">
        <f>+[8]XX!B48</f>
        <v>11</v>
      </c>
      <c r="D60" s="127">
        <f>+[8]XX!D48</f>
        <v>271.36029070000001</v>
      </c>
      <c r="E60" s="213">
        <v>41214</v>
      </c>
      <c r="F60" s="181">
        <f>+AVERAGE(D50:D83)</f>
        <v>267.80460097941176</v>
      </c>
      <c r="G60" s="127"/>
      <c r="H60" s="41"/>
      <c r="I60" s="41"/>
      <c r="J60" s="127"/>
      <c r="K60" s="136"/>
      <c r="L60" s="136"/>
      <c r="M60" s="136"/>
      <c r="N60" s="127"/>
      <c r="O60" s="125"/>
    </row>
    <row r="61" spans="2:15" x14ac:dyDescent="0.3">
      <c r="B61" s="127">
        <f>+[7]XX!A49</f>
        <v>2012</v>
      </c>
      <c r="C61" s="127">
        <f>+[8]XX!B49</f>
        <v>12</v>
      </c>
      <c r="D61" s="127">
        <f>+[8]XX!D49</f>
        <v>255.23755120000001</v>
      </c>
      <c r="E61" s="213">
        <v>41244</v>
      </c>
      <c r="F61" s="181">
        <f t="shared" ref="F61:F92" si="2">+AVERAGE(D50:D61)</f>
        <v>274.15020892500002</v>
      </c>
      <c r="G61" s="127"/>
      <c r="H61" s="41"/>
      <c r="I61" s="41"/>
      <c r="J61" s="127"/>
      <c r="K61" s="136"/>
      <c r="L61" s="136"/>
      <c r="M61" s="136"/>
      <c r="N61" s="127"/>
      <c r="O61" s="125"/>
    </row>
    <row r="62" spans="2:15" x14ac:dyDescent="0.3">
      <c r="B62" s="127">
        <f>+[7]XX!A50</f>
        <v>2013</v>
      </c>
      <c r="C62" s="127">
        <f>+[8]XX!B50</f>
        <v>1</v>
      </c>
      <c r="D62" s="127">
        <f>+[8]XX!D50</f>
        <v>205.43519180000001</v>
      </c>
      <c r="E62" s="213">
        <v>41275</v>
      </c>
      <c r="F62" s="181">
        <f t="shared" si="2"/>
        <v>269.88161055</v>
      </c>
      <c r="G62" s="127"/>
      <c r="H62" s="41"/>
      <c r="I62" s="41"/>
      <c r="J62" s="127"/>
      <c r="K62" s="136"/>
      <c r="L62" s="136"/>
      <c r="M62" s="136"/>
      <c r="N62" s="127"/>
      <c r="O62" s="125"/>
    </row>
    <row r="63" spans="2:15" x14ac:dyDescent="0.3">
      <c r="B63" s="127">
        <f>+[7]XX!A51</f>
        <v>2013</v>
      </c>
      <c r="C63" s="127">
        <f>+[8]XX!B51</f>
        <v>2</v>
      </c>
      <c r="D63" s="127">
        <f>+[8]XX!D51</f>
        <v>238.2669339</v>
      </c>
      <c r="E63" s="213">
        <v>41306</v>
      </c>
      <c r="F63" s="181">
        <f t="shared" si="2"/>
        <v>266.7496657166667</v>
      </c>
      <c r="G63" s="41"/>
      <c r="H63" s="41"/>
      <c r="I63" s="41"/>
      <c r="J63" s="41"/>
    </row>
    <row r="64" spans="2:15" x14ac:dyDescent="0.3">
      <c r="B64" s="127">
        <f>+[7]XX!A52</f>
        <v>2013</v>
      </c>
      <c r="C64" s="127">
        <f>+[8]XX!B52</f>
        <v>3</v>
      </c>
      <c r="D64" s="127">
        <f>+[8]XX!D52</f>
        <v>270.6314648</v>
      </c>
      <c r="E64" s="213">
        <v>41334</v>
      </c>
      <c r="F64" s="181">
        <f t="shared" si="2"/>
        <v>262.4095685166667</v>
      </c>
      <c r="G64" s="41"/>
      <c r="H64" s="41"/>
      <c r="I64" s="41"/>
      <c r="J64" s="41"/>
    </row>
    <row r="65" spans="2:10" x14ac:dyDescent="0.3">
      <c r="B65" s="127">
        <f>+[7]XX!A53</f>
        <v>2013</v>
      </c>
      <c r="C65" s="127">
        <f>+[8]XX!B53</f>
        <v>4</v>
      </c>
      <c r="D65" s="127">
        <f>+[8]XX!D53</f>
        <v>326.8351917</v>
      </c>
      <c r="E65" s="213">
        <v>41365</v>
      </c>
      <c r="F65" s="181">
        <f t="shared" si="2"/>
        <v>270.43656281666671</v>
      </c>
      <c r="G65" s="41"/>
      <c r="H65" s="41"/>
      <c r="I65" s="41"/>
      <c r="J65" s="41"/>
    </row>
    <row r="66" spans="2:10" x14ac:dyDescent="0.3">
      <c r="B66" s="127">
        <f>+[7]XX!A54</f>
        <v>2013</v>
      </c>
      <c r="C66" s="127">
        <f>+[8]XX!B54</f>
        <v>5</v>
      </c>
      <c r="D66" s="127">
        <f>+[8]XX!D54</f>
        <v>323.48553370000002</v>
      </c>
      <c r="E66" s="213">
        <v>41395</v>
      </c>
      <c r="F66" s="181">
        <f t="shared" si="2"/>
        <v>271.83793058333328</v>
      </c>
      <c r="G66" s="41"/>
      <c r="H66" s="41"/>
      <c r="I66" s="41"/>
      <c r="J66" s="41"/>
    </row>
    <row r="67" spans="2:10" x14ac:dyDescent="0.3">
      <c r="B67" s="127">
        <f>+[7]XX!A55</f>
        <v>2013</v>
      </c>
      <c r="C67" s="127">
        <f>+[8]XX!B55</f>
        <v>6</v>
      </c>
      <c r="D67" s="127">
        <f>+[8]XX!D55</f>
        <v>283.09079270000001</v>
      </c>
      <c r="E67" s="213">
        <v>41426</v>
      </c>
      <c r="F67" s="181">
        <f t="shared" si="2"/>
        <v>274.27805435833329</v>
      </c>
      <c r="G67" s="41"/>
      <c r="H67" s="41"/>
      <c r="I67" s="41"/>
      <c r="J67" s="41"/>
    </row>
    <row r="68" spans="2:10" x14ac:dyDescent="0.3">
      <c r="B68" s="127">
        <f>+[7]XX!A56</f>
        <v>2013</v>
      </c>
      <c r="C68" s="127">
        <f>+[8]XX!B56</f>
        <v>7</v>
      </c>
      <c r="D68" s="127">
        <f>+[8]XX!D56</f>
        <v>279.70673449999998</v>
      </c>
      <c r="E68" s="213">
        <v>41456</v>
      </c>
      <c r="F68" s="181">
        <f t="shared" si="2"/>
        <v>270.91022281666665</v>
      </c>
      <c r="G68" s="41"/>
      <c r="H68" s="41"/>
      <c r="I68" s="41"/>
      <c r="J68" s="41"/>
    </row>
    <row r="69" spans="2:10" x14ac:dyDescent="0.3">
      <c r="B69" s="127">
        <f>+[7]XX!A57</f>
        <v>2013</v>
      </c>
      <c r="C69" s="127">
        <f>+[8]XX!B57</f>
        <v>8</v>
      </c>
      <c r="D69" s="127">
        <f>+[8]XX!D57</f>
        <v>245.679866</v>
      </c>
      <c r="E69" s="213">
        <v>41487</v>
      </c>
      <c r="F69" s="181">
        <f t="shared" si="2"/>
        <v>268.77483829166664</v>
      </c>
      <c r="G69" s="41"/>
      <c r="H69" s="41"/>
      <c r="I69" s="41"/>
      <c r="J69" s="41"/>
    </row>
    <row r="70" spans="2:10" x14ac:dyDescent="0.3">
      <c r="B70" s="127">
        <f>+[7]XX!A58</f>
        <v>2013</v>
      </c>
      <c r="C70" s="127">
        <f>+[8]XX!B58</f>
        <v>9</v>
      </c>
      <c r="D70" s="127">
        <f>+[8]XX!D58</f>
        <v>238.10544780000001</v>
      </c>
      <c r="E70" s="213">
        <v>41518</v>
      </c>
      <c r="F70" s="181">
        <f t="shared" si="2"/>
        <v>267.21067248333333</v>
      </c>
      <c r="G70" s="41"/>
      <c r="H70" s="41"/>
      <c r="I70" s="41"/>
      <c r="J70" s="41"/>
    </row>
    <row r="71" spans="2:10" x14ac:dyDescent="0.3">
      <c r="B71" s="127">
        <f>+[7]XX!A59</f>
        <v>2013</v>
      </c>
      <c r="C71" s="127">
        <f>+[8]XX!B59</f>
        <v>10</v>
      </c>
      <c r="D71" s="127">
        <f>+[8]XX!D59</f>
        <v>295.30072799999999</v>
      </c>
      <c r="E71" s="213">
        <v>41548</v>
      </c>
      <c r="F71" s="181">
        <f t="shared" si="2"/>
        <v>269.42797723333337</v>
      </c>
      <c r="G71" s="41"/>
      <c r="H71" s="41"/>
      <c r="I71" s="41"/>
      <c r="J71" s="41"/>
    </row>
    <row r="72" spans="2:10" x14ac:dyDescent="0.3">
      <c r="B72" s="127">
        <f>+[7]XX!A60</f>
        <v>2013</v>
      </c>
      <c r="C72" s="127">
        <f>+[8]XX!B60</f>
        <v>11</v>
      </c>
      <c r="D72" s="127">
        <f>+[8]XX!D60</f>
        <v>262.97737549999999</v>
      </c>
      <c r="E72" s="213">
        <v>41579</v>
      </c>
      <c r="F72" s="181">
        <f t="shared" si="2"/>
        <v>268.72940096666667</v>
      </c>
      <c r="G72" s="41"/>
      <c r="H72" s="41"/>
      <c r="I72" s="41"/>
      <c r="J72" s="41"/>
    </row>
    <row r="73" spans="2:10" x14ac:dyDescent="0.3">
      <c r="B73" s="127">
        <f>+[7]XX!A61</f>
        <v>2013</v>
      </c>
      <c r="C73" s="127">
        <f>+[8]XX!B61</f>
        <v>12</v>
      </c>
      <c r="D73" s="127">
        <f>+[8]XX!D61</f>
        <v>262.3544948</v>
      </c>
      <c r="E73" s="213">
        <v>41609</v>
      </c>
      <c r="F73" s="181">
        <f t="shared" si="2"/>
        <v>269.32247960000001</v>
      </c>
      <c r="G73" s="41"/>
      <c r="H73" s="41"/>
      <c r="I73" s="41"/>
      <c r="J73" s="41"/>
    </row>
    <row r="74" spans="2:10" x14ac:dyDescent="0.3">
      <c r="B74" s="127">
        <f>+[7]XX!A62</f>
        <v>2014</v>
      </c>
      <c r="C74" s="127">
        <f>+[8]XX!B62</f>
        <v>1</v>
      </c>
      <c r="D74" s="127">
        <f>+[8]XX!D62</f>
        <v>207.38939780000001</v>
      </c>
      <c r="E74" s="213">
        <v>41640</v>
      </c>
      <c r="F74" s="181">
        <f t="shared" si="2"/>
        <v>269.4853301</v>
      </c>
      <c r="G74" s="41"/>
      <c r="H74" s="41"/>
      <c r="I74" s="41"/>
      <c r="J74" s="41"/>
    </row>
    <row r="75" spans="2:10" x14ac:dyDescent="0.3">
      <c r="B75" s="127">
        <f>+[7]XX!A63</f>
        <v>2014</v>
      </c>
      <c r="C75" s="127">
        <f>+[8]XX!B63</f>
        <v>2</v>
      </c>
      <c r="D75" s="127">
        <f>+[8]XX!D63</f>
        <v>248.39957999999999</v>
      </c>
      <c r="E75" s="213">
        <v>41671</v>
      </c>
      <c r="F75" s="181">
        <f t="shared" si="2"/>
        <v>270.32971727500001</v>
      </c>
      <c r="G75" s="41"/>
      <c r="H75" s="41"/>
      <c r="I75" s="41"/>
      <c r="J75" s="41"/>
    </row>
    <row r="76" spans="2:10" x14ac:dyDescent="0.3">
      <c r="B76" s="127">
        <f>+[7]XX!A64</f>
        <v>2014</v>
      </c>
      <c r="C76" s="127">
        <f>+[8]XX!B64</f>
        <v>3</v>
      </c>
      <c r="D76" s="127">
        <f>+[8]XX!D64</f>
        <v>253.67763350000001</v>
      </c>
      <c r="E76" s="213">
        <v>41699</v>
      </c>
      <c r="F76" s="181">
        <f t="shared" si="2"/>
        <v>268.916898</v>
      </c>
      <c r="G76" s="41"/>
      <c r="H76" s="41"/>
      <c r="I76" s="41"/>
      <c r="J76" s="41"/>
    </row>
    <row r="77" spans="2:10" x14ac:dyDescent="0.3">
      <c r="B77" s="127">
        <f>+[7]XX!A65</f>
        <v>2014</v>
      </c>
      <c r="C77" s="127">
        <f>+[8]XX!B65</f>
        <v>4</v>
      </c>
      <c r="D77" s="127">
        <f>+[8]XX!D65</f>
        <v>260.05585330000002</v>
      </c>
      <c r="E77" s="213">
        <v>41730</v>
      </c>
      <c r="F77" s="181">
        <f t="shared" si="2"/>
        <v>263.35195313333332</v>
      </c>
      <c r="G77" s="41"/>
      <c r="H77" s="41"/>
      <c r="I77" s="41"/>
      <c r="J77" s="41"/>
    </row>
    <row r="78" spans="2:10" x14ac:dyDescent="0.3">
      <c r="B78" s="127">
        <f>+[7]XX!A66</f>
        <v>2014</v>
      </c>
      <c r="C78" s="127">
        <f>+[8]XX!B66</f>
        <v>5</v>
      </c>
      <c r="D78" s="127">
        <f>+[8]XX!D66</f>
        <v>300.58079470000001</v>
      </c>
      <c r="E78" s="213">
        <v>41760</v>
      </c>
      <c r="F78" s="181">
        <f t="shared" si="2"/>
        <v>261.4432248833333</v>
      </c>
      <c r="G78" s="41"/>
      <c r="H78" s="41"/>
      <c r="I78" s="41"/>
      <c r="J78" s="41"/>
    </row>
    <row r="79" spans="2:10" x14ac:dyDescent="0.3">
      <c r="B79" s="127">
        <f>+[7]XX!A67</f>
        <v>2014</v>
      </c>
      <c r="C79" s="127">
        <f>+[8]XX!B67</f>
        <v>6</v>
      </c>
      <c r="D79" s="127">
        <f>+[8]XX!D67</f>
        <v>243.18483879999999</v>
      </c>
      <c r="E79" s="213">
        <v>41791</v>
      </c>
      <c r="F79" s="181">
        <f t="shared" si="2"/>
        <v>258.11772872499995</v>
      </c>
      <c r="G79" s="41"/>
      <c r="H79" s="41"/>
      <c r="I79" s="41"/>
      <c r="J79" s="41"/>
    </row>
    <row r="80" spans="2:10" x14ac:dyDescent="0.3">
      <c r="B80" s="127">
        <f>+[7]XX!A68</f>
        <v>2014</v>
      </c>
      <c r="C80" s="127">
        <f>+[8]XX!B68</f>
        <v>7</v>
      </c>
      <c r="D80" s="127">
        <f>+[8]XX!D68</f>
        <v>308.8351988</v>
      </c>
      <c r="E80" s="213">
        <v>41821</v>
      </c>
      <c r="F80" s="181">
        <f t="shared" si="2"/>
        <v>260.54510074999996</v>
      </c>
      <c r="G80" s="41"/>
      <c r="H80" s="41"/>
      <c r="I80" s="41"/>
      <c r="J80" s="41"/>
    </row>
    <row r="81" spans="2:10" x14ac:dyDescent="0.3">
      <c r="B81" s="127">
        <f>+[7]XX!A69</f>
        <v>2014</v>
      </c>
      <c r="C81" s="127">
        <f>+[8]XX!B69</f>
        <v>8</v>
      </c>
      <c r="D81" s="127">
        <f>+[8]XX!D69</f>
        <v>255.93218200000001</v>
      </c>
      <c r="E81" s="213">
        <v>41852</v>
      </c>
      <c r="F81" s="181">
        <f t="shared" si="2"/>
        <v>261.39946041666667</v>
      </c>
      <c r="G81" s="41"/>
      <c r="H81" s="41"/>
      <c r="I81" s="41"/>
      <c r="J81" s="41"/>
    </row>
    <row r="82" spans="2:10" x14ac:dyDescent="0.3">
      <c r="B82" s="127">
        <f>+[7]XX!A70</f>
        <v>2014</v>
      </c>
      <c r="C82" s="127">
        <f>+[8]XX!B70</f>
        <v>9</v>
      </c>
      <c r="D82" s="127">
        <f>+[8]XX!D70</f>
        <v>261.63993840000001</v>
      </c>
      <c r="E82" s="213">
        <v>41883</v>
      </c>
      <c r="F82" s="181">
        <f t="shared" si="2"/>
        <v>263.36066796666665</v>
      </c>
      <c r="G82" s="41"/>
      <c r="H82" s="41"/>
      <c r="I82" s="41"/>
      <c r="J82" s="41"/>
    </row>
    <row r="83" spans="2:10" x14ac:dyDescent="0.3">
      <c r="B83" s="127">
        <f>+[7]XX!A71</f>
        <v>2014</v>
      </c>
      <c r="C83" s="127">
        <f>+[8]XX!B71</f>
        <v>10</v>
      </c>
      <c r="D83" s="127">
        <f>+[8]XX!D71</f>
        <v>243.98875369999999</v>
      </c>
      <c r="E83" s="213">
        <v>41913</v>
      </c>
      <c r="F83" s="181">
        <f t="shared" si="2"/>
        <v>259.08467010833334</v>
      </c>
      <c r="G83" s="41"/>
      <c r="H83" s="41"/>
      <c r="I83" s="41"/>
      <c r="J83" s="41"/>
    </row>
    <row r="84" spans="2:10" x14ac:dyDescent="0.3">
      <c r="B84" s="127">
        <f>+[7]XX!A72</f>
        <v>2014</v>
      </c>
      <c r="C84" s="127">
        <f>+[8]XX!B72</f>
        <v>11</v>
      </c>
      <c r="D84" s="127">
        <f>+[8]XX!D72</f>
        <v>250.59718950000001</v>
      </c>
      <c r="E84" s="213">
        <v>41944</v>
      </c>
      <c r="F84" s="181">
        <f t="shared" si="2"/>
        <v>258.05298794166669</v>
      </c>
      <c r="G84" s="41"/>
      <c r="H84" s="41"/>
      <c r="I84" s="41"/>
      <c r="J84" s="41"/>
    </row>
    <row r="85" spans="2:10" x14ac:dyDescent="0.3">
      <c r="B85" s="127">
        <f>+[7]XX!A73</f>
        <v>2014</v>
      </c>
      <c r="C85" s="127">
        <f>+[8]XX!B73</f>
        <v>12</v>
      </c>
      <c r="D85" s="127">
        <f>+[8]XX!D73</f>
        <v>270.20340449999998</v>
      </c>
      <c r="E85" s="213">
        <v>41974</v>
      </c>
      <c r="F85" s="181">
        <f t="shared" si="2"/>
        <v>258.70706375000003</v>
      </c>
      <c r="G85" s="41"/>
      <c r="H85" s="41"/>
      <c r="I85" s="41"/>
      <c r="J85" s="41"/>
    </row>
    <row r="86" spans="2:10" x14ac:dyDescent="0.3">
      <c r="B86" s="127">
        <f>+[7]XX!A74</f>
        <v>2015</v>
      </c>
      <c r="C86" s="127">
        <f>+[8]XX!B74</f>
        <v>1</v>
      </c>
      <c r="D86" s="127">
        <f>+[8]XX!D74</f>
        <v>197.2309214</v>
      </c>
      <c r="E86" s="213">
        <v>42005</v>
      </c>
      <c r="F86" s="181">
        <f t="shared" si="2"/>
        <v>257.86052405000004</v>
      </c>
      <c r="G86" s="41"/>
      <c r="H86" s="41"/>
      <c r="I86" s="41"/>
      <c r="J86" s="41"/>
    </row>
    <row r="87" spans="2:10" x14ac:dyDescent="0.3">
      <c r="B87" s="127">
        <f>+[7]XX!A75</f>
        <v>2015</v>
      </c>
      <c r="C87" s="127">
        <f>+[8]XX!B75</f>
        <v>2</v>
      </c>
      <c r="D87" s="127">
        <f>+[8]XX!D75</f>
        <v>252.6395344</v>
      </c>
      <c r="E87" s="213">
        <v>42036</v>
      </c>
      <c r="F87" s="181">
        <f t="shared" si="2"/>
        <v>258.21385358333333</v>
      </c>
      <c r="G87" s="41"/>
      <c r="H87" s="41"/>
      <c r="I87" s="41"/>
      <c r="J87" s="41"/>
    </row>
    <row r="88" spans="2:10" x14ac:dyDescent="0.3">
      <c r="B88" s="127">
        <f>+[7]XX!A76</f>
        <v>2015</v>
      </c>
      <c r="C88" s="127">
        <f>+[8]XX!B76</f>
        <v>3</v>
      </c>
      <c r="D88" s="127">
        <f>+[8]XX!D76</f>
        <v>262.1933057</v>
      </c>
      <c r="E88" s="213">
        <v>42064</v>
      </c>
      <c r="F88" s="181">
        <f t="shared" si="2"/>
        <v>258.92349293333331</v>
      </c>
      <c r="G88" s="41"/>
      <c r="H88" s="41"/>
      <c r="I88" s="41"/>
      <c r="J88" s="41"/>
    </row>
    <row r="89" spans="2:10" x14ac:dyDescent="0.3">
      <c r="B89" s="127">
        <f>+[7]XX!A77</f>
        <v>2015</v>
      </c>
      <c r="C89" s="127">
        <f>+[8]XX!B77</f>
        <v>4</v>
      </c>
      <c r="D89" s="127">
        <f>+[8]XX!D77</f>
        <v>252.01318599999999</v>
      </c>
      <c r="E89" s="213">
        <v>42095</v>
      </c>
      <c r="F89" s="181">
        <f t="shared" si="2"/>
        <v>258.25327065833341</v>
      </c>
      <c r="G89" s="41"/>
      <c r="H89" s="41"/>
      <c r="I89" s="41"/>
      <c r="J89" s="41"/>
    </row>
    <row r="90" spans="2:10" x14ac:dyDescent="0.3">
      <c r="B90" s="127">
        <f>+[7]XX!A78</f>
        <v>2015</v>
      </c>
      <c r="C90" s="127">
        <f>+[8]XX!B78</f>
        <v>5</v>
      </c>
      <c r="D90" s="127">
        <f>+[8]XX!D78</f>
        <v>243.69692620000001</v>
      </c>
      <c r="E90" s="213">
        <v>42125</v>
      </c>
      <c r="F90" s="181">
        <f t="shared" si="2"/>
        <v>253.51294828333334</v>
      </c>
      <c r="G90" s="41"/>
      <c r="H90" s="41"/>
      <c r="I90" s="41"/>
      <c r="J90" s="41"/>
    </row>
    <row r="91" spans="2:10" x14ac:dyDescent="0.3">
      <c r="B91" s="127">
        <f>+[7]XX!A79</f>
        <v>2015</v>
      </c>
      <c r="C91" s="127">
        <f>+[8]XX!B79</f>
        <v>6</v>
      </c>
      <c r="D91" s="127">
        <f>+[8]XX!D79</f>
        <v>204.56506450000001</v>
      </c>
      <c r="E91" s="213">
        <v>42156</v>
      </c>
      <c r="F91" s="181">
        <f t="shared" si="2"/>
        <v>250.29463375833336</v>
      </c>
      <c r="G91" s="41"/>
      <c r="H91" s="41"/>
      <c r="I91" s="41"/>
      <c r="J91" s="41"/>
    </row>
    <row r="92" spans="2:10" x14ac:dyDescent="0.3">
      <c r="B92" s="127">
        <f>+[7]XX!A80</f>
        <v>2015</v>
      </c>
      <c r="C92" s="127">
        <f>+[8]XX!B80</f>
        <v>7</v>
      </c>
      <c r="D92" s="127">
        <f>+[8]XX!D80</f>
        <v>234.92500459999999</v>
      </c>
      <c r="E92" s="213">
        <v>42186</v>
      </c>
      <c r="F92" s="181">
        <f t="shared" si="2"/>
        <v>244.13545090833335</v>
      </c>
      <c r="G92" s="41"/>
      <c r="H92" s="41"/>
      <c r="I92" s="41"/>
      <c r="J92" s="41"/>
    </row>
    <row r="93" spans="2:10" x14ac:dyDescent="0.3">
      <c r="B93" s="127">
        <f>+[7]XX!A81</f>
        <v>2015</v>
      </c>
      <c r="C93" s="127">
        <f>+[8]XX!B81</f>
        <v>8</v>
      </c>
      <c r="D93" s="127">
        <f>+[8]XX!D81</f>
        <v>197.05151359999999</v>
      </c>
      <c r="E93" s="213">
        <v>42217</v>
      </c>
      <c r="F93" s="181">
        <f t="shared" ref="F93:F117" si="3">+AVERAGE(D82:D93)</f>
        <v>239.22872854166667</v>
      </c>
      <c r="G93" s="41"/>
      <c r="H93" s="41"/>
      <c r="I93" s="41"/>
      <c r="J93" s="41"/>
    </row>
    <row r="94" spans="2:10" x14ac:dyDescent="0.3">
      <c r="B94" s="127">
        <f>+[7]XX!A82</f>
        <v>2015</v>
      </c>
      <c r="C94" s="127">
        <f>+[8]XX!B82</f>
        <v>9</v>
      </c>
      <c r="D94" s="127">
        <f>+[8]XX!D82</f>
        <v>234.68030529999999</v>
      </c>
      <c r="E94" s="213">
        <v>42248</v>
      </c>
      <c r="F94" s="181">
        <f t="shared" si="3"/>
        <v>236.98209244999998</v>
      </c>
      <c r="G94" s="41"/>
      <c r="H94" s="144"/>
      <c r="I94" s="144"/>
      <c r="J94" s="41"/>
    </row>
    <row r="95" spans="2:10" x14ac:dyDescent="0.3">
      <c r="B95" s="127">
        <f>+[7]XX!A83</f>
        <v>2015</v>
      </c>
      <c r="C95" s="127">
        <f>+[8]XX!B83</f>
        <v>10</v>
      </c>
      <c r="D95" s="127">
        <f>+[8]XX!D83</f>
        <v>201.21196860000001</v>
      </c>
      <c r="E95" s="213">
        <v>42278</v>
      </c>
      <c r="F95" s="181">
        <f t="shared" si="3"/>
        <v>233.41736035833333</v>
      </c>
      <c r="G95" s="41"/>
      <c r="H95" s="144"/>
      <c r="I95" s="144"/>
      <c r="J95" s="41"/>
    </row>
    <row r="96" spans="2:10" x14ac:dyDescent="0.3">
      <c r="B96" s="127">
        <f>+[7]XX!A84</f>
        <v>2015</v>
      </c>
      <c r="C96" s="127">
        <f>+[8]XX!B84</f>
        <v>11</v>
      </c>
      <c r="D96" s="127">
        <f>+[8]XX!D84</f>
        <v>199.24248059999999</v>
      </c>
      <c r="E96" s="213">
        <v>42309</v>
      </c>
      <c r="F96" s="181">
        <f t="shared" si="3"/>
        <v>229.13780128333335</v>
      </c>
      <c r="G96" s="41"/>
      <c r="H96" s="144"/>
      <c r="I96" s="144"/>
      <c r="J96" s="41"/>
    </row>
    <row r="97" spans="2:10" x14ac:dyDescent="0.3">
      <c r="B97" s="127">
        <f>+[7]XX!A85</f>
        <v>2015</v>
      </c>
      <c r="C97" s="127">
        <f>+[8]XX!B85</f>
        <v>12</v>
      </c>
      <c r="D97" s="127">
        <f>+[8]XX!D85</f>
        <v>234.5404078</v>
      </c>
      <c r="E97" s="213">
        <v>42339</v>
      </c>
      <c r="F97" s="181">
        <f t="shared" si="3"/>
        <v>226.16588489166668</v>
      </c>
      <c r="G97" s="41"/>
      <c r="H97" s="144"/>
      <c r="I97" s="144"/>
      <c r="J97" s="41"/>
    </row>
    <row r="98" spans="2:10" x14ac:dyDescent="0.3">
      <c r="B98" s="127">
        <f>+[7]XX!A86</f>
        <v>2016</v>
      </c>
      <c r="C98" s="127">
        <f>+[8]XX!B86</f>
        <v>1</v>
      </c>
      <c r="D98" s="127">
        <f>+[8]XX!D86</f>
        <v>152.909548</v>
      </c>
      <c r="E98" s="213">
        <v>42370</v>
      </c>
      <c r="F98" s="181">
        <f t="shared" si="3"/>
        <v>222.47243710833334</v>
      </c>
      <c r="G98" s="41"/>
      <c r="H98" s="144"/>
      <c r="I98" s="144"/>
      <c r="J98" s="41"/>
    </row>
    <row r="99" spans="2:10" x14ac:dyDescent="0.3">
      <c r="B99" s="127">
        <f>+[7]XX!A87</f>
        <v>2016</v>
      </c>
      <c r="C99" s="127">
        <f>+[8]XX!B87</f>
        <v>2</v>
      </c>
      <c r="D99" s="127">
        <f>+[8]XX!D87</f>
        <v>230.3142029</v>
      </c>
      <c r="E99" s="213">
        <v>42401</v>
      </c>
      <c r="F99" s="181">
        <f t="shared" si="3"/>
        <v>220.61199281666669</v>
      </c>
      <c r="G99" s="41"/>
      <c r="H99" s="144"/>
      <c r="I99" s="144"/>
      <c r="J99" s="41"/>
    </row>
    <row r="100" spans="2:10" x14ac:dyDescent="0.3">
      <c r="B100" s="127">
        <f>+[7]XX!A88</f>
        <v>2016</v>
      </c>
      <c r="C100" s="127">
        <f>+[8]XX!B88</f>
        <v>3</v>
      </c>
      <c r="D100" s="127">
        <f>+[8]XX!D88</f>
        <v>203.54677559999999</v>
      </c>
      <c r="E100" s="213">
        <v>42430</v>
      </c>
      <c r="F100" s="181">
        <f t="shared" si="3"/>
        <v>215.72478197499996</v>
      </c>
      <c r="G100" s="41"/>
      <c r="H100" s="144"/>
      <c r="I100" s="144"/>
      <c r="J100" s="41"/>
    </row>
    <row r="101" spans="2:10" x14ac:dyDescent="0.3">
      <c r="B101" s="127">
        <f>+[7]XX!A89</f>
        <v>2016</v>
      </c>
      <c r="C101" s="127">
        <f>+[8]XX!B89</f>
        <v>4</v>
      </c>
      <c r="D101" s="127">
        <f>+[8]XX!D89</f>
        <v>212.88634759999999</v>
      </c>
      <c r="E101" s="213">
        <v>42461</v>
      </c>
      <c r="F101" s="181">
        <f t="shared" si="3"/>
        <v>212.46421210833333</v>
      </c>
      <c r="G101" s="41"/>
      <c r="H101" s="144"/>
      <c r="I101" s="144"/>
      <c r="J101" s="41"/>
    </row>
    <row r="102" spans="2:10" x14ac:dyDescent="0.3">
      <c r="B102" s="127">
        <f>+[7]XX!A90</f>
        <v>2016</v>
      </c>
      <c r="C102" s="127">
        <f>+[8]XX!B90</f>
        <v>5</v>
      </c>
      <c r="D102" s="127">
        <f>+[8]XX!D90</f>
        <v>221.5736819</v>
      </c>
      <c r="E102" s="213">
        <v>42491</v>
      </c>
      <c r="F102" s="181">
        <f t="shared" si="3"/>
        <v>210.62060841666667</v>
      </c>
      <c r="G102" s="41"/>
      <c r="H102" s="144"/>
      <c r="I102" s="144"/>
      <c r="J102" s="41"/>
    </row>
    <row r="103" spans="2:10" x14ac:dyDescent="0.3">
      <c r="B103" s="127">
        <f>+[7]XX!A91</f>
        <v>2016</v>
      </c>
      <c r="C103" s="127">
        <f>+[8]XX!B91</f>
        <v>6</v>
      </c>
      <c r="D103" s="127">
        <f>+[8]XX!D91</f>
        <v>206.76173940000001</v>
      </c>
      <c r="E103" s="213">
        <v>42522</v>
      </c>
      <c r="F103" s="181">
        <f t="shared" si="3"/>
        <v>210.80366465833333</v>
      </c>
      <c r="G103" s="41"/>
      <c r="H103" s="144"/>
      <c r="I103" s="144"/>
      <c r="J103" s="41"/>
    </row>
    <row r="104" spans="2:10" x14ac:dyDescent="0.3">
      <c r="B104" s="127">
        <f>+[7]XX!A92</f>
        <v>2016</v>
      </c>
      <c r="C104" s="127">
        <f>+[8]XX!B92</f>
        <v>7</v>
      </c>
      <c r="D104" s="127">
        <f>+[8]XX!D92</f>
        <v>163.17712879999999</v>
      </c>
      <c r="E104" s="213">
        <v>42552</v>
      </c>
      <c r="F104" s="181">
        <f t="shared" si="3"/>
        <v>204.82467500833332</v>
      </c>
      <c r="G104" s="41"/>
      <c r="H104" s="144"/>
      <c r="I104" s="144"/>
      <c r="J104" s="41"/>
    </row>
    <row r="105" spans="2:10" x14ac:dyDescent="0.3">
      <c r="B105" s="127">
        <f>+[7]XX!A93</f>
        <v>2016</v>
      </c>
      <c r="C105" s="127">
        <f>+[8]XX!B93</f>
        <v>8</v>
      </c>
      <c r="D105" s="127">
        <f>+[8]XX!D93</f>
        <v>230.86526029999999</v>
      </c>
      <c r="E105" s="213">
        <v>42583</v>
      </c>
      <c r="F105" s="181">
        <f t="shared" si="3"/>
        <v>207.64248723333333</v>
      </c>
      <c r="G105" s="41"/>
      <c r="H105" s="144"/>
      <c r="I105" s="144"/>
      <c r="J105" s="41"/>
    </row>
    <row r="106" spans="2:10" x14ac:dyDescent="0.3">
      <c r="B106" s="127">
        <f>+[7]XX!A94</f>
        <v>2016</v>
      </c>
      <c r="C106" s="127">
        <f>+[8]XX!B94</f>
        <v>9</v>
      </c>
      <c r="D106" s="127">
        <f>+[8]XX!D94</f>
        <v>200.338379</v>
      </c>
      <c r="E106" s="213">
        <v>42614</v>
      </c>
      <c r="F106" s="181">
        <f t="shared" si="3"/>
        <v>204.78066004166666</v>
      </c>
      <c r="G106" s="41"/>
      <c r="H106" s="144"/>
      <c r="I106" s="144"/>
      <c r="J106" s="41"/>
    </row>
    <row r="107" spans="2:10" x14ac:dyDescent="0.3">
      <c r="B107" s="127">
        <f>+[7]XX!A95</f>
        <v>2016</v>
      </c>
      <c r="C107" s="127">
        <f>+[8]XX!B95</f>
        <v>10</v>
      </c>
      <c r="D107" s="127">
        <f>+[8]XX!D95</f>
        <v>200.45106200000001</v>
      </c>
      <c r="E107" s="213">
        <v>42644</v>
      </c>
      <c r="F107" s="181">
        <f t="shared" si="3"/>
        <v>204.71725115833331</v>
      </c>
      <c r="G107" s="41"/>
      <c r="H107" s="144"/>
      <c r="I107" s="144"/>
      <c r="J107" s="41"/>
    </row>
    <row r="108" spans="2:10" x14ac:dyDescent="0.3">
      <c r="B108" s="127">
        <f>+[7]XX!A96</f>
        <v>2016</v>
      </c>
      <c r="C108" s="127">
        <f>+[8]XX!B96</f>
        <v>11</v>
      </c>
      <c r="D108" s="127">
        <f>+[8]XX!D96</f>
        <v>209.87530430000001</v>
      </c>
      <c r="E108" s="213">
        <v>42675</v>
      </c>
      <c r="F108" s="181">
        <f t="shared" si="3"/>
        <v>205.60331980000001</v>
      </c>
      <c r="G108" s="41"/>
      <c r="H108" s="144"/>
      <c r="I108" s="144"/>
      <c r="J108" s="41"/>
    </row>
    <row r="109" spans="2:10" x14ac:dyDescent="0.3">
      <c r="B109" s="127">
        <f>+[7]XX!A97</f>
        <v>2016</v>
      </c>
      <c r="C109" s="127">
        <f>+[8]XX!B97</f>
        <v>12</v>
      </c>
      <c r="D109" s="127">
        <f>+[8]XX!D97</f>
        <v>215.85360489999999</v>
      </c>
      <c r="E109" s="213">
        <v>42705</v>
      </c>
      <c r="F109" s="181">
        <f t="shared" si="3"/>
        <v>204.04608622499998</v>
      </c>
      <c r="G109" s="41"/>
      <c r="H109" s="144"/>
      <c r="I109" s="144"/>
      <c r="J109" s="41"/>
    </row>
    <row r="110" spans="2:10" x14ac:dyDescent="0.3">
      <c r="B110" s="127">
        <f>+[7]XX!A98</f>
        <v>2017</v>
      </c>
      <c r="C110" s="127">
        <f>+[8]XX!B98</f>
        <v>1</v>
      </c>
      <c r="D110" s="127">
        <f>+[8]XX!D98</f>
        <v>157.86127070000001</v>
      </c>
      <c r="E110" s="213">
        <v>42736</v>
      </c>
      <c r="F110" s="181">
        <f t="shared" si="3"/>
        <v>204.45872978333338</v>
      </c>
      <c r="G110" s="41"/>
      <c r="H110" s="144"/>
      <c r="I110" s="144"/>
      <c r="J110" s="41"/>
    </row>
    <row r="111" spans="2:10" x14ac:dyDescent="0.3">
      <c r="B111" s="127">
        <f>+[7]XX!A99</f>
        <v>2017</v>
      </c>
      <c r="C111" s="127">
        <f>+[8]XX!B99</f>
        <v>2</v>
      </c>
      <c r="D111" s="127">
        <f>+[8]XX!D99</f>
        <v>202.23198780000001</v>
      </c>
      <c r="E111" s="213">
        <v>42767</v>
      </c>
      <c r="F111" s="181">
        <f t="shared" si="3"/>
        <v>202.1185451916667</v>
      </c>
      <c r="G111" s="41"/>
      <c r="H111" s="144"/>
      <c r="I111" s="144"/>
      <c r="J111" s="41"/>
    </row>
    <row r="112" spans="2:10" x14ac:dyDescent="0.3">
      <c r="B112" s="127">
        <f>+[7]XX!A100</f>
        <v>2017</v>
      </c>
      <c r="C112" s="127">
        <f>+[8]XX!B100</f>
        <v>3</v>
      </c>
      <c r="D112" s="127">
        <f>+[8]XX!D100</f>
        <v>230.59873150000001</v>
      </c>
      <c r="E112" s="213">
        <v>42795</v>
      </c>
      <c r="F112" s="181">
        <f t="shared" si="3"/>
        <v>204.37287485000002</v>
      </c>
      <c r="G112" s="41"/>
      <c r="H112" s="144"/>
      <c r="I112" s="144"/>
      <c r="J112" s="41"/>
    </row>
    <row r="113" spans="2:11" x14ac:dyDescent="0.3">
      <c r="B113" s="127">
        <f>+[7]XX!A101</f>
        <v>2017</v>
      </c>
      <c r="C113" s="127">
        <f>+[8]XX!B101</f>
        <v>4</v>
      </c>
      <c r="D113" s="127">
        <f>+[8]XX!D101</f>
        <v>162.567566</v>
      </c>
      <c r="E113" s="213">
        <v>42826</v>
      </c>
      <c r="F113" s="181">
        <f t="shared" si="3"/>
        <v>200.17964305000001</v>
      </c>
      <c r="G113" s="41"/>
      <c r="H113" s="144"/>
      <c r="I113" s="144"/>
      <c r="J113" s="41"/>
    </row>
    <row r="114" spans="2:11" x14ac:dyDescent="0.3">
      <c r="B114" s="127">
        <f>+[7]XX!A102</f>
        <v>2017</v>
      </c>
      <c r="C114" s="127">
        <f>+[8]XX!B102</f>
        <v>5</v>
      </c>
      <c r="D114" s="127">
        <f>+[8]XX!D102</f>
        <v>244.18925770000001</v>
      </c>
      <c r="E114" s="213">
        <v>42856</v>
      </c>
      <c r="F114" s="181">
        <f t="shared" si="3"/>
        <v>202.06427436666664</v>
      </c>
      <c r="G114" s="41"/>
      <c r="H114" s="144"/>
      <c r="I114" s="144"/>
      <c r="J114" s="41"/>
    </row>
    <row r="115" spans="2:11" x14ac:dyDescent="0.3">
      <c r="B115" s="127">
        <f>+[7]XX!A103</f>
        <v>2017</v>
      </c>
      <c r="C115" s="127">
        <f>+[8]XX!B103</f>
        <v>6</v>
      </c>
      <c r="D115" s="127">
        <f>+[8]XX!D103</f>
        <v>237.2777682</v>
      </c>
      <c r="E115" s="213">
        <v>42887</v>
      </c>
      <c r="F115" s="181">
        <f t="shared" si="3"/>
        <v>204.60727676666667</v>
      </c>
      <c r="G115" s="41"/>
      <c r="H115" s="144"/>
      <c r="I115" s="144"/>
      <c r="J115" s="41"/>
    </row>
    <row r="116" spans="2:11" x14ac:dyDescent="0.3">
      <c r="B116" s="127">
        <f>+[7]XX!A104</f>
        <v>2017</v>
      </c>
      <c r="C116" s="127">
        <f>+[8]XX!B104</f>
        <v>7</v>
      </c>
      <c r="D116" s="127">
        <f>+[8]XX!D104</f>
        <v>199.84558369999999</v>
      </c>
      <c r="E116" s="213">
        <v>42917</v>
      </c>
      <c r="F116" s="181">
        <f t="shared" si="3"/>
        <v>207.66298134166667</v>
      </c>
      <c r="G116" s="41"/>
      <c r="H116" s="144"/>
      <c r="I116" s="144"/>
      <c r="J116" s="41"/>
    </row>
    <row r="117" spans="2:11" x14ac:dyDescent="0.3">
      <c r="B117" s="127">
        <f>+[7]XX!A105</f>
        <v>2017</v>
      </c>
      <c r="C117" s="127">
        <f>+[8]XX!B105</f>
        <v>8</v>
      </c>
      <c r="D117" s="127">
        <f>+[8]XX!D105</f>
        <v>227.2298466</v>
      </c>
      <c r="E117" s="213">
        <v>42948</v>
      </c>
      <c r="F117" s="181">
        <f t="shared" si="3"/>
        <v>207.36003020000001</v>
      </c>
      <c r="G117" s="41"/>
      <c r="H117" s="144"/>
      <c r="I117" s="144"/>
      <c r="J117" s="41"/>
    </row>
    <row r="118" spans="2:11" x14ac:dyDescent="0.3">
      <c r="B118" s="127">
        <f>+[7]XX!A106</f>
        <v>2017</v>
      </c>
      <c r="C118" s="127">
        <f>+[8]XX!B106</f>
        <v>9</v>
      </c>
      <c r="D118" s="127">
        <f>+[8]XX!D106</f>
        <v>198.33229249999999</v>
      </c>
      <c r="E118" s="213">
        <v>42979</v>
      </c>
      <c r="F118" s="181">
        <f t="shared" ref="F118" si="4">+AVERAGE(D107:D118)</f>
        <v>207.19285632500001</v>
      </c>
      <c r="G118" s="41"/>
      <c r="H118" s="144"/>
      <c r="I118" s="144"/>
      <c r="J118" s="41"/>
    </row>
    <row r="119" spans="2:11" x14ac:dyDescent="0.3">
      <c r="B119" s="127">
        <f>+[7]XX!A107</f>
        <v>2017</v>
      </c>
      <c r="C119" s="127">
        <f>+[8]XX!B107</f>
        <v>10</v>
      </c>
      <c r="D119" s="127">
        <f>+[8]XX!D107</f>
        <v>198.68120490000001</v>
      </c>
      <c r="E119" s="213">
        <v>43009</v>
      </c>
      <c r="F119" s="181">
        <f t="shared" ref="F119:F125" si="5">+AVERAGE(D108:D119)</f>
        <v>207.04536823333333</v>
      </c>
      <c r="G119" s="41"/>
      <c r="H119" s="144"/>
      <c r="I119" s="144"/>
      <c r="J119" s="41"/>
    </row>
    <row r="120" spans="2:11" x14ac:dyDescent="0.3">
      <c r="B120" s="127">
        <f>+[7]XX!A108</f>
        <v>2017</v>
      </c>
      <c r="C120" s="127">
        <f>+[8]XX!B108</f>
        <v>11</v>
      </c>
      <c r="D120" s="127">
        <f>+[8]XX!D108</f>
        <v>206.13325610000001</v>
      </c>
      <c r="E120" s="213">
        <v>43040</v>
      </c>
      <c r="F120" s="181">
        <f t="shared" si="5"/>
        <v>206.73353088333332</v>
      </c>
      <c r="G120" s="41"/>
      <c r="H120" s="144"/>
      <c r="I120" s="144"/>
      <c r="J120" s="41"/>
    </row>
    <row r="121" spans="2:11" x14ac:dyDescent="0.3">
      <c r="B121" s="127">
        <f>+[7]XX!A109</f>
        <v>2017</v>
      </c>
      <c r="C121" s="127">
        <f>+[8]XX!B109</f>
        <v>12</v>
      </c>
      <c r="D121" s="127">
        <f>+[8]XX!D109</f>
        <v>207.33605879999999</v>
      </c>
      <c r="E121" s="213">
        <v>43070</v>
      </c>
      <c r="F121" s="181">
        <f t="shared" si="5"/>
        <v>206.023735375</v>
      </c>
      <c r="G121" s="41"/>
      <c r="H121" s="144"/>
      <c r="I121" s="144"/>
      <c r="J121" s="41"/>
    </row>
    <row r="122" spans="2:11" x14ac:dyDescent="0.3">
      <c r="B122" s="127">
        <f>+[7]XX!A110</f>
        <v>2018</v>
      </c>
      <c r="C122" s="127">
        <f>+[8]XX!B110</f>
        <v>1</v>
      </c>
      <c r="D122" s="127">
        <f>+[8]XX!D110</f>
        <v>187.39013069999999</v>
      </c>
      <c r="E122" s="213">
        <v>43101</v>
      </c>
      <c r="F122" s="181">
        <f t="shared" si="5"/>
        <v>208.48447370833333</v>
      </c>
      <c r="G122" s="41"/>
      <c r="J122" s="41"/>
    </row>
    <row r="123" spans="2:11" x14ac:dyDescent="0.3">
      <c r="B123" s="127">
        <f>+[7]XX!A111</f>
        <v>2018</v>
      </c>
      <c r="C123" s="127">
        <f>+[8]XX!B111</f>
        <v>2</v>
      </c>
      <c r="D123" s="127">
        <f>+[8]XX!D111</f>
        <v>209.51673940000001</v>
      </c>
      <c r="E123" s="213">
        <v>43132</v>
      </c>
      <c r="F123" s="181">
        <f t="shared" si="5"/>
        <v>209.09153634166668</v>
      </c>
      <c r="G123" s="41"/>
      <c r="J123" s="41"/>
    </row>
    <row r="124" spans="2:11" x14ac:dyDescent="0.3">
      <c r="B124" s="127">
        <f>+[7]XX!A112</f>
        <v>2018</v>
      </c>
      <c r="C124" s="127">
        <f>+[8]XX!B112</f>
        <v>3</v>
      </c>
      <c r="D124" s="127">
        <f>+[8]XX!D112</f>
        <v>209.02270909999999</v>
      </c>
      <c r="E124" s="213">
        <v>43160</v>
      </c>
      <c r="F124" s="181">
        <f t="shared" si="5"/>
        <v>207.293534475</v>
      </c>
      <c r="G124" s="41"/>
      <c r="J124" s="41"/>
    </row>
    <row r="125" spans="2:11" x14ac:dyDescent="0.3">
      <c r="B125" s="127">
        <f>+[7]XX!A113</f>
        <v>2018</v>
      </c>
      <c r="C125" s="127">
        <f>+[8]XX!B113</f>
        <v>4</v>
      </c>
      <c r="D125" s="127">
        <f>+[8]XX!D113</f>
        <v>214.24339699999999</v>
      </c>
      <c r="E125" s="213">
        <v>43191</v>
      </c>
      <c r="F125" s="181">
        <f t="shared" si="5"/>
        <v>211.59985372500003</v>
      </c>
      <c r="G125" s="41"/>
      <c r="J125" s="41"/>
    </row>
    <row r="126" spans="2:11" x14ac:dyDescent="0.3">
      <c r="B126" s="127">
        <f>+[7]XX!A114</f>
        <v>2018</v>
      </c>
      <c r="C126" s="127">
        <f>+[8]XX!B114</f>
        <v>5</v>
      </c>
      <c r="D126" s="127">
        <f>+[8]XX!D114</f>
        <v>256.37649299999998</v>
      </c>
      <c r="E126" s="213">
        <v>43221</v>
      </c>
      <c r="F126" s="181">
        <f t="shared" ref="F126:F145" si="6">+AVERAGE(D115:D126)</f>
        <v>212.61545666666666</v>
      </c>
      <c r="G126" s="41"/>
      <c r="J126" s="41"/>
    </row>
    <row r="127" spans="2:11" x14ac:dyDescent="0.3">
      <c r="B127" s="127">
        <f>+[7]XX!A115</f>
        <v>2018</v>
      </c>
      <c r="C127" s="127">
        <f>+[8]XX!B115</f>
        <v>6</v>
      </c>
      <c r="D127" s="127">
        <f>+[8]XX!D115</f>
        <v>234.31457130000001</v>
      </c>
      <c r="E127" s="213">
        <v>43252</v>
      </c>
      <c r="F127" s="181">
        <f t="shared" si="6"/>
        <v>212.36852359166667</v>
      </c>
      <c r="G127" s="41"/>
      <c r="J127" s="41"/>
    </row>
    <row r="128" spans="2:11" x14ac:dyDescent="0.3">
      <c r="B128" s="127">
        <f>+[7]XX!A116</f>
        <v>2018</v>
      </c>
      <c r="C128" s="127">
        <f>+[8]XX!B116</f>
        <v>7</v>
      </c>
      <c r="D128" s="127">
        <f>+[8]XX!D116</f>
        <v>224.361535</v>
      </c>
      <c r="E128" s="213">
        <v>43282</v>
      </c>
      <c r="F128" s="181">
        <f t="shared" si="6"/>
        <v>214.41151953333335</v>
      </c>
      <c r="G128" s="41"/>
      <c r="J128" s="144"/>
      <c r="K128" s="144"/>
    </row>
    <row r="129" spans="2:11" x14ac:dyDescent="0.3">
      <c r="B129" s="127">
        <f>+[7]XX!A117</f>
        <v>2018</v>
      </c>
      <c r="C129" s="127">
        <f>+[8]XX!B117</f>
        <v>8</v>
      </c>
      <c r="D129" s="127">
        <f>+[8]XX!D117</f>
        <v>229.3204029</v>
      </c>
      <c r="E129" s="213">
        <v>43313</v>
      </c>
      <c r="F129" s="181">
        <f t="shared" si="6"/>
        <v>214.58573255833332</v>
      </c>
      <c r="G129" s="41"/>
      <c r="J129" s="144"/>
      <c r="K129" s="144"/>
    </row>
    <row r="130" spans="2:11" x14ac:dyDescent="0.3">
      <c r="B130" s="41"/>
      <c r="C130" s="127">
        <f>+[8]XX!B118</f>
        <v>9</v>
      </c>
      <c r="D130" s="127">
        <f>+[8]XX!D118</f>
        <v>206.65910210000001</v>
      </c>
      <c r="E130" s="213">
        <v>43344</v>
      </c>
      <c r="F130" s="181">
        <f t="shared" si="6"/>
        <v>215.27963335833331</v>
      </c>
      <c r="G130" s="41"/>
      <c r="J130" s="144"/>
      <c r="K130" s="144"/>
    </row>
    <row r="131" spans="2:11" x14ac:dyDescent="0.3">
      <c r="B131" s="41"/>
      <c r="C131" s="127">
        <f>+[8]XX!B119</f>
        <v>10</v>
      </c>
      <c r="D131" s="127">
        <f>+[8]XX!D119</f>
        <v>231.61283309999999</v>
      </c>
      <c r="E131" s="213">
        <v>43374</v>
      </c>
      <c r="F131" s="181">
        <f t="shared" si="6"/>
        <v>218.02393570833331</v>
      </c>
      <c r="G131" s="41"/>
      <c r="J131" s="144"/>
      <c r="K131" s="144"/>
    </row>
    <row r="132" spans="2:11" x14ac:dyDescent="0.3">
      <c r="B132" s="41"/>
      <c r="C132" s="127">
        <f>+[8]XX!B120</f>
        <v>11</v>
      </c>
      <c r="D132" s="127">
        <f>+[8]XX!D120</f>
        <v>208.62154090000001</v>
      </c>
      <c r="E132" s="213">
        <v>43405</v>
      </c>
      <c r="F132" s="181">
        <f t="shared" si="6"/>
        <v>218.23129277500001</v>
      </c>
      <c r="G132" s="41"/>
      <c r="J132" s="144"/>
      <c r="K132" s="144"/>
    </row>
    <row r="133" spans="2:11" x14ac:dyDescent="0.3">
      <c r="B133" s="41"/>
      <c r="C133" s="127">
        <f>+[8]XX!B121</f>
        <v>12</v>
      </c>
      <c r="D133" s="127">
        <f>+[8]XX!D121</f>
        <v>187.59114220000001</v>
      </c>
      <c r="E133" s="213">
        <v>43435</v>
      </c>
      <c r="F133" s="181">
        <f t="shared" si="6"/>
        <v>216.58588305833334</v>
      </c>
      <c r="G133" s="41"/>
      <c r="J133" s="144"/>
      <c r="K133" s="144"/>
    </row>
    <row r="134" spans="2:11" x14ac:dyDescent="0.3">
      <c r="B134" s="41"/>
      <c r="C134" s="127">
        <f>+[8]XX!B122</f>
        <v>1</v>
      </c>
      <c r="D134" s="127">
        <f>+[8]XX!D122</f>
        <v>180.04812989999999</v>
      </c>
      <c r="E134" s="213">
        <v>43466</v>
      </c>
      <c r="F134" s="181">
        <f t="shared" si="6"/>
        <v>215.97404965833331</v>
      </c>
      <c r="G134" s="41"/>
      <c r="J134" s="144"/>
      <c r="K134" s="144"/>
    </row>
    <row r="135" spans="2:11" x14ac:dyDescent="0.3">
      <c r="B135" s="41"/>
      <c r="C135" s="127">
        <f>+[8]XX!B123</f>
        <v>2</v>
      </c>
      <c r="D135" s="127">
        <f>+[8]XX!D123</f>
        <v>214.7655699</v>
      </c>
      <c r="E135" s="213">
        <v>43497</v>
      </c>
      <c r="F135" s="181">
        <f t="shared" si="6"/>
        <v>216.41145219999999</v>
      </c>
      <c r="G135" s="41"/>
      <c r="J135" s="144"/>
      <c r="K135" s="144"/>
    </row>
    <row r="136" spans="2:11" x14ac:dyDescent="0.3">
      <c r="B136" s="41"/>
      <c r="C136" s="127">
        <f>+[8]XX!B124</f>
        <v>3</v>
      </c>
      <c r="D136" s="127">
        <f>+[8]XX!D124</f>
        <v>192.0409654</v>
      </c>
      <c r="E136" s="213">
        <v>43525</v>
      </c>
      <c r="F136" s="181">
        <f t="shared" si="6"/>
        <v>214.99630689166665</v>
      </c>
      <c r="G136" s="41"/>
      <c r="J136" s="144"/>
      <c r="K136" s="144"/>
    </row>
    <row r="137" spans="2:11" x14ac:dyDescent="0.3">
      <c r="B137" s="41"/>
      <c r="C137" s="127">
        <f>+[8]XX!B125</f>
        <v>4</v>
      </c>
      <c r="D137" s="127">
        <f>+[8]XX!D125</f>
        <v>216.9275347</v>
      </c>
      <c r="E137" s="213">
        <v>43556</v>
      </c>
      <c r="F137" s="181">
        <f t="shared" si="6"/>
        <v>215.2199850333333</v>
      </c>
      <c r="G137" s="41"/>
      <c r="J137" s="144"/>
      <c r="K137" s="144"/>
    </row>
    <row r="138" spans="2:11" x14ac:dyDescent="0.3">
      <c r="B138" s="41"/>
      <c r="C138" s="127">
        <f>+[8]XX!B126</f>
        <v>5</v>
      </c>
      <c r="D138" s="127">
        <f>+[8]XX!D126</f>
        <v>230.2706225</v>
      </c>
      <c r="E138" s="213">
        <v>43586</v>
      </c>
      <c r="F138" s="181">
        <f t="shared" si="6"/>
        <v>213.04449582500001</v>
      </c>
      <c r="G138" s="41"/>
      <c r="J138" s="144"/>
      <c r="K138" s="144"/>
    </row>
    <row r="139" spans="2:11" x14ac:dyDescent="0.3">
      <c r="B139" s="41"/>
      <c r="C139" s="127">
        <f>+[8]XX!B127</f>
        <v>6</v>
      </c>
      <c r="D139" s="127">
        <f>+[8]XX!D127</f>
        <v>202.71634879999999</v>
      </c>
      <c r="E139" s="213">
        <v>43617</v>
      </c>
      <c r="F139" s="181">
        <f t="shared" si="6"/>
        <v>210.41131061666667</v>
      </c>
      <c r="G139" s="41"/>
      <c r="J139" s="144"/>
      <c r="K139" s="144"/>
    </row>
    <row r="140" spans="2:11" x14ac:dyDescent="0.3">
      <c r="B140" s="41"/>
      <c r="C140" s="127">
        <f>+[8]XX!B128</f>
        <v>7</v>
      </c>
      <c r="D140" s="127">
        <f>+[8]XX!D128</f>
        <v>223.06357120000001</v>
      </c>
      <c r="E140" s="213">
        <v>43647</v>
      </c>
      <c r="F140" s="181">
        <f t="shared" si="6"/>
        <v>210.30314696666667</v>
      </c>
      <c r="G140" s="41"/>
      <c r="J140" s="144"/>
      <c r="K140" s="144"/>
    </row>
    <row r="141" spans="2:11" x14ac:dyDescent="0.3">
      <c r="B141" s="41"/>
      <c r="C141" s="127">
        <f>+[8]XX!B129</f>
        <v>8</v>
      </c>
      <c r="D141" s="127">
        <f>+[8]XX!D129</f>
        <v>214.37573789999999</v>
      </c>
      <c r="E141" s="213">
        <v>43678</v>
      </c>
      <c r="F141" s="181">
        <f t="shared" si="6"/>
        <v>209.05775821666666</v>
      </c>
      <c r="G141" s="41"/>
      <c r="J141" s="144"/>
      <c r="K141" s="144"/>
    </row>
    <row r="142" spans="2:11" x14ac:dyDescent="0.3">
      <c r="B142" s="41"/>
      <c r="C142" s="127">
        <f>+[8]XX!B130</f>
        <v>9</v>
      </c>
      <c r="D142" s="127">
        <f>+[8]XX!D130</f>
        <v>188.63478739999999</v>
      </c>
      <c r="E142" s="213">
        <v>43709</v>
      </c>
      <c r="F142" s="181">
        <f t="shared" si="6"/>
        <v>207.55573199166665</v>
      </c>
      <c r="G142" s="41"/>
      <c r="J142" s="144"/>
      <c r="K142" s="144"/>
    </row>
    <row r="143" spans="2:11" x14ac:dyDescent="0.3">
      <c r="B143" s="41"/>
      <c r="C143" s="127">
        <f>+[8]XX!B131</f>
        <v>0</v>
      </c>
      <c r="D143" s="127">
        <f>+[8]XX!D131</f>
        <v>0</v>
      </c>
      <c r="E143" s="213">
        <v>43739</v>
      </c>
      <c r="F143" s="181">
        <f t="shared" si="6"/>
        <v>188.25466256666667</v>
      </c>
      <c r="G143" s="41"/>
      <c r="J143" s="144"/>
      <c r="K143" s="144"/>
    </row>
    <row r="144" spans="2:11" x14ac:dyDescent="0.3">
      <c r="B144" s="41"/>
      <c r="C144" s="127">
        <f>+[8]XX!B132</f>
        <v>0</v>
      </c>
      <c r="D144" s="127">
        <f>+[8]XX!D132</f>
        <v>0</v>
      </c>
      <c r="E144" s="213">
        <v>43770</v>
      </c>
      <c r="F144" s="181">
        <f t="shared" si="6"/>
        <v>170.86953415833332</v>
      </c>
      <c r="G144" s="41"/>
      <c r="J144" s="144"/>
      <c r="K144" s="144"/>
    </row>
    <row r="145" spans="2:11" x14ac:dyDescent="0.3">
      <c r="B145" s="41"/>
      <c r="C145" s="127">
        <f>+[8]XX!B133</f>
        <v>0</v>
      </c>
      <c r="D145" s="127">
        <f>+[8]XX!D133</f>
        <v>0</v>
      </c>
      <c r="E145" s="213">
        <v>43800</v>
      </c>
      <c r="F145" s="181">
        <f t="shared" si="6"/>
        <v>155.23693897500002</v>
      </c>
      <c r="G145" s="41"/>
      <c r="J145" s="144"/>
      <c r="K145" s="144"/>
    </row>
    <row r="146" spans="2:11" x14ac:dyDescent="0.3">
      <c r="F146" s="144"/>
      <c r="G146" s="144"/>
      <c r="J146" s="144"/>
      <c r="K146" s="144"/>
    </row>
    <row r="147" spans="2:11" x14ac:dyDescent="0.3">
      <c r="J147" s="144"/>
      <c r="K147" s="144"/>
    </row>
    <row r="148" spans="2:11" x14ac:dyDescent="0.3">
      <c r="J148" s="144"/>
      <c r="K148" s="144"/>
    </row>
    <row r="149" spans="2:11" x14ac:dyDescent="0.3">
      <c r="J149" s="144"/>
      <c r="K149" s="144"/>
    </row>
    <row r="150" spans="2:11" x14ac:dyDescent="0.3">
      <c r="J150" s="144"/>
      <c r="K150" s="144"/>
    </row>
    <row r="151" spans="2:11" x14ac:dyDescent="0.3">
      <c r="J151" s="144"/>
      <c r="K151" s="144"/>
    </row>
    <row r="152" spans="2:11" x14ac:dyDescent="0.3">
      <c r="J152" s="144"/>
      <c r="K152" s="144"/>
    </row>
    <row r="153" spans="2:11" x14ac:dyDescent="0.3">
      <c r="J153" s="144"/>
      <c r="K153" s="144"/>
    </row>
    <row r="154" spans="2:11" x14ac:dyDescent="0.3">
      <c r="J154" s="144"/>
      <c r="K154" s="144"/>
    </row>
    <row r="155" spans="2:11" x14ac:dyDescent="0.3">
      <c r="J155" s="144"/>
      <c r="K155" s="144"/>
    </row>
    <row r="156" spans="2:11" x14ac:dyDescent="0.3">
      <c r="B156" s="41"/>
      <c r="C156" s="41"/>
      <c r="D156" s="41"/>
      <c r="E156" s="41"/>
      <c r="F156" s="41"/>
      <c r="G156" s="41"/>
      <c r="H156" s="144"/>
      <c r="I156" s="144"/>
      <c r="J156" s="144"/>
      <c r="K156" s="144"/>
    </row>
    <row r="157" spans="2:11" x14ac:dyDescent="0.3">
      <c r="B157" s="41"/>
      <c r="C157" s="41"/>
      <c r="D157" s="41"/>
      <c r="E157" s="41"/>
      <c r="F157" s="41"/>
      <c r="G157" s="41"/>
      <c r="H157" s="144"/>
      <c r="I157" s="144"/>
      <c r="J157" s="144"/>
      <c r="K157" s="144"/>
    </row>
    <row r="158" spans="2:11" x14ac:dyDescent="0.3">
      <c r="B158" s="41"/>
      <c r="C158" s="41"/>
      <c r="D158" s="41"/>
      <c r="E158" s="41"/>
      <c r="F158" s="41"/>
      <c r="G158" s="41"/>
      <c r="H158" s="144"/>
      <c r="I158" s="144"/>
      <c r="J158" s="144"/>
      <c r="K158" s="144"/>
    </row>
    <row r="159" spans="2:11" x14ac:dyDescent="0.3">
      <c r="B159" s="144"/>
      <c r="C159" s="144"/>
      <c r="D159" s="144"/>
      <c r="E159" s="144"/>
      <c r="F159" s="144"/>
      <c r="G159" s="144"/>
      <c r="H159" s="144"/>
      <c r="I159" s="144"/>
      <c r="J159" s="144"/>
      <c r="K159" s="144"/>
    </row>
    <row r="160" spans="2:11" x14ac:dyDescent="0.3">
      <c r="B160" s="144"/>
      <c r="C160" s="144"/>
      <c r="D160" s="144"/>
      <c r="E160" s="144"/>
      <c r="F160" s="144"/>
      <c r="G160" s="144"/>
      <c r="H160" s="144"/>
      <c r="I160" s="144"/>
      <c r="J160" s="144"/>
      <c r="K160" s="144"/>
    </row>
    <row r="161" spans="2:11" x14ac:dyDescent="0.3">
      <c r="B161" s="144"/>
      <c r="C161" s="144"/>
      <c r="D161" s="144"/>
      <c r="E161" s="144"/>
      <c r="F161" s="144"/>
      <c r="G161" s="144"/>
      <c r="H161" s="144"/>
      <c r="I161" s="144"/>
      <c r="J161" s="144"/>
      <c r="K161" s="144"/>
    </row>
    <row r="162" spans="2:11" x14ac:dyDescent="0.3">
      <c r="B162" s="144"/>
      <c r="C162" s="144"/>
      <c r="D162" s="144"/>
      <c r="E162" s="144"/>
      <c r="F162" s="144"/>
      <c r="G162" s="144"/>
      <c r="H162" s="144"/>
      <c r="I162" s="144"/>
      <c r="J162" s="144"/>
      <c r="K162" s="144"/>
    </row>
    <row r="163" spans="2:11" x14ac:dyDescent="0.3">
      <c r="B163" s="144"/>
      <c r="C163" s="144"/>
      <c r="D163" s="144"/>
      <c r="E163" s="144"/>
      <c r="F163" s="144"/>
      <c r="G163" s="144"/>
      <c r="H163" s="144"/>
      <c r="I163" s="144"/>
      <c r="J163" s="144"/>
      <c r="K163" s="144"/>
    </row>
    <row r="164" spans="2:11" x14ac:dyDescent="0.3">
      <c r="B164" s="144"/>
      <c r="C164" s="144"/>
      <c r="D164" s="144"/>
      <c r="E164" s="144"/>
      <c r="F164" s="144"/>
      <c r="G164" s="144"/>
      <c r="H164" s="144"/>
      <c r="I164" s="144"/>
      <c r="J164" s="144"/>
      <c r="K164" s="144"/>
    </row>
    <row r="165" spans="2:11" x14ac:dyDescent="0.3">
      <c r="B165" s="144"/>
      <c r="C165" s="144"/>
      <c r="D165" s="144"/>
      <c r="E165" s="144"/>
      <c r="F165" s="144"/>
      <c r="G165" s="144"/>
      <c r="H165" s="144"/>
      <c r="I165" s="144"/>
      <c r="J165" s="144"/>
      <c r="K165" s="144"/>
    </row>
    <row r="166" spans="2:11" x14ac:dyDescent="0.3">
      <c r="B166" s="144"/>
      <c r="C166" s="144"/>
      <c r="D166" s="144"/>
      <c r="E166" s="144"/>
      <c r="F166" s="144"/>
      <c r="G166" s="144"/>
      <c r="H166" s="144"/>
      <c r="I166" s="144"/>
      <c r="J166" s="144"/>
      <c r="K166" s="144"/>
    </row>
    <row r="167" spans="2:11" x14ac:dyDescent="0.3">
      <c r="B167" s="144"/>
      <c r="C167" s="144"/>
      <c r="D167" s="144"/>
      <c r="E167" s="144"/>
      <c r="F167" s="144"/>
      <c r="G167" s="144"/>
      <c r="H167" s="144"/>
      <c r="I167" s="144"/>
      <c r="J167" s="144"/>
      <c r="K167" s="144"/>
    </row>
    <row r="168" spans="2:11" x14ac:dyDescent="0.3">
      <c r="B168" s="144"/>
      <c r="C168" s="144"/>
      <c r="D168" s="144"/>
      <c r="E168" s="144"/>
      <c r="F168" s="144"/>
      <c r="G168" s="144"/>
      <c r="H168" s="144"/>
      <c r="I168" s="144"/>
      <c r="J168" s="144"/>
      <c r="K168" s="144"/>
    </row>
    <row r="169" spans="2:11" x14ac:dyDescent="0.3">
      <c r="B169" s="144"/>
      <c r="C169" s="144"/>
      <c r="D169" s="144"/>
      <c r="E169" s="144"/>
      <c r="F169" s="144"/>
      <c r="G169" s="144"/>
      <c r="H169" s="144"/>
      <c r="I169" s="144"/>
      <c r="J169" s="144"/>
      <c r="K169" s="144"/>
    </row>
    <row r="170" spans="2:11" x14ac:dyDescent="0.3">
      <c r="B170" s="144"/>
      <c r="C170" s="144"/>
      <c r="D170" s="144"/>
      <c r="E170" s="144"/>
      <c r="F170" s="144"/>
      <c r="G170" s="144"/>
      <c r="H170" s="144"/>
      <c r="I170" s="144"/>
      <c r="J170" s="144"/>
      <c r="K170" s="144"/>
    </row>
    <row r="171" spans="2:11" x14ac:dyDescent="0.3">
      <c r="B171" s="144"/>
      <c r="C171" s="144"/>
      <c r="D171" s="144"/>
      <c r="E171" s="144"/>
      <c r="F171" s="144"/>
      <c r="G171" s="144"/>
      <c r="H171" s="144"/>
      <c r="I171" s="144"/>
      <c r="J171" s="144"/>
      <c r="K171" s="144"/>
    </row>
    <row r="172" spans="2:11" x14ac:dyDescent="0.3">
      <c r="B172" s="144"/>
      <c r="C172" s="144"/>
      <c r="D172" s="144"/>
      <c r="E172" s="144"/>
      <c r="F172" s="144"/>
      <c r="G172" s="144"/>
      <c r="H172" s="144"/>
      <c r="I172" s="144"/>
      <c r="J172" s="144"/>
      <c r="K172" s="144"/>
    </row>
    <row r="173" spans="2:11" x14ac:dyDescent="0.3">
      <c r="B173" s="144"/>
      <c r="C173" s="144"/>
      <c r="D173" s="144"/>
      <c r="E173" s="144"/>
      <c r="F173" s="144"/>
      <c r="G173" s="144"/>
      <c r="H173" s="144"/>
      <c r="I173" s="144"/>
      <c r="J173" s="144"/>
      <c r="K173" s="144"/>
    </row>
    <row r="174" spans="2:11" x14ac:dyDescent="0.3">
      <c r="B174" s="144"/>
      <c r="C174" s="144"/>
      <c r="D174" s="144"/>
      <c r="E174" s="144"/>
      <c r="F174" s="144"/>
      <c r="G174" s="144"/>
      <c r="H174" s="144"/>
      <c r="I174" s="144"/>
      <c r="J174" s="144"/>
      <c r="K174" s="144"/>
    </row>
    <row r="175" spans="2:11" x14ac:dyDescent="0.3">
      <c r="B175" s="144"/>
      <c r="C175" s="144"/>
      <c r="D175" s="144"/>
      <c r="E175" s="144"/>
      <c r="F175" s="144"/>
      <c r="G175" s="144"/>
      <c r="H175" s="144"/>
      <c r="I175" s="144"/>
      <c r="J175" s="144"/>
      <c r="K175" s="144"/>
    </row>
    <row r="176" spans="2:11" x14ac:dyDescent="0.3">
      <c r="B176" s="144"/>
      <c r="C176" s="144"/>
      <c r="D176" s="144"/>
      <c r="E176" s="144"/>
      <c r="F176" s="144"/>
      <c r="G176" s="144"/>
      <c r="H176" s="144"/>
      <c r="I176" s="144"/>
      <c r="J176" s="144"/>
      <c r="K176" s="144"/>
    </row>
    <row r="177" spans="2:11" x14ac:dyDescent="0.3">
      <c r="B177" s="144"/>
      <c r="C177" s="144"/>
      <c r="D177" s="144"/>
      <c r="E177" s="144"/>
      <c r="F177" s="144"/>
      <c r="G177" s="144"/>
      <c r="H177" s="144"/>
      <c r="I177" s="144"/>
      <c r="J177" s="144"/>
      <c r="K177" s="144"/>
    </row>
    <row r="178" spans="2:11" x14ac:dyDescent="0.3">
      <c r="B178" s="144"/>
      <c r="C178" s="144"/>
      <c r="D178" s="144"/>
      <c r="E178" s="144"/>
      <c r="F178" s="144"/>
      <c r="G178" s="144"/>
      <c r="H178" s="144"/>
      <c r="I178" s="144"/>
      <c r="J178" s="144"/>
      <c r="K178" s="144"/>
    </row>
    <row r="179" spans="2:11" x14ac:dyDescent="0.3">
      <c r="B179" s="144"/>
      <c r="C179" s="144"/>
      <c r="D179" s="144"/>
      <c r="E179" s="144"/>
      <c r="F179" s="144"/>
      <c r="G179" s="144"/>
      <c r="H179" s="144"/>
      <c r="I179" s="144"/>
      <c r="J179" s="144"/>
      <c r="K179" s="144"/>
    </row>
    <row r="180" spans="2:11" x14ac:dyDescent="0.3">
      <c r="B180" s="144"/>
      <c r="C180" s="144"/>
      <c r="D180" s="144"/>
      <c r="E180" s="144"/>
      <c r="F180" s="144"/>
      <c r="G180" s="144"/>
      <c r="H180" s="144"/>
      <c r="I180" s="144"/>
      <c r="J180" s="144"/>
      <c r="K180" s="144"/>
    </row>
    <row r="181" spans="2:11" x14ac:dyDescent="0.3">
      <c r="B181" s="144"/>
      <c r="C181" s="144"/>
      <c r="D181" s="144"/>
      <c r="E181" s="144"/>
      <c r="F181" s="144"/>
      <c r="G181" s="144"/>
      <c r="H181" s="144"/>
      <c r="I181" s="144"/>
      <c r="J181" s="144"/>
      <c r="K181" s="144"/>
    </row>
    <row r="182" spans="2:11" x14ac:dyDescent="0.3">
      <c r="B182" s="144"/>
      <c r="C182" s="144"/>
      <c r="D182" s="144"/>
      <c r="E182" s="144"/>
      <c r="F182" s="144"/>
      <c r="G182" s="144"/>
      <c r="H182" s="144"/>
      <c r="I182" s="144"/>
      <c r="J182" s="144"/>
      <c r="K182" s="144"/>
    </row>
    <row r="183" spans="2:11" x14ac:dyDescent="0.3">
      <c r="B183" s="144"/>
      <c r="C183" s="144"/>
      <c r="D183" s="144"/>
      <c r="E183" s="144"/>
      <c r="F183" s="144"/>
      <c r="G183" s="144"/>
      <c r="H183" s="144"/>
      <c r="I183" s="144"/>
      <c r="J183" s="144"/>
      <c r="K183" s="14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P144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2.44140625" style="40" customWidth="1"/>
    <col min="3" max="3" width="10.44140625" style="40" customWidth="1"/>
    <col min="4" max="4" width="11.5546875" style="40" customWidth="1"/>
    <col min="5" max="5" width="7.88671875" style="40" bestFit="1" customWidth="1"/>
    <col min="6" max="6" width="10.44140625" style="40" customWidth="1"/>
    <col min="7" max="7" width="9.5546875" style="40" customWidth="1"/>
    <col min="8" max="8" width="9.44140625" style="40" customWidth="1"/>
    <col min="9" max="9" width="11.6640625" style="40" customWidth="1"/>
    <col min="10" max="10" width="11.44140625" style="40" customWidth="1"/>
    <col min="11" max="11" width="11.33203125" style="40" customWidth="1"/>
    <col min="12" max="12" width="1.5546875" style="40" customWidth="1"/>
    <col min="13" max="13" width="14.33203125" style="40" customWidth="1"/>
    <col min="14" max="14" width="2.109375" style="41" customWidth="1"/>
    <col min="15" max="16384" width="11.44140625" style="40"/>
  </cols>
  <sheetData>
    <row r="1" spans="1:1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3">
      <c r="A7" s="58"/>
      <c r="B7" s="42"/>
      <c r="C7" s="226" t="s">
        <v>29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6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O8" s="41"/>
    </row>
    <row r="9" spans="1:1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O10" s="41"/>
    </row>
    <row r="11" spans="1:16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180"/>
    </row>
    <row r="12" spans="1:16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3">
      <c r="A13" s="58"/>
      <c r="B13" s="67" t="s">
        <v>7</v>
      </c>
      <c r="C13" s="68">
        <v>11.360009</v>
      </c>
      <c r="D13" s="68">
        <v>24.2331</v>
      </c>
      <c r="E13" s="68">
        <v>7.4893210000000003</v>
      </c>
      <c r="F13" s="68">
        <v>8.8906799999999997</v>
      </c>
      <c r="G13" s="68">
        <v>6.3655549999999996</v>
      </c>
      <c r="H13" s="68">
        <v>4.0461989999999997</v>
      </c>
      <c r="I13" s="68">
        <v>-36.436037391869213</v>
      </c>
      <c r="J13" s="68">
        <v>63.563962608130787</v>
      </c>
      <c r="K13" s="68">
        <v>-28.401933260448018</v>
      </c>
      <c r="L13" s="60"/>
      <c r="M13" s="181"/>
      <c r="N13" s="41">
        <f t="shared" ref="N13:N23" si="0">IF(H13="","",1)</f>
        <v>1</v>
      </c>
      <c r="O13" s="41"/>
      <c r="P13" s="41"/>
    </row>
    <row r="14" spans="1:16" x14ac:dyDescent="0.3">
      <c r="A14" s="58"/>
      <c r="B14" s="67" t="s">
        <v>8</v>
      </c>
      <c r="C14" s="68">
        <v>32.912272999999999</v>
      </c>
      <c r="D14" s="68">
        <v>22.525673999999999</v>
      </c>
      <c r="E14" s="68">
        <v>11.573838</v>
      </c>
      <c r="F14" s="68">
        <v>11.084016999999999</v>
      </c>
      <c r="G14" s="68">
        <v>4.1190439999999997</v>
      </c>
      <c r="H14" s="68">
        <v>1.527704</v>
      </c>
      <c r="I14" s="68">
        <v>-62.91119978325068</v>
      </c>
      <c r="J14" s="68">
        <v>37.088800216749327</v>
      </c>
      <c r="K14" s="68">
        <v>-62.837985542606077</v>
      </c>
      <c r="L14" s="60"/>
      <c r="M14" s="41"/>
      <c r="N14" s="41">
        <f t="shared" si="0"/>
        <v>1</v>
      </c>
      <c r="O14" s="41"/>
      <c r="P14" s="41"/>
    </row>
    <row r="15" spans="1:16" x14ac:dyDescent="0.3">
      <c r="A15" s="58"/>
      <c r="B15" s="67" t="s">
        <v>9</v>
      </c>
      <c r="C15" s="68">
        <v>19.740931</v>
      </c>
      <c r="D15" s="68">
        <v>16.816808000000002</v>
      </c>
      <c r="E15" s="68">
        <v>12.619937</v>
      </c>
      <c r="F15" s="68">
        <v>10.335012000000001</v>
      </c>
      <c r="G15" s="68">
        <v>4.3435509999999997</v>
      </c>
      <c r="H15" s="68">
        <v>9.9561150000000005</v>
      </c>
      <c r="I15" s="68">
        <v>129.21602624212315</v>
      </c>
      <c r="J15" s="68">
        <v>229.21602624212315</v>
      </c>
      <c r="K15" s="68">
        <v>-57.972462925055147</v>
      </c>
      <c r="L15" s="60"/>
      <c r="M15" s="41"/>
      <c r="N15" s="41">
        <f t="shared" si="0"/>
        <v>1</v>
      </c>
      <c r="O15" s="41"/>
      <c r="P15" s="41"/>
    </row>
    <row r="16" spans="1:16" x14ac:dyDescent="0.3">
      <c r="A16" s="58"/>
      <c r="B16" s="67" t="s">
        <v>10</v>
      </c>
      <c r="C16" s="68">
        <v>21.397012</v>
      </c>
      <c r="D16" s="68">
        <v>18.663910000000001</v>
      </c>
      <c r="E16" s="68">
        <v>16.934517</v>
      </c>
      <c r="F16" s="68">
        <v>7.1191639999999996</v>
      </c>
      <c r="G16" s="68">
        <v>6.0610140000000001</v>
      </c>
      <c r="H16" s="68">
        <v>2.4750909999999999</v>
      </c>
      <c r="I16" s="68">
        <v>-59.163747188176764</v>
      </c>
      <c r="J16" s="68">
        <v>40.836252811823229</v>
      </c>
      <c r="K16" s="68">
        <v>-14.863402500630684</v>
      </c>
      <c r="L16" s="60"/>
      <c r="M16" s="41"/>
      <c r="N16" s="41">
        <f t="shared" si="0"/>
        <v>1</v>
      </c>
      <c r="O16" s="41"/>
      <c r="P16" s="41"/>
    </row>
    <row r="17" spans="1:16" x14ac:dyDescent="0.3">
      <c r="A17" s="58"/>
      <c r="B17" s="67" t="s">
        <v>11</v>
      </c>
      <c r="C17" s="68">
        <v>23.031863999999999</v>
      </c>
      <c r="D17" s="68">
        <v>15.395555</v>
      </c>
      <c r="E17" s="68">
        <v>11.651126</v>
      </c>
      <c r="F17" s="68">
        <v>4.1166090000000004</v>
      </c>
      <c r="G17" s="68">
        <v>3.724297</v>
      </c>
      <c r="H17" s="68">
        <v>1.639089</v>
      </c>
      <c r="I17" s="68">
        <v>-55.989304827192889</v>
      </c>
      <c r="J17" s="68">
        <v>44.010695172807111</v>
      </c>
      <c r="K17" s="68">
        <v>-9.5299796507271051</v>
      </c>
      <c r="L17" s="60"/>
      <c r="M17" s="41"/>
      <c r="N17" s="41">
        <f t="shared" si="0"/>
        <v>1</v>
      </c>
      <c r="O17" s="41"/>
      <c r="P17" s="41"/>
    </row>
    <row r="18" spans="1:16" x14ac:dyDescent="0.3">
      <c r="A18" s="58"/>
      <c r="B18" s="67" t="s">
        <v>12</v>
      </c>
      <c r="C18" s="68">
        <v>20.466787</v>
      </c>
      <c r="D18" s="68">
        <v>6.507555</v>
      </c>
      <c r="E18" s="68">
        <v>10.553143</v>
      </c>
      <c r="F18" s="68">
        <v>6.2340590000000002</v>
      </c>
      <c r="G18" s="68">
        <v>4.4755659999999997</v>
      </c>
      <c r="H18" s="68">
        <v>1.2000059999999999</v>
      </c>
      <c r="I18" s="68">
        <v>-73.187614706162307</v>
      </c>
      <c r="J18" s="68">
        <v>26.812385293837693</v>
      </c>
      <c r="K18" s="68">
        <v>-28.207833772506806</v>
      </c>
      <c r="L18" s="60"/>
      <c r="M18" s="41"/>
      <c r="N18" s="41">
        <f t="shared" si="0"/>
        <v>1</v>
      </c>
      <c r="O18" s="41"/>
      <c r="P18" s="41"/>
    </row>
    <row r="19" spans="1:16" x14ac:dyDescent="0.3">
      <c r="A19" s="58"/>
      <c r="B19" s="67" t="s">
        <v>13</v>
      </c>
      <c r="C19" s="68">
        <v>32.178328</v>
      </c>
      <c r="D19" s="68">
        <v>14.268068</v>
      </c>
      <c r="E19" s="68">
        <v>9.380172</v>
      </c>
      <c r="F19" s="68">
        <v>10.458885</v>
      </c>
      <c r="G19" s="68">
        <v>1.996391</v>
      </c>
      <c r="H19" s="68">
        <v>1.39767</v>
      </c>
      <c r="I19" s="68">
        <v>-29.990167256814924</v>
      </c>
      <c r="J19" s="68">
        <v>70.009832743185072</v>
      </c>
      <c r="K19" s="68">
        <v>-80.912009262937687</v>
      </c>
      <c r="L19" s="60"/>
      <c r="M19" s="41"/>
      <c r="N19" s="41">
        <f t="shared" si="0"/>
        <v>1</v>
      </c>
      <c r="O19" s="41"/>
      <c r="P19" s="41"/>
    </row>
    <row r="20" spans="1:16" x14ac:dyDescent="0.3">
      <c r="A20" s="58"/>
      <c r="B20" s="67" t="s">
        <v>14</v>
      </c>
      <c r="C20" s="68">
        <v>20.638679</v>
      </c>
      <c r="D20" s="68">
        <v>8.6590340000000001</v>
      </c>
      <c r="E20" s="68">
        <v>12.240626000000001</v>
      </c>
      <c r="F20" s="68">
        <v>7.7272949999999998</v>
      </c>
      <c r="G20" s="68">
        <v>6.7971440000000003</v>
      </c>
      <c r="H20" s="68">
        <v>2.251541</v>
      </c>
      <c r="I20" s="68">
        <v>-66.875190521195378</v>
      </c>
      <c r="J20" s="68">
        <v>33.124809478804629</v>
      </c>
      <c r="K20" s="68">
        <v>-12.037213539796266</v>
      </c>
      <c r="L20" s="60"/>
      <c r="M20" s="41"/>
      <c r="N20" s="41">
        <f t="shared" si="0"/>
        <v>1</v>
      </c>
      <c r="O20" s="41"/>
      <c r="P20" s="41"/>
    </row>
    <row r="21" spans="1:16" x14ac:dyDescent="0.3">
      <c r="A21" s="58"/>
      <c r="B21" s="67" t="s">
        <v>15</v>
      </c>
      <c r="C21" s="68">
        <v>22.812636000000001</v>
      </c>
      <c r="D21" s="68">
        <v>11.103467</v>
      </c>
      <c r="E21" s="68">
        <v>14.759645000000001</v>
      </c>
      <c r="F21" s="68">
        <v>6.1318450000000002</v>
      </c>
      <c r="G21" s="68">
        <v>1.1799249999999999</v>
      </c>
      <c r="H21" s="30">
        <v>2.588822</v>
      </c>
      <c r="I21" s="30">
        <v>119.40564018899509</v>
      </c>
      <c r="J21" s="30">
        <v>219.40564018899508</v>
      </c>
      <c r="K21" s="30">
        <v>-80.757422928987936</v>
      </c>
      <c r="L21" s="60"/>
      <c r="M21" s="41"/>
      <c r="N21" s="41">
        <f t="shared" si="0"/>
        <v>1</v>
      </c>
      <c r="O21" s="41"/>
      <c r="P21" s="41"/>
    </row>
    <row r="22" spans="1:16" x14ac:dyDescent="0.3">
      <c r="A22" s="58"/>
      <c r="B22" s="67" t="s">
        <v>16</v>
      </c>
      <c r="C22" s="68">
        <v>12.508528</v>
      </c>
      <c r="D22" s="68">
        <v>14.341302000000001</v>
      </c>
      <c r="E22" s="68">
        <v>16.287713</v>
      </c>
      <c r="F22" s="68">
        <v>4.392773</v>
      </c>
      <c r="G22" s="68">
        <v>2.6349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0"/>
        <v/>
      </c>
      <c r="O22" s="41"/>
      <c r="P22" s="41"/>
    </row>
    <row r="23" spans="1:16" x14ac:dyDescent="0.3">
      <c r="A23" s="58"/>
      <c r="B23" s="67" t="s">
        <v>17</v>
      </c>
      <c r="C23" s="68">
        <v>24.095058999999999</v>
      </c>
      <c r="D23" s="68">
        <v>9.0179919999999996</v>
      </c>
      <c r="E23" s="68">
        <v>10.633069000000001</v>
      </c>
      <c r="F23" s="68">
        <v>4.9323689999999996</v>
      </c>
      <c r="G23" s="68">
        <v>2.2779699999999998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  <c r="P23" s="41"/>
    </row>
    <row r="24" spans="1:16" x14ac:dyDescent="0.3">
      <c r="A24" s="58"/>
      <c r="B24" s="67" t="s">
        <v>18</v>
      </c>
      <c r="C24" s="68">
        <v>21.744092999999999</v>
      </c>
      <c r="D24" s="68">
        <v>10.684495</v>
      </c>
      <c r="E24" s="68">
        <v>26.820125999999998</v>
      </c>
      <c r="F24" s="68">
        <v>5.5102349999999998</v>
      </c>
      <c r="G24" s="68">
        <v>4.8175970000000001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ref="N24" si="1">IF(H24="","",1)</f>
        <v/>
      </c>
      <c r="O24" s="41"/>
      <c r="P24" s="41"/>
    </row>
    <row r="25" spans="1:16" x14ac:dyDescent="0.3">
      <c r="A25" s="58"/>
      <c r="B25" s="69" t="s">
        <v>33</v>
      </c>
      <c r="C25" s="70">
        <v>262.88619899999998</v>
      </c>
      <c r="D25" s="70">
        <v>172.21696000000003</v>
      </c>
      <c r="E25" s="70">
        <v>160.94323299999999</v>
      </c>
      <c r="F25" s="70">
        <v>86.932942999999995</v>
      </c>
      <c r="G25" s="70">
        <v>48.792954000000002</v>
      </c>
      <c r="H25" s="30">
        <v>27.082236999999999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-34.489919723781306</v>
      </c>
      <c r="E26" s="70">
        <v>-6.5462350514142393</v>
      </c>
      <c r="F26" s="70">
        <v>-45.98533819685354</v>
      </c>
      <c r="G26" s="70">
        <v>-43.872883723722545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3">
      <c r="A28" s="58"/>
      <c r="B28" s="69" t="s">
        <v>20</v>
      </c>
      <c r="C28" s="70">
        <v>204.53851899999998</v>
      </c>
      <c r="D28" s="70">
        <v>138.17317100000002</v>
      </c>
      <c r="E28" s="70">
        <v>107.20232500000002</v>
      </c>
      <c r="F28" s="70">
        <v>72.097566</v>
      </c>
      <c r="G28" s="70">
        <v>39.062486999999997</v>
      </c>
      <c r="H28" s="30">
        <v>27.082236999999999</v>
      </c>
      <c r="I28" s="66">
        <v>-30.669450206793027</v>
      </c>
      <c r="J28" s="30">
        <v>69.33054979320697</v>
      </c>
      <c r="K28" s="30">
        <v>-45.819964296714268</v>
      </c>
      <c r="L28" s="60"/>
    </row>
    <row r="29" spans="1:16" ht="18.75" customHeight="1" x14ac:dyDescent="0.3">
      <c r="A29" s="58"/>
      <c r="B29" s="69" t="s">
        <v>19</v>
      </c>
      <c r="C29" s="70"/>
      <c r="D29" s="70">
        <v>-32.446381407503964</v>
      </c>
      <c r="E29" s="70">
        <v>-22.414514898843862</v>
      </c>
      <c r="F29" s="70">
        <v>-32.746266463903659</v>
      </c>
      <c r="G29" s="70">
        <v>-45.819964296714268</v>
      </c>
      <c r="H29" s="30">
        <v>-30.669450206793027</v>
      </c>
      <c r="I29" s="48"/>
      <c r="J29" s="48"/>
      <c r="K29" s="48"/>
      <c r="L29" s="60"/>
    </row>
    <row r="30" spans="1:16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3">
      <c r="A31" s="58"/>
      <c r="B31" s="46"/>
      <c r="C31" s="225" t="s">
        <v>131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6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27"/>
      <c r="O46" s="136"/>
    </row>
    <row r="47" spans="1:15" x14ac:dyDescent="0.3">
      <c r="B47" s="127"/>
      <c r="C47" s="127"/>
      <c r="D47" s="127"/>
      <c r="E47" s="127"/>
      <c r="F47" s="127"/>
      <c r="G47" s="127"/>
      <c r="H47" s="127"/>
      <c r="I47" s="127"/>
      <c r="J47" s="136"/>
      <c r="K47" s="136"/>
      <c r="L47" s="136"/>
      <c r="M47" s="136"/>
      <c r="N47" s="127"/>
      <c r="O47" s="136"/>
    </row>
    <row r="48" spans="1:15" x14ac:dyDescent="0.3">
      <c r="B48" s="125"/>
      <c r="C48" s="125"/>
      <c r="D48" s="125"/>
      <c r="E48" s="125"/>
      <c r="F48" s="125"/>
      <c r="G48" s="125"/>
      <c r="H48" s="125"/>
      <c r="I48" s="127"/>
      <c r="J48" s="136"/>
      <c r="K48" s="136"/>
      <c r="L48" s="136"/>
      <c r="M48" s="136"/>
      <c r="N48" s="127"/>
      <c r="O48" s="136"/>
    </row>
    <row r="49" spans="2:15" x14ac:dyDescent="0.3">
      <c r="B49" s="125"/>
      <c r="C49" s="125"/>
      <c r="D49" s="125"/>
      <c r="E49" s="125"/>
      <c r="F49" s="125"/>
      <c r="G49" s="125"/>
      <c r="H49" s="125"/>
      <c r="I49" s="127"/>
      <c r="J49" s="136"/>
      <c r="K49" s="136"/>
      <c r="L49" s="136"/>
      <c r="M49" s="136"/>
      <c r="N49" s="127"/>
      <c r="O49" s="136"/>
    </row>
    <row r="50" spans="2:15" x14ac:dyDescent="0.3">
      <c r="B50" s="125"/>
      <c r="C50" s="125"/>
      <c r="D50" s="125"/>
      <c r="E50" s="125"/>
      <c r="F50" s="125"/>
      <c r="G50" s="125"/>
      <c r="H50" s="125"/>
      <c r="I50" s="127"/>
      <c r="J50" s="136"/>
      <c r="K50" s="136"/>
      <c r="L50" s="136"/>
      <c r="M50" s="136"/>
      <c r="N50" s="127"/>
      <c r="O50" s="136"/>
    </row>
    <row r="51" spans="2:15" x14ac:dyDescent="0.3">
      <c r="B51" s="125"/>
      <c r="C51" s="125"/>
      <c r="D51" s="125"/>
      <c r="E51" s="125"/>
      <c r="F51" s="125"/>
      <c r="G51" s="125"/>
      <c r="H51" s="125"/>
      <c r="I51" s="127"/>
      <c r="J51" s="136"/>
      <c r="K51" s="136"/>
      <c r="L51" s="136"/>
      <c r="M51" s="136"/>
      <c r="N51" s="127"/>
      <c r="O51" s="136"/>
    </row>
    <row r="52" spans="2:15" x14ac:dyDescent="0.3">
      <c r="B52" s="125"/>
      <c r="C52" s="125"/>
      <c r="D52" s="125"/>
      <c r="E52" s="125"/>
      <c r="F52" s="125"/>
      <c r="G52" s="125"/>
      <c r="H52" s="125"/>
      <c r="I52" s="127"/>
      <c r="J52" s="136"/>
      <c r="K52" s="136"/>
      <c r="L52" s="136"/>
      <c r="M52" s="136"/>
      <c r="N52" s="127"/>
      <c r="O52" s="136"/>
    </row>
    <row r="53" spans="2:15" x14ac:dyDescent="0.3">
      <c r="B53" s="125" t="s">
        <v>1</v>
      </c>
      <c r="C53" s="125" t="s">
        <v>161</v>
      </c>
      <c r="D53" s="125" t="s">
        <v>164</v>
      </c>
      <c r="E53" s="125" t="s">
        <v>162</v>
      </c>
      <c r="F53" s="125" t="s">
        <v>163</v>
      </c>
      <c r="G53" s="125"/>
      <c r="H53" s="125"/>
      <c r="I53" s="127"/>
      <c r="J53" s="136"/>
      <c r="K53" s="136"/>
      <c r="L53" s="136"/>
      <c r="M53" s="136"/>
      <c r="N53" s="127"/>
      <c r="O53" s="136"/>
    </row>
    <row r="54" spans="2:15" x14ac:dyDescent="0.3">
      <c r="B54" s="125">
        <f>+C11</f>
        <v>2014</v>
      </c>
      <c r="C54" s="125">
        <v>1</v>
      </c>
      <c r="D54" s="123">
        <f t="shared" ref="D54:D64" si="2">+C13</f>
        <v>11.360009</v>
      </c>
      <c r="E54" s="188">
        <v>41640</v>
      </c>
      <c r="F54" s="125"/>
      <c r="G54" s="125"/>
      <c r="H54" s="125"/>
      <c r="I54" s="127"/>
      <c r="J54" s="136"/>
      <c r="K54" s="136"/>
      <c r="L54" s="136"/>
      <c r="M54" s="136"/>
      <c r="N54" s="127"/>
      <c r="O54" s="136"/>
    </row>
    <row r="55" spans="2:15" x14ac:dyDescent="0.3">
      <c r="B55" s="125">
        <f t="shared" ref="B55:B65" si="3">+B54</f>
        <v>2014</v>
      </c>
      <c r="C55" s="125">
        <v>2</v>
      </c>
      <c r="D55" s="123">
        <f t="shared" si="2"/>
        <v>32.912272999999999</v>
      </c>
      <c r="E55" s="188">
        <v>41671</v>
      </c>
      <c r="F55" s="125"/>
      <c r="G55" s="125"/>
      <c r="H55" s="125"/>
      <c r="I55" s="127"/>
      <c r="J55" s="136"/>
      <c r="K55" s="136"/>
      <c r="L55" s="136"/>
      <c r="M55" s="136"/>
      <c r="N55" s="127"/>
      <c r="O55" s="136"/>
    </row>
    <row r="56" spans="2:15" x14ac:dyDescent="0.3">
      <c r="B56" s="125">
        <f t="shared" si="3"/>
        <v>2014</v>
      </c>
      <c r="C56" s="125">
        <v>3</v>
      </c>
      <c r="D56" s="123">
        <f t="shared" si="2"/>
        <v>19.740931</v>
      </c>
      <c r="E56" s="188">
        <v>41699</v>
      </c>
      <c r="F56" s="125"/>
      <c r="G56" s="125"/>
      <c r="H56" s="125"/>
      <c r="I56" s="127"/>
      <c r="J56" s="136"/>
      <c r="K56" s="136"/>
      <c r="L56" s="136"/>
      <c r="M56" s="136"/>
      <c r="N56" s="127"/>
      <c r="O56" s="136"/>
    </row>
    <row r="57" spans="2:15" x14ac:dyDescent="0.3">
      <c r="B57" s="125">
        <f t="shared" si="3"/>
        <v>2014</v>
      </c>
      <c r="C57" s="125">
        <v>4</v>
      </c>
      <c r="D57" s="123">
        <f t="shared" si="2"/>
        <v>21.397012</v>
      </c>
      <c r="E57" s="188">
        <v>41730</v>
      </c>
      <c r="F57" s="190">
        <f>+AVERAGE(D54:D61)</f>
        <v>22.715735374999998</v>
      </c>
      <c r="G57" s="125"/>
      <c r="H57" s="125"/>
      <c r="I57" s="127"/>
      <c r="J57" s="136"/>
      <c r="K57" s="136"/>
      <c r="L57" s="136"/>
      <c r="M57" s="136"/>
      <c r="N57" s="127"/>
      <c r="O57" s="136"/>
    </row>
    <row r="58" spans="2:15" x14ac:dyDescent="0.3">
      <c r="B58" s="125">
        <f t="shared" si="3"/>
        <v>2014</v>
      </c>
      <c r="C58" s="125">
        <v>5</v>
      </c>
      <c r="D58" s="123">
        <f t="shared" si="2"/>
        <v>23.031863999999999</v>
      </c>
      <c r="E58" s="188">
        <v>41760</v>
      </c>
      <c r="F58" s="190">
        <f>+AVERAGE(D54:D61)</f>
        <v>22.715735374999998</v>
      </c>
      <c r="G58" s="125"/>
      <c r="H58" s="125"/>
      <c r="I58" s="127"/>
      <c r="J58" s="136"/>
      <c r="K58" s="136"/>
      <c r="L58" s="136"/>
      <c r="M58" s="136"/>
      <c r="N58" s="127"/>
      <c r="O58" s="136"/>
    </row>
    <row r="59" spans="2:15" x14ac:dyDescent="0.3">
      <c r="B59" s="125">
        <f t="shared" si="3"/>
        <v>2014</v>
      </c>
      <c r="C59" s="125">
        <v>6</v>
      </c>
      <c r="D59" s="123">
        <f t="shared" si="2"/>
        <v>20.466787</v>
      </c>
      <c r="E59" s="188">
        <v>41791</v>
      </c>
      <c r="F59" s="190">
        <f>+AVERAGE(D54:D61)</f>
        <v>22.715735374999998</v>
      </c>
      <c r="G59" s="125"/>
      <c r="H59" s="125"/>
      <c r="I59" s="127"/>
      <c r="J59" s="136"/>
      <c r="K59" s="136"/>
      <c r="L59" s="136"/>
      <c r="M59" s="136"/>
      <c r="N59" s="127"/>
      <c r="O59" s="136"/>
    </row>
    <row r="60" spans="2:15" x14ac:dyDescent="0.3">
      <c r="B60" s="125">
        <f t="shared" si="3"/>
        <v>2014</v>
      </c>
      <c r="C60" s="125">
        <v>7</v>
      </c>
      <c r="D60" s="123">
        <f t="shared" si="2"/>
        <v>32.178328</v>
      </c>
      <c r="E60" s="188">
        <v>41821</v>
      </c>
      <c r="F60" s="190">
        <f>+AVERAGE(D54:D61)</f>
        <v>22.715735374999998</v>
      </c>
      <c r="G60" s="125"/>
      <c r="H60" s="125"/>
      <c r="I60" s="127"/>
      <c r="J60" s="136"/>
      <c r="K60" s="136"/>
      <c r="L60" s="136"/>
      <c r="M60" s="136"/>
      <c r="N60" s="127"/>
      <c r="O60" s="136"/>
    </row>
    <row r="61" spans="2:15" x14ac:dyDescent="0.3">
      <c r="B61" s="125">
        <f t="shared" si="3"/>
        <v>2014</v>
      </c>
      <c r="C61" s="125">
        <v>8</v>
      </c>
      <c r="D61" s="123">
        <f t="shared" si="2"/>
        <v>20.638679</v>
      </c>
      <c r="E61" s="188">
        <v>41852</v>
      </c>
      <c r="F61" s="190">
        <f>+AVERAGE(D54:D61)</f>
        <v>22.715735374999998</v>
      </c>
      <c r="G61" s="125"/>
      <c r="H61" s="125"/>
      <c r="I61" s="127"/>
      <c r="J61" s="136"/>
      <c r="K61" s="136"/>
      <c r="L61" s="136"/>
      <c r="M61" s="136"/>
      <c r="N61" s="127"/>
      <c r="O61" s="136"/>
    </row>
    <row r="62" spans="2:15" x14ac:dyDescent="0.3">
      <c r="B62" s="125">
        <f t="shared" si="3"/>
        <v>2014</v>
      </c>
      <c r="C62" s="125">
        <v>9</v>
      </c>
      <c r="D62" s="123">
        <f t="shared" si="2"/>
        <v>22.812636000000001</v>
      </c>
      <c r="E62" s="188">
        <v>41883</v>
      </c>
      <c r="F62" s="190">
        <f>+AVERAGE(D54:D62)</f>
        <v>22.72650211111111</v>
      </c>
      <c r="G62" s="125"/>
      <c r="H62" s="125"/>
      <c r="I62" s="127"/>
      <c r="J62" s="136"/>
      <c r="K62" s="136"/>
      <c r="L62" s="136"/>
      <c r="M62" s="136"/>
      <c r="N62" s="127"/>
      <c r="O62" s="136"/>
    </row>
    <row r="63" spans="2:15" x14ac:dyDescent="0.3">
      <c r="B63" s="125">
        <f t="shared" si="3"/>
        <v>2014</v>
      </c>
      <c r="C63" s="125">
        <v>10</v>
      </c>
      <c r="D63" s="123">
        <f t="shared" si="2"/>
        <v>12.508528</v>
      </c>
      <c r="E63" s="188">
        <v>41913</v>
      </c>
      <c r="F63" s="190">
        <f>+AVERAGE(D54:D63)</f>
        <v>21.704704700000001</v>
      </c>
      <c r="G63" s="125"/>
      <c r="H63" s="125"/>
      <c r="I63" s="127"/>
      <c r="J63" s="136"/>
      <c r="K63" s="136"/>
      <c r="L63" s="136"/>
      <c r="M63" s="136"/>
      <c r="N63" s="127"/>
      <c r="O63" s="136"/>
    </row>
    <row r="64" spans="2:15" x14ac:dyDescent="0.3">
      <c r="B64" s="125">
        <f t="shared" si="3"/>
        <v>2014</v>
      </c>
      <c r="C64" s="125">
        <v>11</v>
      </c>
      <c r="D64" s="123">
        <f t="shared" si="2"/>
        <v>24.095058999999999</v>
      </c>
      <c r="E64" s="188">
        <v>41944</v>
      </c>
      <c r="F64" s="190">
        <f>+AVERAGE(D54:D64)</f>
        <v>21.922009636363637</v>
      </c>
      <c r="G64" s="125"/>
      <c r="H64" s="125"/>
      <c r="I64" s="127"/>
      <c r="J64" s="136"/>
      <c r="K64" s="136"/>
      <c r="L64" s="136"/>
      <c r="M64" s="136"/>
      <c r="N64" s="127"/>
      <c r="O64" s="136"/>
    </row>
    <row r="65" spans="2:15" x14ac:dyDescent="0.3">
      <c r="B65" s="125">
        <f t="shared" si="3"/>
        <v>2014</v>
      </c>
      <c r="C65" s="125">
        <v>12</v>
      </c>
      <c r="D65" s="123">
        <f t="shared" ref="D65" si="4">+C24</f>
        <v>21.744092999999999</v>
      </c>
      <c r="E65" s="188">
        <v>41974</v>
      </c>
      <c r="F65" s="190">
        <f t="shared" ref="F65:F96" si="5">+AVERAGE(D54:D65)</f>
        <v>21.907183249999999</v>
      </c>
      <c r="G65" s="125"/>
      <c r="H65" s="125"/>
      <c r="I65" s="127"/>
      <c r="J65" s="136"/>
      <c r="K65" s="136"/>
      <c r="L65" s="136"/>
      <c r="M65" s="136"/>
      <c r="N65" s="127"/>
      <c r="O65" s="136"/>
    </row>
    <row r="66" spans="2:15" x14ac:dyDescent="0.3">
      <c r="B66" s="125">
        <f>+D11</f>
        <v>2015</v>
      </c>
      <c r="C66" s="125">
        <v>1</v>
      </c>
      <c r="D66" s="123">
        <f>+D13</f>
        <v>24.2331</v>
      </c>
      <c r="E66" s="188">
        <v>42005</v>
      </c>
      <c r="F66" s="190">
        <f t="shared" si="5"/>
        <v>22.97994083333333</v>
      </c>
      <c r="G66" s="125"/>
      <c r="H66" s="125"/>
      <c r="I66" s="127"/>
      <c r="J66" s="136"/>
      <c r="K66" s="136"/>
      <c r="L66" s="136"/>
      <c r="M66" s="136"/>
      <c r="N66" s="127"/>
      <c r="O66" s="136"/>
    </row>
    <row r="67" spans="2:15" x14ac:dyDescent="0.3">
      <c r="B67" s="125">
        <f t="shared" ref="B67:B77" si="6">+B66</f>
        <v>2015</v>
      </c>
      <c r="C67" s="125">
        <v>2</v>
      </c>
      <c r="D67" s="123">
        <f t="shared" ref="D67:D76" si="7">+D14</f>
        <v>22.525673999999999</v>
      </c>
      <c r="E67" s="188">
        <v>42036</v>
      </c>
      <c r="F67" s="190">
        <f t="shared" si="5"/>
        <v>22.114390916666665</v>
      </c>
      <c r="G67" s="125"/>
      <c r="H67" s="125"/>
      <c r="I67" s="127"/>
      <c r="J67" s="136"/>
      <c r="K67" s="136"/>
      <c r="L67" s="136"/>
      <c r="M67" s="136"/>
      <c r="N67" s="127"/>
      <c r="O67" s="136"/>
    </row>
    <row r="68" spans="2:15" x14ac:dyDescent="0.3">
      <c r="B68" s="125">
        <f t="shared" si="6"/>
        <v>2015</v>
      </c>
      <c r="C68" s="125">
        <v>3</v>
      </c>
      <c r="D68" s="123">
        <f t="shared" si="7"/>
        <v>16.816808000000002</v>
      </c>
      <c r="E68" s="188">
        <v>42064</v>
      </c>
      <c r="F68" s="190">
        <f t="shared" si="5"/>
        <v>21.870714000000003</v>
      </c>
      <c r="G68" s="144"/>
      <c r="H68" s="125"/>
      <c r="I68" s="41"/>
    </row>
    <row r="69" spans="2:15" x14ac:dyDescent="0.3">
      <c r="B69" s="125">
        <f t="shared" si="6"/>
        <v>2015</v>
      </c>
      <c r="C69" s="125">
        <v>4</v>
      </c>
      <c r="D69" s="123">
        <f t="shared" si="7"/>
        <v>18.663910000000001</v>
      </c>
      <c r="E69" s="188">
        <v>42095</v>
      </c>
      <c r="F69" s="190">
        <f t="shared" si="5"/>
        <v>21.642955499999999</v>
      </c>
      <c r="G69" s="144"/>
      <c r="H69" s="125"/>
      <c r="I69" s="41"/>
    </row>
    <row r="70" spans="2:15" x14ac:dyDescent="0.3">
      <c r="B70" s="125">
        <f t="shared" si="6"/>
        <v>2015</v>
      </c>
      <c r="C70" s="125">
        <v>5</v>
      </c>
      <c r="D70" s="123">
        <f t="shared" si="7"/>
        <v>15.395555</v>
      </c>
      <c r="E70" s="188">
        <v>42125</v>
      </c>
      <c r="F70" s="190">
        <f t="shared" si="5"/>
        <v>21.006596416666667</v>
      </c>
      <c r="G70" s="144"/>
      <c r="H70" s="125"/>
      <c r="I70" s="41"/>
    </row>
    <row r="71" spans="2:15" x14ac:dyDescent="0.3">
      <c r="B71" s="125">
        <f t="shared" si="6"/>
        <v>2015</v>
      </c>
      <c r="C71" s="125">
        <v>6</v>
      </c>
      <c r="D71" s="123">
        <f t="shared" si="7"/>
        <v>6.507555</v>
      </c>
      <c r="E71" s="188">
        <v>42156</v>
      </c>
      <c r="F71" s="190">
        <f t="shared" si="5"/>
        <v>19.843327083333332</v>
      </c>
      <c r="G71" s="144"/>
      <c r="H71" s="125"/>
      <c r="I71" s="41"/>
    </row>
    <row r="72" spans="2:15" x14ac:dyDescent="0.3">
      <c r="B72" s="125">
        <f t="shared" si="6"/>
        <v>2015</v>
      </c>
      <c r="C72" s="125">
        <v>7</v>
      </c>
      <c r="D72" s="123">
        <f t="shared" si="7"/>
        <v>14.268068</v>
      </c>
      <c r="E72" s="188">
        <v>42186</v>
      </c>
      <c r="F72" s="190">
        <f t="shared" si="5"/>
        <v>18.35080541666667</v>
      </c>
      <c r="G72" s="144"/>
      <c r="H72" s="125"/>
      <c r="I72" s="41"/>
    </row>
    <row r="73" spans="2:15" x14ac:dyDescent="0.3">
      <c r="B73" s="125">
        <f t="shared" si="6"/>
        <v>2015</v>
      </c>
      <c r="C73" s="125">
        <v>8</v>
      </c>
      <c r="D73" s="123">
        <f t="shared" si="7"/>
        <v>8.6590340000000001</v>
      </c>
      <c r="E73" s="188">
        <v>42217</v>
      </c>
      <c r="F73" s="190">
        <f t="shared" si="5"/>
        <v>17.352501666666665</v>
      </c>
      <c r="G73" s="144"/>
      <c r="H73" s="125"/>
      <c r="I73" s="41"/>
    </row>
    <row r="74" spans="2:15" x14ac:dyDescent="0.3">
      <c r="B74" s="125">
        <f t="shared" si="6"/>
        <v>2015</v>
      </c>
      <c r="C74" s="125">
        <v>9</v>
      </c>
      <c r="D74" s="123">
        <f t="shared" si="7"/>
        <v>11.103467</v>
      </c>
      <c r="E74" s="188">
        <v>42248</v>
      </c>
      <c r="F74" s="190">
        <f t="shared" si="5"/>
        <v>16.376737583333334</v>
      </c>
      <c r="G74" s="144"/>
      <c r="H74" s="125"/>
      <c r="I74" s="41"/>
    </row>
    <row r="75" spans="2:15" x14ac:dyDescent="0.3">
      <c r="B75" s="125">
        <f t="shared" si="6"/>
        <v>2015</v>
      </c>
      <c r="C75" s="125">
        <v>10</v>
      </c>
      <c r="D75" s="123">
        <f t="shared" si="7"/>
        <v>14.341302000000001</v>
      </c>
      <c r="E75" s="188">
        <v>42278</v>
      </c>
      <c r="F75" s="190">
        <f t="shared" si="5"/>
        <v>16.529468749999999</v>
      </c>
      <c r="G75" s="144"/>
      <c r="H75" s="125"/>
      <c r="I75" s="41"/>
    </row>
    <row r="76" spans="2:15" x14ac:dyDescent="0.3">
      <c r="B76" s="125">
        <f t="shared" si="6"/>
        <v>2015</v>
      </c>
      <c r="C76" s="125">
        <v>11</v>
      </c>
      <c r="D76" s="123">
        <f t="shared" si="7"/>
        <v>9.0179919999999996</v>
      </c>
      <c r="E76" s="188">
        <v>42309</v>
      </c>
      <c r="F76" s="190">
        <f t="shared" si="5"/>
        <v>15.2730465</v>
      </c>
      <c r="G76" s="144"/>
      <c r="H76" s="125"/>
      <c r="I76" s="41"/>
    </row>
    <row r="77" spans="2:15" x14ac:dyDescent="0.3">
      <c r="B77" s="125">
        <f t="shared" si="6"/>
        <v>2015</v>
      </c>
      <c r="C77" s="125">
        <v>12</v>
      </c>
      <c r="D77" s="123">
        <f>+D24</f>
        <v>10.684495</v>
      </c>
      <c r="E77" s="188">
        <v>42339</v>
      </c>
      <c r="F77" s="190">
        <f t="shared" si="5"/>
        <v>14.351413333333335</v>
      </c>
      <c r="G77" s="144"/>
      <c r="H77" s="125"/>
      <c r="I77" s="41"/>
    </row>
    <row r="78" spans="2:15" x14ac:dyDescent="0.3">
      <c r="B78" s="125">
        <f>+E11</f>
        <v>2016</v>
      </c>
      <c r="C78" s="125">
        <v>1</v>
      </c>
      <c r="D78" s="123">
        <f t="shared" ref="D78:D88" si="8">+E13</f>
        <v>7.4893210000000003</v>
      </c>
      <c r="E78" s="188">
        <v>42370</v>
      </c>
      <c r="F78" s="190">
        <f t="shared" si="5"/>
        <v>12.956098416666665</v>
      </c>
      <c r="G78" s="144"/>
      <c r="H78" s="125"/>
      <c r="I78" s="41"/>
    </row>
    <row r="79" spans="2:15" x14ac:dyDescent="0.3">
      <c r="B79" s="125">
        <f t="shared" ref="B79:B89" si="9">+B78</f>
        <v>2016</v>
      </c>
      <c r="C79" s="125">
        <v>2</v>
      </c>
      <c r="D79" s="123">
        <f t="shared" si="8"/>
        <v>11.573838</v>
      </c>
      <c r="E79" s="188">
        <v>42401</v>
      </c>
      <c r="F79" s="190">
        <f t="shared" si="5"/>
        <v>12.043445416666666</v>
      </c>
      <c r="G79" s="144"/>
      <c r="H79" s="125"/>
      <c r="I79" s="41"/>
    </row>
    <row r="80" spans="2:15" x14ac:dyDescent="0.3">
      <c r="B80" s="125">
        <f t="shared" si="9"/>
        <v>2016</v>
      </c>
      <c r="C80" s="125">
        <v>3</v>
      </c>
      <c r="D80" s="123">
        <f t="shared" si="8"/>
        <v>12.619937</v>
      </c>
      <c r="E80" s="188">
        <v>42430</v>
      </c>
      <c r="F80" s="190">
        <f t="shared" si="5"/>
        <v>11.693706166666667</v>
      </c>
      <c r="G80" s="144"/>
      <c r="H80" s="125"/>
      <c r="I80" s="41"/>
    </row>
    <row r="81" spans="2:9" x14ac:dyDescent="0.3">
      <c r="B81" s="125">
        <f t="shared" si="9"/>
        <v>2016</v>
      </c>
      <c r="C81" s="125">
        <v>4</v>
      </c>
      <c r="D81" s="123">
        <f t="shared" si="8"/>
        <v>16.934517</v>
      </c>
      <c r="E81" s="188">
        <v>42461</v>
      </c>
      <c r="F81" s="190">
        <f t="shared" si="5"/>
        <v>11.549590083333333</v>
      </c>
      <c r="G81" s="144"/>
      <c r="H81" s="125"/>
      <c r="I81" s="41"/>
    </row>
    <row r="82" spans="2:9" x14ac:dyDescent="0.3">
      <c r="B82" s="125">
        <f t="shared" si="9"/>
        <v>2016</v>
      </c>
      <c r="C82" s="125">
        <v>5</v>
      </c>
      <c r="D82" s="123">
        <f t="shared" si="8"/>
        <v>11.651126</v>
      </c>
      <c r="E82" s="188">
        <v>42491</v>
      </c>
      <c r="F82" s="190">
        <f t="shared" si="5"/>
        <v>11.237554333333334</v>
      </c>
      <c r="G82" s="144"/>
      <c r="H82" s="125"/>
      <c r="I82" s="41"/>
    </row>
    <row r="83" spans="2:9" x14ac:dyDescent="0.3">
      <c r="B83" s="125">
        <f t="shared" si="9"/>
        <v>2016</v>
      </c>
      <c r="C83" s="125">
        <v>6</v>
      </c>
      <c r="D83" s="123">
        <f t="shared" si="8"/>
        <v>10.553143</v>
      </c>
      <c r="E83" s="188">
        <v>42522</v>
      </c>
      <c r="F83" s="190">
        <f t="shared" si="5"/>
        <v>11.574686666666667</v>
      </c>
      <c r="G83" s="144"/>
      <c r="H83" s="125"/>
      <c r="I83" s="41"/>
    </row>
    <row r="84" spans="2:9" x14ac:dyDescent="0.3">
      <c r="B84" s="125">
        <f t="shared" si="9"/>
        <v>2016</v>
      </c>
      <c r="C84" s="125">
        <v>7</v>
      </c>
      <c r="D84" s="123">
        <f t="shared" si="8"/>
        <v>9.380172</v>
      </c>
      <c r="E84" s="188">
        <v>42552</v>
      </c>
      <c r="F84" s="190">
        <f t="shared" si="5"/>
        <v>11.167361999999999</v>
      </c>
      <c r="G84" s="144"/>
      <c r="H84" s="125"/>
      <c r="I84" s="41"/>
    </row>
    <row r="85" spans="2:9" x14ac:dyDescent="0.3">
      <c r="B85" s="125">
        <f t="shared" si="9"/>
        <v>2016</v>
      </c>
      <c r="C85" s="125">
        <v>8</v>
      </c>
      <c r="D85" s="123">
        <f t="shared" si="8"/>
        <v>12.240626000000001</v>
      </c>
      <c r="E85" s="188">
        <v>42583</v>
      </c>
      <c r="F85" s="190">
        <f t="shared" si="5"/>
        <v>11.465828000000002</v>
      </c>
      <c r="G85" s="144"/>
      <c r="H85" s="125"/>
      <c r="I85" s="41"/>
    </row>
    <row r="86" spans="2:9" x14ac:dyDescent="0.3">
      <c r="B86" s="125">
        <f t="shared" si="9"/>
        <v>2016</v>
      </c>
      <c r="C86" s="125">
        <v>9</v>
      </c>
      <c r="D86" s="123">
        <f t="shared" si="8"/>
        <v>14.759645000000001</v>
      </c>
      <c r="E86" s="188">
        <v>42614</v>
      </c>
      <c r="F86" s="190">
        <f t="shared" si="5"/>
        <v>11.770509500000001</v>
      </c>
      <c r="G86" s="144"/>
      <c r="H86" s="125"/>
      <c r="I86" s="41"/>
    </row>
    <row r="87" spans="2:9" x14ac:dyDescent="0.3">
      <c r="B87" s="125">
        <f t="shared" si="9"/>
        <v>2016</v>
      </c>
      <c r="C87" s="125">
        <v>10</v>
      </c>
      <c r="D87" s="123">
        <f t="shared" si="8"/>
        <v>16.287713</v>
      </c>
      <c r="E87" s="188">
        <v>42644</v>
      </c>
      <c r="F87" s="190">
        <f t="shared" si="5"/>
        <v>11.932710416666668</v>
      </c>
      <c r="G87" s="144"/>
      <c r="H87" s="125"/>
      <c r="I87" s="41"/>
    </row>
    <row r="88" spans="2:9" x14ac:dyDescent="0.3">
      <c r="B88" s="125">
        <f t="shared" si="9"/>
        <v>2016</v>
      </c>
      <c r="C88" s="125">
        <v>11</v>
      </c>
      <c r="D88" s="123">
        <f t="shared" si="8"/>
        <v>10.633069000000001</v>
      </c>
      <c r="E88" s="188">
        <v>42675</v>
      </c>
      <c r="F88" s="190">
        <f t="shared" si="5"/>
        <v>12.067300166666669</v>
      </c>
      <c r="G88" s="144"/>
      <c r="H88" s="125"/>
      <c r="I88" s="41"/>
    </row>
    <row r="89" spans="2:9" x14ac:dyDescent="0.3">
      <c r="B89" s="125">
        <f t="shared" si="9"/>
        <v>2016</v>
      </c>
      <c r="C89" s="125">
        <v>12</v>
      </c>
      <c r="D89" s="123">
        <f t="shared" ref="D89" si="10">+E24</f>
        <v>26.820125999999998</v>
      </c>
      <c r="E89" s="188">
        <v>42705</v>
      </c>
      <c r="F89" s="190">
        <f t="shared" si="5"/>
        <v>13.411936083333332</v>
      </c>
      <c r="G89" s="144"/>
      <c r="H89" s="125"/>
      <c r="I89" s="41"/>
    </row>
    <row r="90" spans="2:9" x14ac:dyDescent="0.3">
      <c r="B90" s="125">
        <f>+F11</f>
        <v>2017</v>
      </c>
      <c r="C90" s="125">
        <v>1</v>
      </c>
      <c r="D90" s="123">
        <f t="shared" ref="D90:D100" si="11">+F13</f>
        <v>8.8906799999999997</v>
      </c>
      <c r="E90" s="188">
        <v>42736</v>
      </c>
      <c r="F90" s="190">
        <f t="shared" si="5"/>
        <v>13.528716000000001</v>
      </c>
      <c r="G90" s="144"/>
      <c r="H90" s="125"/>
      <c r="I90" s="41"/>
    </row>
    <row r="91" spans="2:9" x14ac:dyDescent="0.3">
      <c r="B91" s="125">
        <f t="shared" ref="B91:B101" si="12">+B90</f>
        <v>2017</v>
      </c>
      <c r="C91" s="125">
        <v>2</v>
      </c>
      <c r="D91" s="123">
        <f t="shared" si="11"/>
        <v>11.084016999999999</v>
      </c>
      <c r="E91" s="188">
        <v>42767</v>
      </c>
      <c r="F91" s="190">
        <f t="shared" si="5"/>
        <v>13.487897583333334</v>
      </c>
      <c r="G91" s="144"/>
      <c r="H91" s="125"/>
      <c r="I91" s="41"/>
    </row>
    <row r="92" spans="2:9" x14ac:dyDescent="0.3">
      <c r="B92" s="125">
        <f t="shared" si="12"/>
        <v>2017</v>
      </c>
      <c r="C92" s="125">
        <v>3</v>
      </c>
      <c r="D92" s="123">
        <f t="shared" si="11"/>
        <v>10.335012000000001</v>
      </c>
      <c r="E92" s="188">
        <v>42795</v>
      </c>
      <c r="F92" s="190">
        <f t="shared" si="5"/>
        <v>13.297487166666665</v>
      </c>
      <c r="G92" s="144"/>
      <c r="H92" s="125"/>
      <c r="I92" s="41"/>
    </row>
    <row r="93" spans="2:9" x14ac:dyDescent="0.3">
      <c r="B93" s="125">
        <f t="shared" si="12"/>
        <v>2017</v>
      </c>
      <c r="C93" s="125">
        <v>4</v>
      </c>
      <c r="D93" s="123">
        <f t="shared" si="11"/>
        <v>7.1191639999999996</v>
      </c>
      <c r="E93" s="188">
        <v>42826</v>
      </c>
      <c r="F93" s="190">
        <f t="shared" si="5"/>
        <v>12.479541083333336</v>
      </c>
      <c r="G93" s="144"/>
      <c r="H93" s="125"/>
      <c r="I93" s="41"/>
    </row>
    <row r="94" spans="2:9" x14ac:dyDescent="0.3">
      <c r="B94" s="125">
        <f t="shared" si="12"/>
        <v>2017</v>
      </c>
      <c r="C94" s="125">
        <v>5</v>
      </c>
      <c r="D94" s="123">
        <f t="shared" si="11"/>
        <v>4.1166090000000004</v>
      </c>
      <c r="E94" s="188">
        <v>42856</v>
      </c>
      <c r="F94" s="190">
        <f t="shared" si="5"/>
        <v>11.85166466666667</v>
      </c>
      <c r="G94" s="144"/>
      <c r="H94" s="125"/>
      <c r="I94" s="41"/>
    </row>
    <row r="95" spans="2:9" x14ac:dyDescent="0.3">
      <c r="B95" s="125">
        <f t="shared" si="12"/>
        <v>2017</v>
      </c>
      <c r="C95" s="125">
        <v>6</v>
      </c>
      <c r="D95" s="123">
        <f t="shared" si="11"/>
        <v>6.2340590000000002</v>
      </c>
      <c r="E95" s="188">
        <v>42887</v>
      </c>
      <c r="F95" s="190">
        <f t="shared" si="5"/>
        <v>11.491740999999999</v>
      </c>
      <c r="G95" s="144"/>
      <c r="H95" s="125"/>
      <c r="I95" s="41"/>
    </row>
    <row r="96" spans="2:9" x14ac:dyDescent="0.3">
      <c r="B96" s="125">
        <f t="shared" si="12"/>
        <v>2017</v>
      </c>
      <c r="C96" s="125">
        <v>7</v>
      </c>
      <c r="D96" s="123">
        <f t="shared" si="11"/>
        <v>10.458885</v>
      </c>
      <c r="E96" s="188">
        <v>42917</v>
      </c>
      <c r="F96" s="190">
        <f t="shared" si="5"/>
        <v>11.581633750000002</v>
      </c>
      <c r="G96" s="144"/>
      <c r="H96" s="125"/>
      <c r="I96" s="41"/>
    </row>
    <row r="97" spans="2:9" x14ac:dyDescent="0.3">
      <c r="B97" s="125">
        <f t="shared" si="12"/>
        <v>2017</v>
      </c>
      <c r="C97" s="125">
        <v>8</v>
      </c>
      <c r="D97" s="123">
        <f t="shared" si="11"/>
        <v>7.7272949999999998</v>
      </c>
      <c r="E97" s="188">
        <v>42948</v>
      </c>
      <c r="F97" s="190">
        <f t="shared" ref="F97:F101" si="13">+AVERAGE(D86:D97)</f>
        <v>11.205522833333333</v>
      </c>
      <c r="G97" s="144"/>
      <c r="H97" s="125"/>
      <c r="I97" s="41"/>
    </row>
    <row r="98" spans="2:9" x14ac:dyDescent="0.3">
      <c r="B98" s="125">
        <f t="shared" si="12"/>
        <v>2017</v>
      </c>
      <c r="C98" s="125">
        <v>9</v>
      </c>
      <c r="D98" s="123">
        <f t="shared" si="11"/>
        <v>6.1318450000000002</v>
      </c>
      <c r="E98" s="188">
        <v>42979</v>
      </c>
      <c r="F98" s="190">
        <f t="shared" si="13"/>
        <v>10.486539500000001</v>
      </c>
      <c r="G98" s="144"/>
      <c r="H98" s="125"/>
      <c r="I98" s="41"/>
    </row>
    <row r="99" spans="2:9" x14ac:dyDescent="0.3">
      <c r="B99" s="125">
        <f t="shared" si="12"/>
        <v>2017</v>
      </c>
      <c r="C99" s="125">
        <v>10</v>
      </c>
      <c r="D99" s="123">
        <f t="shared" si="11"/>
        <v>4.392773</v>
      </c>
      <c r="E99" s="188">
        <v>43009</v>
      </c>
      <c r="F99" s="190">
        <f t="shared" si="13"/>
        <v>9.4952945</v>
      </c>
      <c r="G99" s="144"/>
      <c r="H99" s="125"/>
      <c r="I99" s="41"/>
    </row>
    <row r="100" spans="2:9" x14ac:dyDescent="0.3">
      <c r="B100" s="125">
        <f t="shared" si="12"/>
        <v>2017</v>
      </c>
      <c r="C100" s="125">
        <v>11</v>
      </c>
      <c r="D100" s="123">
        <f t="shared" si="11"/>
        <v>4.9323689999999996</v>
      </c>
      <c r="E100" s="188">
        <v>43040</v>
      </c>
      <c r="F100" s="190">
        <f t="shared" si="13"/>
        <v>9.0202361666666651</v>
      </c>
      <c r="G100" s="144"/>
      <c r="H100" s="125"/>
      <c r="I100" s="41"/>
    </row>
    <row r="101" spans="2:9" x14ac:dyDescent="0.3">
      <c r="B101" s="125">
        <f t="shared" si="12"/>
        <v>2017</v>
      </c>
      <c r="C101" s="125">
        <v>12</v>
      </c>
      <c r="D101" s="123">
        <f>+F24</f>
        <v>5.5102349999999998</v>
      </c>
      <c r="E101" s="188">
        <v>43070</v>
      </c>
      <c r="F101" s="190">
        <f t="shared" si="13"/>
        <v>7.2444119166666665</v>
      </c>
      <c r="G101" s="144"/>
      <c r="H101" s="125"/>
      <c r="I101" s="41"/>
    </row>
    <row r="102" spans="2:9" s="40" customFormat="1" x14ac:dyDescent="0.3">
      <c r="B102" s="125">
        <v>2018</v>
      </c>
      <c r="C102" s="125">
        <v>1</v>
      </c>
      <c r="D102" s="123">
        <f t="shared" ref="D102:D112" si="14">+G13</f>
        <v>6.3655549999999996</v>
      </c>
      <c r="E102" s="188">
        <v>43101</v>
      </c>
      <c r="F102" s="190">
        <f>+AVERAGE(D102:D102)</f>
        <v>6.3655549999999996</v>
      </c>
      <c r="G102" s="144"/>
      <c r="H102" s="125"/>
      <c r="I102" s="41"/>
    </row>
    <row r="103" spans="2:9" s="40" customFormat="1" x14ac:dyDescent="0.3">
      <c r="B103" s="125">
        <f t="shared" ref="B103:B113" si="15">+B102</f>
        <v>2018</v>
      </c>
      <c r="C103" s="125">
        <v>2</v>
      </c>
      <c r="D103" s="123">
        <f t="shared" si="14"/>
        <v>4.1190439999999997</v>
      </c>
      <c r="E103" s="188">
        <v>43132</v>
      </c>
      <c r="F103" s="190">
        <f>+AVERAGE(D102:D103)</f>
        <v>5.2422994999999997</v>
      </c>
      <c r="G103" s="144"/>
      <c r="H103" s="125"/>
      <c r="I103" s="41"/>
    </row>
    <row r="104" spans="2:9" s="40" customFormat="1" x14ac:dyDescent="0.3">
      <c r="B104" s="125">
        <f t="shared" si="15"/>
        <v>2018</v>
      </c>
      <c r="C104" s="125">
        <v>3</v>
      </c>
      <c r="D104" s="123">
        <f t="shared" si="14"/>
        <v>4.3435509999999997</v>
      </c>
      <c r="E104" s="188">
        <v>43160</v>
      </c>
      <c r="F104" s="190">
        <f>+AVERAGE(D102:D104)</f>
        <v>4.9427166666666666</v>
      </c>
      <c r="G104" s="144"/>
      <c r="H104" s="125"/>
      <c r="I104" s="41"/>
    </row>
    <row r="105" spans="2:9" s="40" customFormat="1" x14ac:dyDescent="0.3">
      <c r="B105" s="125">
        <f t="shared" si="15"/>
        <v>2018</v>
      </c>
      <c r="C105" s="125">
        <v>4</v>
      </c>
      <c r="D105" s="123">
        <f t="shared" si="14"/>
        <v>6.0610140000000001</v>
      </c>
      <c r="E105" s="188">
        <v>43191</v>
      </c>
      <c r="F105" s="190">
        <f>+AVERAGE(D102:D105)</f>
        <v>5.2222910000000002</v>
      </c>
      <c r="G105" s="144"/>
      <c r="H105" s="125"/>
      <c r="I105" s="41"/>
    </row>
    <row r="106" spans="2:9" s="40" customFormat="1" x14ac:dyDescent="0.3">
      <c r="B106" s="125">
        <f t="shared" si="15"/>
        <v>2018</v>
      </c>
      <c r="C106" s="125">
        <v>5</v>
      </c>
      <c r="D106" s="123">
        <f t="shared" si="14"/>
        <v>3.724297</v>
      </c>
      <c r="E106" s="188">
        <v>43221</v>
      </c>
      <c r="F106" s="190">
        <f>+AVERAGE(D102:D106)</f>
        <v>4.9226922000000002</v>
      </c>
      <c r="G106" s="144"/>
      <c r="H106" s="125"/>
      <c r="I106" s="41"/>
    </row>
    <row r="107" spans="2:9" s="40" customFormat="1" x14ac:dyDescent="0.3">
      <c r="B107" s="125">
        <f t="shared" si="15"/>
        <v>2018</v>
      </c>
      <c r="C107" s="125">
        <v>6</v>
      </c>
      <c r="D107" s="123">
        <f t="shared" si="14"/>
        <v>4.4755659999999997</v>
      </c>
      <c r="E107" s="188">
        <v>43252</v>
      </c>
      <c r="F107" s="190">
        <f>+AVERAGE(D102:D107)</f>
        <v>4.8481711666666669</v>
      </c>
      <c r="G107" s="144"/>
      <c r="H107" s="125"/>
      <c r="I107" s="41"/>
    </row>
    <row r="108" spans="2:9" s="40" customFormat="1" x14ac:dyDescent="0.3">
      <c r="B108" s="125">
        <f t="shared" si="15"/>
        <v>2018</v>
      </c>
      <c r="C108" s="125">
        <v>7</v>
      </c>
      <c r="D108" s="123">
        <f t="shared" si="14"/>
        <v>1.996391</v>
      </c>
      <c r="E108" s="188">
        <v>43282</v>
      </c>
      <c r="F108" s="190">
        <f>+AVERAGE(D102:D108)</f>
        <v>4.4407740000000002</v>
      </c>
      <c r="G108" s="144"/>
      <c r="H108" s="125"/>
      <c r="I108" s="41"/>
    </row>
    <row r="109" spans="2:9" s="40" customFormat="1" x14ac:dyDescent="0.3">
      <c r="B109" s="125">
        <f t="shared" si="15"/>
        <v>2018</v>
      </c>
      <c r="C109" s="125">
        <v>8</v>
      </c>
      <c r="D109" s="123">
        <f t="shared" si="14"/>
        <v>6.7971440000000003</v>
      </c>
      <c r="E109" s="188">
        <v>43313</v>
      </c>
      <c r="F109" s="190">
        <f>+AVERAGE(D102:D109)</f>
        <v>4.73532025</v>
      </c>
      <c r="G109" s="144"/>
      <c r="H109" s="125"/>
      <c r="I109" s="41"/>
    </row>
    <row r="110" spans="2:9" s="40" customFormat="1" x14ac:dyDescent="0.3">
      <c r="B110" s="125">
        <f t="shared" si="15"/>
        <v>2018</v>
      </c>
      <c r="C110" s="125">
        <v>9</v>
      </c>
      <c r="D110" s="123">
        <f t="shared" si="14"/>
        <v>1.1799249999999999</v>
      </c>
      <c r="E110" s="188">
        <v>43344</v>
      </c>
      <c r="F110" s="190">
        <f>+AVERAGE(D102:D110)</f>
        <v>4.3402763333333327</v>
      </c>
      <c r="G110" s="144"/>
      <c r="H110" s="125"/>
      <c r="I110" s="41"/>
    </row>
    <row r="111" spans="2:9" s="40" customFormat="1" x14ac:dyDescent="0.3">
      <c r="B111" s="125">
        <f t="shared" si="15"/>
        <v>2018</v>
      </c>
      <c r="C111" s="125">
        <v>10</v>
      </c>
      <c r="D111" s="123">
        <f t="shared" si="14"/>
        <v>2.6349</v>
      </c>
      <c r="E111" s="188">
        <v>43374</v>
      </c>
      <c r="F111" s="190">
        <f>+AVERAGE(D102:D111)</f>
        <v>4.1697386999999999</v>
      </c>
      <c r="G111" s="144"/>
      <c r="H111" s="125"/>
      <c r="I111" s="41"/>
    </row>
    <row r="112" spans="2:9" s="40" customFormat="1" x14ac:dyDescent="0.3">
      <c r="B112" s="125">
        <f t="shared" si="15"/>
        <v>2018</v>
      </c>
      <c r="C112" s="125">
        <v>11</v>
      </c>
      <c r="D112" s="123">
        <f t="shared" si="14"/>
        <v>2.2779699999999998</v>
      </c>
      <c r="E112" s="188">
        <v>43405</v>
      </c>
      <c r="F112" s="190">
        <f>+AVERAGE(D102:D112)</f>
        <v>3.9977597272727277</v>
      </c>
      <c r="G112" s="144"/>
      <c r="H112" s="125"/>
      <c r="I112" s="41"/>
    </row>
    <row r="113" spans="2:9" s="40" customFormat="1" x14ac:dyDescent="0.3">
      <c r="B113" s="125">
        <f t="shared" si="15"/>
        <v>2018</v>
      </c>
      <c r="C113" s="125">
        <v>12</v>
      </c>
      <c r="D113" s="123">
        <f>+G24</f>
        <v>4.8175970000000001</v>
      </c>
      <c r="E113" s="188">
        <v>43435</v>
      </c>
      <c r="F113" s="190">
        <f t="shared" ref="F113:F125" si="16">+AVERAGE(D102:D113)</f>
        <v>4.0660794999999998</v>
      </c>
      <c r="G113" s="144"/>
      <c r="H113" s="125"/>
      <c r="I113" s="41"/>
    </row>
    <row r="114" spans="2:9" s="40" customFormat="1" x14ac:dyDescent="0.3">
      <c r="B114" s="125">
        <v>2019</v>
      </c>
      <c r="C114" s="125">
        <v>1</v>
      </c>
      <c r="D114" s="123">
        <f t="shared" ref="D114:D125" si="17">+H13</f>
        <v>4.0461989999999997</v>
      </c>
      <c r="E114" s="188">
        <v>43466</v>
      </c>
      <c r="F114" s="190">
        <f t="shared" si="16"/>
        <v>3.8727998333333336</v>
      </c>
      <c r="G114" s="144"/>
      <c r="H114" s="125"/>
      <c r="I114" s="41"/>
    </row>
    <row r="115" spans="2:9" s="40" customFormat="1" x14ac:dyDescent="0.3">
      <c r="B115" s="125">
        <v>2019</v>
      </c>
      <c r="C115" s="144">
        <v>2</v>
      </c>
      <c r="D115" s="123">
        <f t="shared" si="17"/>
        <v>1.527704</v>
      </c>
      <c r="E115" s="188">
        <v>43497</v>
      </c>
      <c r="F115" s="190">
        <f t="shared" si="16"/>
        <v>3.6568548333333335</v>
      </c>
      <c r="G115" s="144"/>
      <c r="H115" s="125"/>
      <c r="I115" s="41"/>
    </row>
    <row r="116" spans="2:9" s="40" customFormat="1" x14ac:dyDescent="0.3">
      <c r="B116" s="125">
        <v>2019</v>
      </c>
      <c r="C116" s="125">
        <v>3</v>
      </c>
      <c r="D116" s="123">
        <f t="shared" si="17"/>
        <v>9.9561150000000005</v>
      </c>
      <c r="E116" s="188">
        <v>43525</v>
      </c>
      <c r="F116" s="190">
        <f t="shared" si="16"/>
        <v>4.1245684999999996</v>
      </c>
      <c r="G116" s="144"/>
      <c r="H116" s="125"/>
      <c r="I116" s="41"/>
    </row>
    <row r="117" spans="2:9" s="40" customFormat="1" x14ac:dyDescent="0.3">
      <c r="B117" s="125">
        <v>2019</v>
      </c>
      <c r="C117" s="125">
        <v>4</v>
      </c>
      <c r="D117" s="123">
        <f t="shared" si="17"/>
        <v>2.4750909999999999</v>
      </c>
      <c r="E117" s="188">
        <v>43556</v>
      </c>
      <c r="F117" s="190">
        <f t="shared" si="16"/>
        <v>3.825741583333333</v>
      </c>
      <c r="G117" s="144"/>
      <c r="H117" s="125"/>
      <c r="I117" s="41"/>
    </row>
    <row r="118" spans="2:9" s="40" customFormat="1" x14ac:dyDescent="0.3">
      <c r="B118" s="125">
        <v>2019</v>
      </c>
      <c r="C118" s="125">
        <v>5</v>
      </c>
      <c r="D118" s="123">
        <f t="shared" si="17"/>
        <v>1.639089</v>
      </c>
      <c r="E118" s="188">
        <v>43586</v>
      </c>
      <c r="F118" s="190">
        <f t="shared" si="16"/>
        <v>3.651974249999999</v>
      </c>
      <c r="G118" s="144"/>
      <c r="H118" s="125"/>
      <c r="I118" s="41"/>
    </row>
    <row r="119" spans="2:9" s="40" customFormat="1" x14ac:dyDescent="0.3">
      <c r="B119" s="125">
        <v>2019</v>
      </c>
      <c r="C119" s="144">
        <v>6</v>
      </c>
      <c r="D119" s="123">
        <f t="shared" si="17"/>
        <v>1.2000059999999999</v>
      </c>
      <c r="E119" s="188">
        <v>43617</v>
      </c>
      <c r="F119" s="190">
        <f t="shared" si="16"/>
        <v>3.3790109166666671</v>
      </c>
      <c r="G119" s="144"/>
      <c r="H119" s="125"/>
      <c r="I119" s="41"/>
    </row>
    <row r="120" spans="2:9" s="40" customFormat="1" x14ac:dyDescent="0.3">
      <c r="B120" s="125">
        <v>2019</v>
      </c>
      <c r="C120" s="125">
        <v>7</v>
      </c>
      <c r="D120" s="123">
        <f t="shared" si="17"/>
        <v>1.39767</v>
      </c>
      <c r="E120" s="188">
        <v>43647</v>
      </c>
      <c r="F120" s="190">
        <f t="shared" si="16"/>
        <v>3.3291175000000002</v>
      </c>
      <c r="G120" s="144"/>
      <c r="H120" s="125"/>
      <c r="I120" s="41"/>
    </row>
    <row r="121" spans="2:9" s="40" customFormat="1" x14ac:dyDescent="0.3">
      <c r="B121" s="125">
        <v>2019</v>
      </c>
      <c r="C121" s="144">
        <v>8</v>
      </c>
      <c r="D121" s="123">
        <f t="shared" si="17"/>
        <v>2.251541</v>
      </c>
      <c r="E121" s="188">
        <v>43678</v>
      </c>
      <c r="F121" s="190">
        <f t="shared" si="16"/>
        <v>2.9503172499999999</v>
      </c>
      <c r="G121" s="144"/>
      <c r="H121" s="125"/>
      <c r="I121" s="41"/>
    </row>
    <row r="122" spans="2:9" s="40" customFormat="1" x14ac:dyDescent="0.3">
      <c r="B122" s="125">
        <v>2019</v>
      </c>
      <c r="C122" s="125">
        <v>9</v>
      </c>
      <c r="D122" s="123">
        <f t="shared" si="17"/>
        <v>2.588822</v>
      </c>
      <c r="E122" s="188">
        <v>43709</v>
      </c>
      <c r="F122" s="190">
        <f t="shared" si="16"/>
        <v>3.0677253333333336</v>
      </c>
      <c r="G122" s="144"/>
      <c r="H122" s="144"/>
    </row>
    <row r="123" spans="2:9" s="40" customFormat="1" x14ac:dyDescent="0.3">
      <c r="B123" s="125">
        <v>2019</v>
      </c>
      <c r="C123" s="125">
        <v>10</v>
      </c>
      <c r="D123" s="123">
        <f t="shared" si="17"/>
        <v>0</v>
      </c>
      <c r="E123" s="188">
        <v>43739</v>
      </c>
      <c r="F123" s="190">
        <f t="shared" si="16"/>
        <v>2.8481503333333329</v>
      </c>
      <c r="G123" s="144"/>
      <c r="H123" s="144"/>
    </row>
    <row r="124" spans="2:9" s="40" customFormat="1" x14ac:dyDescent="0.3">
      <c r="B124" s="125">
        <v>2019</v>
      </c>
      <c r="C124" s="125">
        <v>11</v>
      </c>
      <c r="D124" s="123">
        <f t="shared" si="17"/>
        <v>0</v>
      </c>
      <c r="E124" s="188">
        <v>43770</v>
      </c>
      <c r="F124" s="190">
        <f t="shared" si="16"/>
        <v>2.6583194999999997</v>
      </c>
      <c r="G124" s="144"/>
      <c r="H124" s="144"/>
    </row>
    <row r="125" spans="2:9" s="40" customFormat="1" x14ac:dyDescent="0.3">
      <c r="B125" s="125">
        <v>2019</v>
      </c>
      <c r="C125" s="125">
        <v>12</v>
      </c>
      <c r="D125" s="123">
        <f t="shared" si="17"/>
        <v>0</v>
      </c>
      <c r="E125" s="188">
        <v>43800</v>
      </c>
      <c r="F125" s="190">
        <f t="shared" si="16"/>
        <v>2.2568530833333331</v>
      </c>
      <c r="G125" s="144"/>
      <c r="H125" s="144"/>
    </row>
    <row r="126" spans="2:9" s="40" customFormat="1" x14ac:dyDescent="0.3">
      <c r="B126" s="125"/>
      <c r="C126" s="125"/>
      <c r="D126" s="125"/>
      <c r="E126" s="188"/>
      <c r="F126" s="144"/>
      <c r="G126" s="144"/>
      <c r="H126" s="144"/>
    </row>
    <row r="127" spans="2:9" s="40" customFormat="1" x14ac:dyDescent="0.3">
      <c r="B127" s="125"/>
      <c r="C127" s="125"/>
      <c r="D127" s="125"/>
      <c r="E127" s="188"/>
      <c r="F127" s="144"/>
      <c r="G127" s="144"/>
      <c r="H127" s="144"/>
    </row>
    <row r="128" spans="2:9" s="40" customFormat="1" x14ac:dyDescent="0.3">
      <c r="B128" s="125"/>
      <c r="C128" s="125"/>
      <c r="D128" s="125"/>
      <c r="E128" s="188"/>
      <c r="F128" s="144"/>
      <c r="G128" s="144"/>
      <c r="H128" s="144"/>
    </row>
    <row r="129" spans="2:7" s="40" customFormat="1" x14ac:dyDescent="0.3">
      <c r="B129" s="125"/>
      <c r="C129" s="125"/>
      <c r="D129" s="125"/>
      <c r="E129" s="188"/>
      <c r="F129" s="144"/>
      <c r="G129" s="144"/>
    </row>
    <row r="130" spans="2:7" s="40" customFormat="1" x14ac:dyDescent="0.3">
      <c r="B130" s="125"/>
      <c r="C130" s="125"/>
      <c r="D130" s="125"/>
      <c r="E130" s="188"/>
      <c r="F130" s="144"/>
      <c r="G130" s="144"/>
    </row>
    <row r="131" spans="2:7" s="40" customFormat="1" x14ac:dyDescent="0.3">
      <c r="B131" s="125"/>
      <c r="C131" s="125"/>
      <c r="D131" s="125"/>
      <c r="E131" s="188"/>
      <c r="F131" s="144"/>
      <c r="G131" s="144"/>
    </row>
    <row r="132" spans="2:7" s="40" customFormat="1" x14ac:dyDescent="0.3">
      <c r="B132" s="125"/>
      <c r="C132" s="125"/>
      <c r="D132" s="125"/>
      <c r="E132" s="188"/>
      <c r="F132" s="144"/>
      <c r="G132" s="144"/>
    </row>
    <row r="133" spans="2:7" s="40" customFormat="1" x14ac:dyDescent="0.3">
      <c r="B133" s="125"/>
      <c r="C133" s="125"/>
      <c r="D133" s="125"/>
      <c r="E133" s="188"/>
      <c r="F133" s="144"/>
      <c r="G133" s="144"/>
    </row>
    <row r="134" spans="2:7" s="40" customFormat="1" x14ac:dyDescent="0.3">
      <c r="B134" s="125"/>
      <c r="C134" s="125"/>
      <c r="D134" s="125"/>
      <c r="E134" s="188"/>
      <c r="F134" s="144"/>
      <c r="G134" s="144"/>
    </row>
    <row r="135" spans="2:7" s="40" customFormat="1" x14ac:dyDescent="0.3">
      <c r="B135" s="125"/>
      <c r="C135" s="125"/>
      <c r="D135" s="125"/>
      <c r="E135" s="188"/>
      <c r="F135" s="144"/>
      <c r="G135" s="144"/>
    </row>
    <row r="136" spans="2:7" s="40" customFormat="1" x14ac:dyDescent="0.3">
      <c r="B136" s="125"/>
      <c r="C136" s="125"/>
      <c r="D136" s="125"/>
      <c r="E136" s="188"/>
      <c r="F136" s="144"/>
      <c r="G136" s="144"/>
    </row>
    <row r="137" spans="2:7" s="40" customFormat="1" x14ac:dyDescent="0.3">
      <c r="B137" s="125"/>
      <c r="C137" s="125"/>
      <c r="D137" s="125"/>
      <c r="E137" s="189"/>
      <c r="F137" s="144"/>
      <c r="G137" s="144"/>
    </row>
    <row r="138" spans="2:7" s="40" customFormat="1" x14ac:dyDescent="0.3">
      <c r="B138" s="125"/>
      <c r="C138" s="125"/>
      <c r="D138" s="125"/>
      <c r="E138" s="189"/>
      <c r="F138" s="144"/>
      <c r="G138" s="144"/>
    </row>
    <row r="139" spans="2:7" s="40" customFormat="1" x14ac:dyDescent="0.3">
      <c r="B139" s="125"/>
      <c r="C139" s="125"/>
      <c r="D139" s="125"/>
      <c r="E139" s="189"/>
      <c r="F139" s="144"/>
      <c r="G139" s="144"/>
    </row>
    <row r="140" spans="2:7" s="40" customFormat="1" x14ac:dyDescent="0.3">
      <c r="B140" s="125"/>
      <c r="C140" s="125"/>
      <c r="D140" s="125"/>
      <c r="E140" s="189"/>
      <c r="F140" s="144"/>
      <c r="G140" s="144"/>
    </row>
    <row r="141" spans="2:7" s="40" customFormat="1" x14ac:dyDescent="0.3">
      <c r="B141" s="125"/>
      <c r="C141" s="125"/>
      <c r="D141" s="125"/>
      <c r="E141" s="189"/>
      <c r="F141" s="144"/>
      <c r="G141" s="144"/>
    </row>
    <row r="142" spans="2:7" s="40" customFormat="1" x14ac:dyDescent="0.3">
      <c r="B142" s="136"/>
      <c r="C142" s="136"/>
      <c r="D142" s="136"/>
      <c r="E142" s="122"/>
    </row>
    <row r="143" spans="2:7" s="40" customFormat="1" x14ac:dyDescent="0.3">
      <c r="B143" s="136"/>
      <c r="C143" s="136"/>
      <c r="D143" s="136"/>
      <c r="E143" s="122"/>
    </row>
    <row r="144" spans="2:7" s="40" customFormat="1" x14ac:dyDescent="0.3">
      <c r="B144" s="136"/>
      <c r="C144" s="136"/>
      <c r="D144" s="136"/>
      <c r="E144" s="12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P13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3" width="10.44140625" style="40" customWidth="1"/>
    <col min="4" max="4" width="12.5546875" style="40" customWidth="1"/>
    <col min="5" max="7" width="10.44140625" style="40" customWidth="1"/>
    <col min="8" max="8" width="11.109375" style="40" bestFit="1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30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196.02938900000001</v>
      </c>
      <c r="D13" s="68">
        <v>172.99782200000001</v>
      </c>
      <c r="E13" s="68">
        <v>145.42022700000001</v>
      </c>
      <c r="F13" s="68">
        <v>148.97059100000001</v>
      </c>
      <c r="G13" s="68">
        <v>181.024575</v>
      </c>
      <c r="H13" s="68">
        <v>176.00193100000001</v>
      </c>
      <c r="I13" s="68">
        <v>-2.7745647241541604</v>
      </c>
      <c r="J13" s="68">
        <v>97.22543527584584</v>
      </c>
      <c r="K13" s="68">
        <v>21.516987873129921</v>
      </c>
      <c r="L13" s="60"/>
      <c r="N13" s="40">
        <f t="shared" ref="N13:N24" si="0">IF(H13="","",1)</f>
        <v>1</v>
      </c>
    </row>
    <row r="14" spans="1:15" x14ac:dyDescent="0.3">
      <c r="A14" s="58"/>
      <c r="B14" s="67" t="s">
        <v>8</v>
      </c>
      <c r="C14" s="68">
        <v>215.48730699999999</v>
      </c>
      <c r="D14" s="68">
        <v>230.11386100000001</v>
      </c>
      <c r="E14" s="68">
        <v>218.740364</v>
      </c>
      <c r="F14" s="68">
        <v>191.14797100000001</v>
      </c>
      <c r="G14" s="68">
        <v>205.397695</v>
      </c>
      <c r="H14" s="68">
        <v>213.237865</v>
      </c>
      <c r="I14" s="68">
        <v>3.8170681516167981</v>
      </c>
      <c r="J14" s="68">
        <v>103.81706815161679</v>
      </c>
      <c r="K14" s="68">
        <v>7.4548131091592751</v>
      </c>
      <c r="L14" s="60"/>
      <c r="N14" s="40">
        <f t="shared" si="0"/>
        <v>1</v>
      </c>
    </row>
    <row r="15" spans="1:15" x14ac:dyDescent="0.3">
      <c r="A15" s="58"/>
      <c r="B15" s="67" t="s">
        <v>9</v>
      </c>
      <c r="C15" s="68">
        <v>233.93670299999999</v>
      </c>
      <c r="D15" s="68">
        <v>245.376498</v>
      </c>
      <c r="E15" s="68">
        <v>190.926839</v>
      </c>
      <c r="F15" s="68">
        <v>220.26371900000001</v>
      </c>
      <c r="G15" s="68">
        <v>204.679158</v>
      </c>
      <c r="H15" s="68">
        <v>182.08484999999999</v>
      </c>
      <c r="I15" s="68">
        <v>-11.038890437491444</v>
      </c>
      <c r="J15" s="68">
        <v>88.961109562508554</v>
      </c>
      <c r="K15" s="68">
        <v>-7.0754099089737066</v>
      </c>
      <c r="L15" s="60"/>
      <c r="N15" s="40">
        <f t="shared" si="0"/>
        <v>1</v>
      </c>
    </row>
    <row r="16" spans="1:15" x14ac:dyDescent="0.3">
      <c r="A16" s="58"/>
      <c r="B16" s="67" t="s">
        <v>10</v>
      </c>
      <c r="C16" s="68">
        <v>238.658841</v>
      </c>
      <c r="D16" s="68">
        <v>233.349276</v>
      </c>
      <c r="E16" s="68">
        <v>195.95183</v>
      </c>
      <c r="F16" s="68">
        <v>155.44840199999999</v>
      </c>
      <c r="G16" s="68">
        <v>208.18238299999999</v>
      </c>
      <c r="H16" s="68">
        <v>214.45244400000001</v>
      </c>
      <c r="I16" s="68">
        <v>3.0118115229760045</v>
      </c>
      <c r="J16" s="68">
        <v>103.011811522976</v>
      </c>
      <c r="K16" s="68">
        <v>33.923784562288397</v>
      </c>
      <c r="L16" s="60"/>
      <c r="N16" s="40">
        <f t="shared" si="0"/>
        <v>1</v>
      </c>
    </row>
    <row r="17" spans="1:15" x14ac:dyDescent="0.3">
      <c r="A17" s="58"/>
      <c r="B17" s="67" t="s">
        <v>11</v>
      </c>
      <c r="C17" s="68">
        <v>277.54893099999998</v>
      </c>
      <c r="D17" s="68">
        <v>228.30137099999999</v>
      </c>
      <c r="E17" s="68">
        <v>209.92255599999999</v>
      </c>
      <c r="F17" s="68">
        <v>240.07264900000001</v>
      </c>
      <c r="G17" s="68">
        <v>252.652196</v>
      </c>
      <c r="H17" s="68">
        <v>228.63153299999999</v>
      </c>
      <c r="I17" s="68">
        <v>-9.5074032129133013</v>
      </c>
      <c r="J17" s="68">
        <v>90.492596787086697</v>
      </c>
      <c r="K17" s="68">
        <v>5.2398917795920985</v>
      </c>
      <c r="L17" s="60"/>
      <c r="N17" s="40">
        <f t="shared" si="0"/>
        <v>1</v>
      </c>
    </row>
    <row r="18" spans="1:15" x14ac:dyDescent="0.3">
      <c r="A18" s="58"/>
      <c r="B18" s="67" t="s">
        <v>12</v>
      </c>
      <c r="C18" s="68">
        <v>222.718052</v>
      </c>
      <c r="D18" s="68">
        <v>198.05751000000001</v>
      </c>
      <c r="E18" s="68">
        <v>196.208597</v>
      </c>
      <c r="F18" s="68">
        <v>231.04371</v>
      </c>
      <c r="G18" s="68">
        <v>229.83900600000001</v>
      </c>
      <c r="H18" s="68">
        <v>201.51634300000001</v>
      </c>
      <c r="I18" s="68">
        <v>-12.322826961756006</v>
      </c>
      <c r="J18" s="68">
        <v>87.677173038243993</v>
      </c>
      <c r="K18" s="68">
        <v>-0.52141821995500548</v>
      </c>
      <c r="L18" s="60"/>
      <c r="N18" s="40">
        <f t="shared" si="0"/>
        <v>1</v>
      </c>
    </row>
    <row r="19" spans="1:15" x14ac:dyDescent="0.3">
      <c r="A19" s="58"/>
      <c r="B19" s="67" t="s">
        <v>13</v>
      </c>
      <c r="C19" s="68">
        <v>276.65687100000002</v>
      </c>
      <c r="D19" s="68">
        <v>220.656936</v>
      </c>
      <c r="E19" s="68">
        <v>153.79695699999999</v>
      </c>
      <c r="F19" s="68">
        <v>189.38669899999999</v>
      </c>
      <c r="G19" s="68">
        <v>222.36514399999999</v>
      </c>
      <c r="H19" s="68">
        <v>221.66590099999999</v>
      </c>
      <c r="I19" s="68">
        <v>-0.31445710754020029</v>
      </c>
      <c r="J19" s="68">
        <v>99.685542892459793</v>
      </c>
      <c r="K19" s="68">
        <v>17.413284657334891</v>
      </c>
      <c r="L19" s="60"/>
      <c r="N19" s="40">
        <f t="shared" si="0"/>
        <v>1</v>
      </c>
    </row>
    <row r="20" spans="1:15" x14ac:dyDescent="0.3">
      <c r="A20" s="58"/>
      <c r="B20" s="67" t="s">
        <v>14</v>
      </c>
      <c r="C20" s="68">
        <v>235.29350299999999</v>
      </c>
      <c r="D20" s="68">
        <v>188.39248000000001</v>
      </c>
      <c r="E20" s="68">
        <v>218.62463399999999</v>
      </c>
      <c r="F20" s="68">
        <v>219.50255100000001</v>
      </c>
      <c r="G20" s="68">
        <v>222.523259</v>
      </c>
      <c r="H20" s="68">
        <v>212.12419700000001</v>
      </c>
      <c r="I20" s="68">
        <v>-4.6732472132272607</v>
      </c>
      <c r="J20" s="68">
        <v>95.326752786772744</v>
      </c>
      <c r="K20" s="68">
        <v>1.3761607718171698</v>
      </c>
      <c r="L20" s="60"/>
      <c r="N20" s="40">
        <f t="shared" si="0"/>
        <v>1</v>
      </c>
    </row>
    <row r="21" spans="1:15" x14ac:dyDescent="0.3">
      <c r="A21" s="58"/>
      <c r="B21" s="67" t="s">
        <v>15</v>
      </c>
      <c r="C21" s="68">
        <v>238.827303</v>
      </c>
      <c r="D21" s="68">
        <v>223.57683800000001</v>
      </c>
      <c r="E21" s="68">
        <v>185.578734</v>
      </c>
      <c r="F21" s="68">
        <v>192.200447</v>
      </c>
      <c r="G21" s="68">
        <v>205.47917699999999</v>
      </c>
      <c r="H21" s="30">
        <v>186.045965</v>
      </c>
      <c r="I21" s="30">
        <v>-9.4575091664884319</v>
      </c>
      <c r="J21" s="30">
        <v>90.542490833511565</v>
      </c>
      <c r="K21" s="30">
        <v>6.9087924649831933</v>
      </c>
      <c r="L21" s="60"/>
      <c r="N21" s="40">
        <f t="shared" si="0"/>
        <v>1</v>
      </c>
    </row>
    <row r="22" spans="1:15" x14ac:dyDescent="0.3">
      <c r="A22" s="58"/>
      <c r="B22" s="67" t="s">
        <v>16</v>
      </c>
      <c r="C22" s="68">
        <v>231.48022499999999</v>
      </c>
      <c r="D22" s="68">
        <v>186.870666</v>
      </c>
      <c r="E22" s="68">
        <v>184.16334900000001</v>
      </c>
      <c r="F22" s="68">
        <v>194.288432</v>
      </c>
      <c r="G22" s="68">
        <v>228.97793300000001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tr">
        <f t="shared" si="0"/>
        <v/>
      </c>
    </row>
    <row r="23" spans="1:15" x14ac:dyDescent="0.3">
      <c r="A23" s="58"/>
      <c r="B23" s="67" t="s">
        <v>17</v>
      </c>
      <c r="C23" s="68">
        <v>226.50212999999999</v>
      </c>
      <c r="D23" s="68">
        <v>190.22448900000001</v>
      </c>
      <c r="E23" s="68">
        <v>199.24223499999999</v>
      </c>
      <c r="F23" s="68">
        <v>201.20088699999999</v>
      </c>
      <c r="G23" s="68">
        <v>206.343571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3">
      <c r="A24" s="58"/>
      <c r="B24" s="67" t="s">
        <v>18</v>
      </c>
      <c r="C24" s="68">
        <v>248.45931200000001</v>
      </c>
      <c r="D24" s="68">
        <v>223.85591299999999</v>
      </c>
      <c r="E24" s="68">
        <v>189.033479</v>
      </c>
      <c r="F24" s="68">
        <v>201.82582400000001</v>
      </c>
      <c r="G24" s="68">
        <v>182.77354500000001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3">
      <c r="A25" s="58"/>
      <c r="B25" s="69" t="s">
        <v>33</v>
      </c>
      <c r="C25" s="70">
        <v>2841.5985669999995</v>
      </c>
      <c r="D25" s="70">
        <v>2541.7736600000003</v>
      </c>
      <c r="E25" s="70">
        <v>2287.6098010000001</v>
      </c>
      <c r="F25" s="70">
        <v>2385.3518819999999</v>
      </c>
      <c r="G25" s="70">
        <v>2550.2376419999996</v>
      </c>
      <c r="H25" s="30">
        <v>1835.7610290000002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-10.551275978314479</v>
      </c>
      <c r="E26" s="70">
        <v>-9.9994685994188934</v>
      </c>
      <c r="F26" s="70">
        <v>4.2726727677627974</v>
      </c>
      <c r="G26" s="70">
        <v>6.9124291994081322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2135.1569</v>
      </c>
      <c r="D28" s="70">
        <v>1940.8225920000002</v>
      </c>
      <c r="E28" s="70">
        <v>1715.170738</v>
      </c>
      <c r="F28" s="70">
        <v>1788.0367389999999</v>
      </c>
      <c r="G28" s="70">
        <v>1932.1425929999998</v>
      </c>
      <c r="H28" s="30">
        <v>1835.7610290000002</v>
      </c>
      <c r="I28" s="66">
        <v>-4.9883256209548037</v>
      </c>
      <c r="J28" s="30">
        <v>95.011674379045203</v>
      </c>
      <c r="K28" s="30">
        <v>8.0594459194722301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-9.1016406335290725</v>
      </c>
      <c r="E29" s="70">
        <v>-11.626608991987675</v>
      </c>
      <c r="F29" s="70">
        <v>4.2483234692405114</v>
      </c>
      <c r="G29" s="70">
        <v>8.0594459194722301</v>
      </c>
      <c r="H29" s="30">
        <v>-4.9883256209548037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5" t="s">
        <v>132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6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6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6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6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6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6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6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6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6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25"/>
      <c r="C46" s="125"/>
      <c r="D46" s="125"/>
      <c r="E46" s="125"/>
      <c r="F46" s="125"/>
      <c r="G46" s="125"/>
      <c r="H46" s="136"/>
      <c r="I46" s="136"/>
      <c r="J46" s="136"/>
      <c r="K46" s="136"/>
      <c r="L46" s="136"/>
      <c r="M46" s="136"/>
      <c r="N46" s="127"/>
      <c r="O46" s="136"/>
      <c r="P46" s="136"/>
    </row>
    <row r="47" spans="1:16" x14ac:dyDescent="0.3">
      <c r="B47" s="125"/>
      <c r="C47" s="125"/>
      <c r="D47" s="125"/>
      <c r="E47" s="125"/>
      <c r="F47" s="125"/>
      <c r="G47" s="125"/>
      <c r="H47" s="136"/>
      <c r="I47" s="136"/>
      <c r="J47" s="136"/>
      <c r="K47" s="136"/>
      <c r="L47" s="136"/>
      <c r="M47" s="136"/>
      <c r="N47" s="127"/>
      <c r="O47" s="136"/>
      <c r="P47" s="136"/>
    </row>
    <row r="48" spans="1:16" x14ac:dyDescent="0.3">
      <c r="B48" s="125"/>
      <c r="C48" s="125"/>
      <c r="D48" s="125"/>
      <c r="E48" s="125"/>
      <c r="F48" s="125"/>
      <c r="G48" s="125"/>
      <c r="H48" s="136"/>
      <c r="I48" s="136"/>
      <c r="J48" s="136"/>
      <c r="K48" s="136"/>
      <c r="L48" s="136"/>
      <c r="M48" s="136"/>
      <c r="N48" s="127"/>
      <c r="O48" s="136"/>
      <c r="P48" s="136"/>
    </row>
    <row r="49" spans="2:16" x14ac:dyDescent="0.3">
      <c r="B49" s="125"/>
      <c r="C49" s="125"/>
      <c r="D49" s="125"/>
      <c r="E49" s="125"/>
      <c r="F49" s="125"/>
      <c r="G49" s="125"/>
      <c r="H49" s="136"/>
      <c r="I49" s="136"/>
      <c r="J49" s="136"/>
      <c r="K49" s="136"/>
      <c r="L49" s="136"/>
      <c r="M49" s="136"/>
      <c r="N49" s="127"/>
      <c r="O49" s="136"/>
      <c r="P49" s="136"/>
    </row>
    <row r="50" spans="2:16" x14ac:dyDescent="0.3">
      <c r="B50" s="127"/>
      <c r="C50" s="127"/>
      <c r="D50" s="127"/>
      <c r="E50" s="127"/>
      <c r="F50" s="127"/>
      <c r="G50" s="127"/>
      <c r="H50" s="127"/>
      <c r="I50" s="127"/>
      <c r="J50" s="136"/>
      <c r="K50" s="136"/>
      <c r="L50" s="136"/>
      <c r="M50" s="136"/>
      <c r="N50" s="127"/>
      <c r="O50" s="136"/>
      <c r="P50" s="136"/>
    </row>
    <row r="51" spans="2:16" x14ac:dyDescent="0.3">
      <c r="B51" s="127"/>
      <c r="C51" s="127"/>
      <c r="D51" s="127"/>
      <c r="E51" s="127"/>
      <c r="F51" s="127"/>
      <c r="G51" s="127"/>
      <c r="H51" s="127"/>
      <c r="I51" s="127"/>
      <c r="J51" s="136"/>
      <c r="K51" s="136"/>
      <c r="L51" s="136"/>
      <c r="M51" s="136"/>
      <c r="N51" s="127"/>
      <c r="O51" s="136"/>
      <c r="P51" s="136"/>
    </row>
    <row r="52" spans="2:16" x14ac:dyDescent="0.3">
      <c r="B52" s="127"/>
      <c r="C52" s="127"/>
      <c r="D52" s="127"/>
      <c r="E52" s="127"/>
      <c r="F52" s="127"/>
      <c r="G52" s="127"/>
      <c r="H52" s="127"/>
      <c r="I52" s="127"/>
      <c r="J52" s="136"/>
      <c r="K52" s="136"/>
      <c r="L52" s="136"/>
      <c r="M52" s="136"/>
      <c r="N52" s="127"/>
      <c r="O52" s="136"/>
      <c r="P52" s="136"/>
    </row>
    <row r="53" spans="2:16" x14ac:dyDescent="0.3">
      <c r="B53" s="127" t="s">
        <v>1</v>
      </c>
      <c r="C53" s="127" t="s">
        <v>161</v>
      </c>
      <c r="D53" s="127" t="s">
        <v>166</v>
      </c>
      <c r="E53" s="127" t="s">
        <v>162</v>
      </c>
      <c r="F53" s="127" t="s">
        <v>163</v>
      </c>
      <c r="G53" s="127"/>
      <c r="H53" s="127"/>
      <c r="I53" s="127"/>
      <c r="J53" s="136"/>
      <c r="K53" s="136"/>
      <c r="L53" s="136"/>
      <c r="M53" s="136"/>
      <c r="N53" s="127"/>
      <c r="O53" s="136"/>
      <c r="P53" s="136"/>
    </row>
    <row r="54" spans="2:16" x14ac:dyDescent="0.3">
      <c r="B54" s="127">
        <f>+C11</f>
        <v>2014</v>
      </c>
      <c r="C54" s="127">
        <v>1</v>
      </c>
      <c r="D54" s="214">
        <f t="shared" ref="D54:D65" si="1">+C13</f>
        <v>196.02938900000001</v>
      </c>
      <c r="E54" s="213">
        <v>41640</v>
      </c>
      <c r="F54" s="127"/>
      <c r="G54" s="127"/>
      <c r="H54" s="127"/>
      <c r="I54" s="127"/>
      <c r="J54" s="136"/>
      <c r="K54" s="136"/>
      <c r="L54" s="136"/>
      <c r="M54" s="136"/>
      <c r="N54" s="127"/>
      <c r="O54" s="136"/>
      <c r="P54" s="136"/>
    </row>
    <row r="55" spans="2:16" x14ac:dyDescent="0.3">
      <c r="B55" s="127">
        <f t="shared" ref="B55:B65" si="2">+B54</f>
        <v>2014</v>
      </c>
      <c r="C55" s="127">
        <v>2</v>
      </c>
      <c r="D55" s="214">
        <f t="shared" si="1"/>
        <v>215.48730699999999</v>
      </c>
      <c r="E55" s="213">
        <v>41671</v>
      </c>
      <c r="F55" s="127"/>
      <c r="G55" s="127"/>
      <c r="H55" s="127"/>
      <c r="I55" s="127"/>
      <c r="J55" s="136"/>
      <c r="K55" s="136"/>
      <c r="L55" s="136"/>
      <c r="M55" s="136"/>
      <c r="N55" s="127"/>
      <c r="O55" s="136"/>
      <c r="P55" s="136"/>
    </row>
    <row r="56" spans="2:16" x14ac:dyDescent="0.3">
      <c r="B56" s="127">
        <f t="shared" si="2"/>
        <v>2014</v>
      </c>
      <c r="C56" s="127">
        <v>3</v>
      </c>
      <c r="D56" s="214">
        <f t="shared" si="1"/>
        <v>233.93670299999999</v>
      </c>
      <c r="E56" s="213">
        <v>41699</v>
      </c>
      <c r="F56" s="127"/>
      <c r="G56" s="127"/>
      <c r="H56" s="127"/>
      <c r="I56" s="127"/>
      <c r="J56" s="136"/>
      <c r="K56" s="136"/>
      <c r="L56" s="136"/>
      <c r="M56" s="136"/>
      <c r="N56" s="127"/>
      <c r="O56" s="136"/>
      <c r="P56" s="136"/>
    </row>
    <row r="57" spans="2:16" x14ac:dyDescent="0.3">
      <c r="B57" s="127">
        <f t="shared" si="2"/>
        <v>2014</v>
      </c>
      <c r="C57" s="127">
        <v>4</v>
      </c>
      <c r="D57" s="214">
        <f t="shared" si="1"/>
        <v>238.658841</v>
      </c>
      <c r="E57" s="213">
        <v>41730</v>
      </c>
      <c r="F57" s="182">
        <f>+AVERAGE(D54:D61)</f>
        <v>237.04119962499999</v>
      </c>
      <c r="G57" s="127"/>
      <c r="H57" s="127"/>
      <c r="I57" s="127"/>
      <c r="J57" s="136"/>
      <c r="K57" s="136"/>
      <c r="L57" s="136"/>
      <c r="M57" s="136"/>
      <c r="N57" s="127"/>
      <c r="O57" s="136"/>
      <c r="P57" s="136"/>
    </row>
    <row r="58" spans="2:16" x14ac:dyDescent="0.3">
      <c r="B58" s="127">
        <f t="shared" si="2"/>
        <v>2014</v>
      </c>
      <c r="C58" s="127">
        <v>5</v>
      </c>
      <c r="D58" s="214">
        <f t="shared" si="1"/>
        <v>277.54893099999998</v>
      </c>
      <c r="E58" s="213">
        <v>41760</v>
      </c>
      <c r="F58" s="182">
        <f>+AVERAGE(D54:D61)</f>
        <v>237.04119962499999</v>
      </c>
      <c r="G58" s="127"/>
      <c r="H58" s="127"/>
      <c r="I58" s="127"/>
      <c r="J58" s="136"/>
      <c r="K58" s="136"/>
      <c r="L58" s="136"/>
      <c r="M58" s="136"/>
      <c r="N58" s="127"/>
      <c r="O58" s="136"/>
      <c r="P58" s="136"/>
    </row>
    <row r="59" spans="2:16" x14ac:dyDescent="0.3">
      <c r="B59" s="127">
        <f t="shared" si="2"/>
        <v>2014</v>
      </c>
      <c r="C59" s="127">
        <v>6</v>
      </c>
      <c r="D59" s="214">
        <f t="shared" si="1"/>
        <v>222.718052</v>
      </c>
      <c r="E59" s="213">
        <v>41791</v>
      </c>
      <c r="F59" s="182">
        <f>+AVERAGE(D54:D61)</f>
        <v>237.04119962499999</v>
      </c>
      <c r="G59" s="127"/>
      <c r="H59" s="127"/>
      <c r="I59" s="127"/>
      <c r="J59" s="136"/>
      <c r="K59" s="136"/>
      <c r="L59" s="136"/>
      <c r="M59" s="136"/>
      <c r="N59" s="127"/>
      <c r="O59" s="136"/>
      <c r="P59" s="136"/>
    </row>
    <row r="60" spans="2:16" x14ac:dyDescent="0.3">
      <c r="B60" s="127">
        <f t="shared" si="2"/>
        <v>2014</v>
      </c>
      <c r="C60" s="127">
        <v>7</v>
      </c>
      <c r="D60" s="214">
        <f t="shared" si="1"/>
        <v>276.65687100000002</v>
      </c>
      <c r="E60" s="213">
        <v>41821</v>
      </c>
      <c r="F60" s="182">
        <f>+AVERAGE(D54:D61)</f>
        <v>237.04119962499999</v>
      </c>
      <c r="G60" s="127"/>
      <c r="H60" s="127"/>
      <c r="I60" s="127"/>
    </row>
    <row r="61" spans="2:16" x14ac:dyDescent="0.3">
      <c r="B61" s="127">
        <f t="shared" si="2"/>
        <v>2014</v>
      </c>
      <c r="C61" s="127">
        <v>8</v>
      </c>
      <c r="D61" s="214">
        <f t="shared" si="1"/>
        <v>235.29350299999999</v>
      </c>
      <c r="E61" s="213">
        <v>41852</v>
      </c>
      <c r="F61" s="182">
        <f>+AVERAGE(D54:D61)</f>
        <v>237.04119962499999</v>
      </c>
      <c r="G61" s="127"/>
      <c r="H61" s="127"/>
      <c r="I61" s="127"/>
    </row>
    <row r="62" spans="2:16" x14ac:dyDescent="0.3">
      <c r="B62" s="127">
        <f t="shared" si="2"/>
        <v>2014</v>
      </c>
      <c r="C62" s="127">
        <v>9</v>
      </c>
      <c r="D62" s="214">
        <f t="shared" si="1"/>
        <v>238.827303</v>
      </c>
      <c r="E62" s="213">
        <v>41883</v>
      </c>
      <c r="F62" s="182">
        <f>+AVERAGE(D54:D62)</f>
        <v>237.23965555555554</v>
      </c>
      <c r="G62" s="127"/>
      <c r="H62" s="41"/>
      <c r="I62" s="41"/>
    </row>
    <row r="63" spans="2:16" x14ac:dyDescent="0.3">
      <c r="B63" s="127">
        <f t="shared" si="2"/>
        <v>2014</v>
      </c>
      <c r="C63" s="127">
        <v>10</v>
      </c>
      <c r="D63" s="214">
        <f t="shared" si="1"/>
        <v>231.48022499999999</v>
      </c>
      <c r="E63" s="213">
        <v>41913</v>
      </c>
      <c r="F63" s="182">
        <f>+AVERAGE(D54:D63)</f>
        <v>236.66371249999997</v>
      </c>
      <c r="G63" s="127"/>
      <c r="H63" s="41"/>
      <c r="I63" s="41"/>
    </row>
    <row r="64" spans="2:16" x14ac:dyDescent="0.3">
      <c r="B64" s="127">
        <f t="shared" si="2"/>
        <v>2014</v>
      </c>
      <c r="C64" s="127">
        <v>11</v>
      </c>
      <c r="D64" s="214">
        <f t="shared" si="1"/>
        <v>226.50212999999999</v>
      </c>
      <c r="E64" s="213">
        <v>41944</v>
      </c>
      <c r="F64" s="182">
        <f>+AVERAGE(D54:D64)</f>
        <v>235.73993227272723</v>
      </c>
      <c r="G64" s="127"/>
      <c r="H64" s="41"/>
      <c r="I64" s="41"/>
    </row>
    <row r="65" spans="2:9" x14ac:dyDescent="0.3">
      <c r="B65" s="127">
        <f t="shared" si="2"/>
        <v>2014</v>
      </c>
      <c r="C65" s="127">
        <v>12</v>
      </c>
      <c r="D65" s="214">
        <f t="shared" si="1"/>
        <v>248.45931200000001</v>
      </c>
      <c r="E65" s="213">
        <v>41974</v>
      </c>
      <c r="F65" s="182">
        <f t="shared" ref="F65:F85" si="3">+AVERAGE(D54:D65)</f>
        <v>236.79988058333331</v>
      </c>
      <c r="G65" s="127"/>
      <c r="H65" s="41"/>
      <c r="I65" s="41"/>
    </row>
    <row r="66" spans="2:9" x14ac:dyDescent="0.3">
      <c r="B66" s="127">
        <f>+D11</f>
        <v>2015</v>
      </c>
      <c r="C66" s="127">
        <v>1</v>
      </c>
      <c r="D66" s="214">
        <f t="shared" ref="D66:D77" si="4">+D13</f>
        <v>172.99782200000001</v>
      </c>
      <c r="E66" s="213">
        <v>42005</v>
      </c>
      <c r="F66" s="182">
        <f t="shared" si="3"/>
        <v>234.88058333333325</v>
      </c>
      <c r="G66" s="127"/>
      <c r="H66" s="41"/>
      <c r="I66" s="41"/>
    </row>
    <row r="67" spans="2:9" x14ac:dyDescent="0.3">
      <c r="B67" s="127">
        <f t="shared" ref="B67:B77" si="5">+B66</f>
        <v>2015</v>
      </c>
      <c r="C67" s="127">
        <v>2</v>
      </c>
      <c r="D67" s="214">
        <f t="shared" si="4"/>
        <v>230.11386100000001</v>
      </c>
      <c r="E67" s="213">
        <v>42036</v>
      </c>
      <c r="F67" s="182">
        <f t="shared" si="3"/>
        <v>236.09946283333329</v>
      </c>
      <c r="G67" s="127"/>
      <c r="H67" s="41"/>
      <c r="I67" s="41"/>
    </row>
    <row r="68" spans="2:9" x14ac:dyDescent="0.3">
      <c r="B68" s="127">
        <f t="shared" si="5"/>
        <v>2015</v>
      </c>
      <c r="C68" s="127">
        <v>3</v>
      </c>
      <c r="D68" s="214">
        <f t="shared" si="4"/>
        <v>245.376498</v>
      </c>
      <c r="E68" s="213">
        <v>42064</v>
      </c>
      <c r="F68" s="182">
        <f t="shared" si="3"/>
        <v>237.05277908333332</v>
      </c>
      <c r="G68" s="127"/>
      <c r="H68" s="41"/>
      <c r="I68" s="41"/>
    </row>
    <row r="69" spans="2:9" x14ac:dyDescent="0.3">
      <c r="B69" s="127">
        <f t="shared" si="5"/>
        <v>2015</v>
      </c>
      <c r="C69" s="127">
        <v>4</v>
      </c>
      <c r="D69" s="214">
        <f t="shared" si="4"/>
        <v>233.349276</v>
      </c>
      <c r="E69" s="213">
        <v>42095</v>
      </c>
      <c r="F69" s="182">
        <f t="shared" si="3"/>
        <v>236.61031533333332</v>
      </c>
      <c r="G69" s="127"/>
      <c r="H69" s="41"/>
      <c r="I69" s="41"/>
    </row>
    <row r="70" spans="2:9" x14ac:dyDescent="0.3">
      <c r="B70" s="127">
        <f t="shared" si="5"/>
        <v>2015</v>
      </c>
      <c r="C70" s="127">
        <v>5</v>
      </c>
      <c r="D70" s="214">
        <f t="shared" si="4"/>
        <v>228.30137099999999</v>
      </c>
      <c r="E70" s="213">
        <v>42125</v>
      </c>
      <c r="F70" s="182">
        <f t="shared" si="3"/>
        <v>232.50635199999999</v>
      </c>
      <c r="G70" s="127"/>
      <c r="H70" s="41"/>
      <c r="I70" s="41"/>
    </row>
    <row r="71" spans="2:9" x14ac:dyDescent="0.3">
      <c r="B71" s="127">
        <f t="shared" si="5"/>
        <v>2015</v>
      </c>
      <c r="C71" s="127">
        <v>6</v>
      </c>
      <c r="D71" s="214">
        <f t="shared" si="4"/>
        <v>198.05751000000001</v>
      </c>
      <c r="E71" s="213">
        <v>42156</v>
      </c>
      <c r="F71" s="182">
        <f t="shared" si="3"/>
        <v>230.45130683333335</v>
      </c>
      <c r="G71" s="127"/>
      <c r="H71" s="41"/>
      <c r="I71" s="41"/>
    </row>
    <row r="72" spans="2:9" x14ac:dyDescent="0.3">
      <c r="B72" s="127">
        <f t="shared" si="5"/>
        <v>2015</v>
      </c>
      <c r="C72" s="127">
        <v>7</v>
      </c>
      <c r="D72" s="214">
        <f t="shared" si="4"/>
        <v>220.656936</v>
      </c>
      <c r="E72" s="213">
        <v>42186</v>
      </c>
      <c r="F72" s="182">
        <f t="shared" si="3"/>
        <v>225.78464558333334</v>
      </c>
      <c r="G72" s="127"/>
      <c r="H72" s="41"/>
      <c r="I72" s="41"/>
    </row>
    <row r="73" spans="2:9" x14ac:dyDescent="0.3">
      <c r="B73" s="127">
        <f t="shared" si="5"/>
        <v>2015</v>
      </c>
      <c r="C73" s="127">
        <v>8</v>
      </c>
      <c r="D73" s="214">
        <f t="shared" si="4"/>
        <v>188.39248000000001</v>
      </c>
      <c r="E73" s="213">
        <v>42217</v>
      </c>
      <c r="F73" s="182">
        <f t="shared" si="3"/>
        <v>221.876227</v>
      </c>
      <c r="G73" s="127"/>
      <c r="H73" s="41"/>
      <c r="I73" s="41"/>
    </row>
    <row r="74" spans="2:9" x14ac:dyDescent="0.3">
      <c r="B74" s="127">
        <f t="shared" si="5"/>
        <v>2015</v>
      </c>
      <c r="C74" s="127">
        <v>9</v>
      </c>
      <c r="D74" s="214">
        <f t="shared" si="4"/>
        <v>223.57683800000001</v>
      </c>
      <c r="E74" s="213">
        <v>42248</v>
      </c>
      <c r="F74" s="182">
        <f t="shared" si="3"/>
        <v>220.60535491666667</v>
      </c>
      <c r="G74" s="127"/>
      <c r="H74" s="41"/>
      <c r="I74" s="41"/>
    </row>
    <row r="75" spans="2:9" x14ac:dyDescent="0.3">
      <c r="B75" s="127">
        <f t="shared" si="5"/>
        <v>2015</v>
      </c>
      <c r="C75" s="127">
        <v>10</v>
      </c>
      <c r="D75" s="214">
        <f t="shared" si="4"/>
        <v>186.870666</v>
      </c>
      <c r="E75" s="213">
        <v>42278</v>
      </c>
      <c r="F75" s="182">
        <f t="shared" si="3"/>
        <v>216.88789166666666</v>
      </c>
      <c r="G75" s="127"/>
      <c r="H75" s="41"/>
      <c r="I75" s="41"/>
    </row>
    <row r="76" spans="2:9" x14ac:dyDescent="0.3">
      <c r="B76" s="127">
        <f t="shared" si="5"/>
        <v>2015</v>
      </c>
      <c r="C76" s="127">
        <v>11</v>
      </c>
      <c r="D76" s="214">
        <f t="shared" si="4"/>
        <v>190.22448900000001</v>
      </c>
      <c r="E76" s="213">
        <v>42309</v>
      </c>
      <c r="F76" s="182">
        <f t="shared" si="3"/>
        <v>213.8647549166667</v>
      </c>
      <c r="G76" s="127"/>
      <c r="H76" s="41"/>
      <c r="I76" s="41"/>
    </row>
    <row r="77" spans="2:9" x14ac:dyDescent="0.3">
      <c r="B77" s="127">
        <f t="shared" si="5"/>
        <v>2015</v>
      </c>
      <c r="C77" s="127">
        <v>12</v>
      </c>
      <c r="D77" s="214">
        <f t="shared" si="4"/>
        <v>223.85591299999999</v>
      </c>
      <c r="E77" s="213">
        <v>42339</v>
      </c>
      <c r="F77" s="182">
        <f t="shared" si="3"/>
        <v>211.81447166666669</v>
      </c>
      <c r="G77" s="127"/>
      <c r="H77" s="41"/>
      <c r="I77" s="41"/>
    </row>
    <row r="78" spans="2:9" x14ac:dyDescent="0.3">
      <c r="B78" s="127">
        <f>+E11</f>
        <v>2016</v>
      </c>
      <c r="C78" s="127">
        <v>1</v>
      </c>
      <c r="D78" s="214">
        <f t="shared" ref="D78:D85" si="6">+E13</f>
        <v>145.42022700000001</v>
      </c>
      <c r="E78" s="213">
        <v>42370</v>
      </c>
      <c r="F78" s="182">
        <f t="shared" si="3"/>
        <v>209.51633875000002</v>
      </c>
      <c r="G78" s="127"/>
      <c r="H78" s="41"/>
      <c r="I78" s="41"/>
    </row>
    <row r="79" spans="2:9" x14ac:dyDescent="0.3">
      <c r="B79" s="127">
        <f t="shared" ref="B79:B85" si="7">+B78</f>
        <v>2016</v>
      </c>
      <c r="C79" s="127">
        <v>2</v>
      </c>
      <c r="D79" s="214">
        <f t="shared" si="6"/>
        <v>218.740364</v>
      </c>
      <c r="E79" s="213">
        <v>42401</v>
      </c>
      <c r="F79" s="182">
        <f t="shared" si="3"/>
        <v>208.5685473333333</v>
      </c>
      <c r="G79" s="127"/>
      <c r="H79" s="41"/>
      <c r="I79" s="41"/>
    </row>
    <row r="80" spans="2:9" x14ac:dyDescent="0.3">
      <c r="B80" s="127">
        <f t="shared" si="7"/>
        <v>2016</v>
      </c>
      <c r="C80" s="127">
        <v>3</v>
      </c>
      <c r="D80" s="214">
        <f t="shared" si="6"/>
        <v>190.926839</v>
      </c>
      <c r="E80" s="213">
        <v>42430</v>
      </c>
      <c r="F80" s="182">
        <f t="shared" si="3"/>
        <v>204.03107575000001</v>
      </c>
      <c r="G80" s="127"/>
      <c r="H80" s="41"/>
      <c r="I80" s="41"/>
    </row>
    <row r="81" spans="2:9" x14ac:dyDescent="0.3">
      <c r="B81" s="127">
        <f t="shared" si="7"/>
        <v>2016</v>
      </c>
      <c r="C81" s="127">
        <v>4</v>
      </c>
      <c r="D81" s="214">
        <f t="shared" si="6"/>
        <v>195.95183</v>
      </c>
      <c r="E81" s="213">
        <v>42461</v>
      </c>
      <c r="F81" s="182">
        <f t="shared" si="3"/>
        <v>200.91462191666665</v>
      </c>
      <c r="G81" s="127"/>
      <c r="H81" s="41"/>
      <c r="I81" s="41"/>
    </row>
    <row r="82" spans="2:9" x14ac:dyDescent="0.3">
      <c r="B82" s="127">
        <f t="shared" si="7"/>
        <v>2016</v>
      </c>
      <c r="C82" s="127">
        <v>5</v>
      </c>
      <c r="D82" s="214">
        <f t="shared" si="6"/>
        <v>209.92255599999999</v>
      </c>
      <c r="E82" s="213">
        <v>42491</v>
      </c>
      <c r="F82" s="182">
        <f t="shared" si="3"/>
        <v>199.38305400000002</v>
      </c>
      <c r="G82" s="127"/>
      <c r="H82" s="41"/>
      <c r="I82" s="41"/>
    </row>
    <row r="83" spans="2:9" x14ac:dyDescent="0.3">
      <c r="B83" s="127">
        <f t="shared" si="7"/>
        <v>2016</v>
      </c>
      <c r="C83" s="127">
        <v>6</v>
      </c>
      <c r="D83" s="214">
        <f t="shared" si="6"/>
        <v>196.208597</v>
      </c>
      <c r="E83" s="213">
        <v>42522</v>
      </c>
      <c r="F83" s="182">
        <f t="shared" si="3"/>
        <v>199.22897791666665</v>
      </c>
      <c r="G83" s="127"/>
      <c r="H83" s="41"/>
      <c r="I83" s="41"/>
    </row>
    <row r="84" spans="2:9" x14ac:dyDescent="0.3">
      <c r="B84" s="127">
        <f t="shared" si="7"/>
        <v>2016</v>
      </c>
      <c r="C84" s="127">
        <v>7</v>
      </c>
      <c r="D84" s="214">
        <f t="shared" si="6"/>
        <v>153.79695699999999</v>
      </c>
      <c r="E84" s="213">
        <v>42552</v>
      </c>
      <c r="F84" s="182">
        <f t="shared" si="3"/>
        <v>193.65731300000002</v>
      </c>
      <c r="G84" s="127"/>
      <c r="H84" s="41"/>
      <c r="I84" s="41"/>
    </row>
    <row r="85" spans="2:9" x14ac:dyDescent="0.3">
      <c r="B85" s="127">
        <f t="shared" si="7"/>
        <v>2016</v>
      </c>
      <c r="C85" s="127">
        <v>8</v>
      </c>
      <c r="D85" s="214">
        <f t="shared" si="6"/>
        <v>218.62463399999999</v>
      </c>
      <c r="E85" s="213">
        <v>42583</v>
      </c>
      <c r="F85" s="182">
        <f t="shared" si="3"/>
        <v>196.17665916666661</v>
      </c>
      <c r="G85" s="127"/>
      <c r="H85" s="41"/>
      <c r="I85" s="41"/>
    </row>
    <row r="86" spans="2:9" x14ac:dyDescent="0.3">
      <c r="B86" s="127">
        <f>+B85</f>
        <v>2016</v>
      </c>
      <c r="C86" s="127">
        <v>9</v>
      </c>
      <c r="D86" s="214">
        <f>+E21</f>
        <v>185.578734</v>
      </c>
      <c r="E86" s="213">
        <v>42614</v>
      </c>
      <c r="F86" s="182">
        <f t="shared" ref="F86:F117" si="8">+AVERAGE(D75:D86)</f>
        <v>193.01015050000001</v>
      </c>
      <c r="G86" s="127"/>
      <c r="H86" s="41"/>
      <c r="I86" s="41"/>
    </row>
    <row r="87" spans="2:9" x14ac:dyDescent="0.3">
      <c r="B87" s="127">
        <f>+B86</f>
        <v>2016</v>
      </c>
      <c r="C87" s="127">
        <v>10</v>
      </c>
      <c r="D87" s="214">
        <f>+E22</f>
        <v>184.16334900000001</v>
      </c>
      <c r="E87" s="213">
        <v>42644</v>
      </c>
      <c r="F87" s="182">
        <f t="shared" si="8"/>
        <v>192.78454075000002</v>
      </c>
      <c r="G87" s="127"/>
      <c r="H87" s="41"/>
      <c r="I87" s="41"/>
    </row>
    <row r="88" spans="2:9" x14ac:dyDescent="0.3">
      <c r="B88" s="127">
        <f>+B87</f>
        <v>2016</v>
      </c>
      <c r="C88" s="127">
        <v>11</v>
      </c>
      <c r="D88" s="214">
        <f>+E23</f>
        <v>199.24223499999999</v>
      </c>
      <c r="E88" s="213">
        <v>42675</v>
      </c>
      <c r="F88" s="182">
        <f t="shared" si="8"/>
        <v>193.53601958333334</v>
      </c>
      <c r="G88" s="127"/>
      <c r="H88" s="41"/>
      <c r="I88" s="41"/>
    </row>
    <row r="89" spans="2:9" x14ac:dyDescent="0.3">
      <c r="B89" s="127">
        <f>+B88</f>
        <v>2016</v>
      </c>
      <c r="C89" s="127">
        <v>12</v>
      </c>
      <c r="D89" s="214">
        <f>+E24</f>
        <v>189.033479</v>
      </c>
      <c r="E89" s="213">
        <v>42705</v>
      </c>
      <c r="F89" s="182">
        <f t="shared" si="8"/>
        <v>190.63415008333334</v>
      </c>
      <c r="G89" s="127"/>
      <c r="H89" s="41"/>
      <c r="I89" s="41"/>
    </row>
    <row r="90" spans="2:9" x14ac:dyDescent="0.3">
      <c r="B90" s="127">
        <f>+F11</f>
        <v>2017</v>
      </c>
      <c r="C90" s="127">
        <v>1</v>
      </c>
      <c r="D90" s="214">
        <f t="shared" ref="D90:D101" si="9">+F13</f>
        <v>148.97059100000001</v>
      </c>
      <c r="E90" s="213">
        <v>42736</v>
      </c>
      <c r="F90" s="182">
        <f t="shared" si="8"/>
        <v>190.93001375000003</v>
      </c>
      <c r="G90" s="127"/>
      <c r="H90" s="41"/>
      <c r="I90" s="41"/>
    </row>
    <row r="91" spans="2:9" x14ac:dyDescent="0.3">
      <c r="B91" s="127">
        <f t="shared" ref="B91:B101" si="10">+B90</f>
        <v>2017</v>
      </c>
      <c r="C91" s="127">
        <v>2</v>
      </c>
      <c r="D91" s="214">
        <f t="shared" si="9"/>
        <v>191.14797100000001</v>
      </c>
      <c r="E91" s="213">
        <v>42767</v>
      </c>
      <c r="F91" s="182">
        <f t="shared" si="8"/>
        <v>188.63064766666665</v>
      </c>
      <c r="G91" s="127"/>
      <c r="H91" s="41"/>
      <c r="I91" s="41"/>
    </row>
    <row r="92" spans="2:9" x14ac:dyDescent="0.3">
      <c r="B92" s="127">
        <f t="shared" si="10"/>
        <v>2017</v>
      </c>
      <c r="C92" s="127">
        <v>3</v>
      </c>
      <c r="D92" s="214">
        <f t="shared" si="9"/>
        <v>220.26371900000001</v>
      </c>
      <c r="E92" s="213">
        <v>42795</v>
      </c>
      <c r="F92" s="182">
        <f t="shared" si="8"/>
        <v>191.07538766666664</v>
      </c>
      <c r="G92" s="127"/>
      <c r="H92" s="41"/>
      <c r="I92" s="41"/>
    </row>
    <row r="93" spans="2:9" x14ac:dyDescent="0.3">
      <c r="B93" s="127">
        <f t="shared" si="10"/>
        <v>2017</v>
      </c>
      <c r="C93" s="127">
        <v>4</v>
      </c>
      <c r="D93" s="214">
        <f t="shared" si="9"/>
        <v>155.44840199999999</v>
      </c>
      <c r="E93" s="213">
        <v>42826</v>
      </c>
      <c r="F93" s="182">
        <f t="shared" si="8"/>
        <v>187.70010199999999</v>
      </c>
      <c r="G93" s="127"/>
      <c r="H93" s="41"/>
      <c r="I93" s="41"/>
    </row>
    <row r="94" spans="2:9" x14ac:dyDescent="0.3">
      <c r="B94" s="127">
        <f t="shared" si="10"/>
        <v>2017</v>
      </c>
      <c r="C94" s="127">
        <v>5</v>
      </c>
      <c r="D94" s="214">
        <f t="shared" si="9"/>
        <v>240.07264900000001</v>
      </c>
      <c r="E94" s="213">
        <v>42856</v>
      </c>
      <c r="F94" s="182">
        <f t="shared" si="8"/>
        <v>190.21260975000004</v>
      </c>
      <c r="G94" s="127"/>
      <c r="H94" s="41"/>
      <c r="I94" s="41"/>
    </row>
    <row r="95" spans="2:9" x14ac:dyDescent="0.3">
      <c r="B95" s="127">
        <f t="shared" si="10"/>
        <v>2017</v>
      </c>
      <c r="C95" s="127">
        <v>6</v>
      </c>
      <c r="D95" s="214">
        <f t="shared" si="9"/>
        <v>231.04371</v>
      </c>
      <c r="E95" s="213">
        <v>42887</v>
      </c>
      <c r="F95" s="182">
        <f t="shared" si="8"/>
        <v>193.11553583333333</v>
      </c>
      <c r="G95" s="127"/>
      <c r="H95" s="41"/>
      <c r="I95" s="41"/>
    </row>
    <row r="96" spans="2:9" x14ac:dyDescent="0.3">
      <c r="B96" s="127">
        <f t="shared" si="10"/>
        <v>2017</v>
      </c>
      <c r="C96" s="127">
        <v>7</v>
      </c>
      <c r="D96" s="214">
        <f t="shared" si="9"/>
        <v>189.38669899999999</v>
      </c>
      <c r="E96" s="213">
        <v>42917</v>
      </c>
      <c r="F96" s="182">
        <f t="shared" si="8"/>
        <v>196.08134766666669</v>
      </c>
      <c r="G96" s="127"/>
      <c r="H96" s="41"/>
      <c r="I96" s="41"/>
    </row>
    <row r="97" spans="2:9" x14ac:dyDescent="0.3">
      <c r="B97" s="127">
        <f t="shared" si="10"/>
        <v>2017</v>
      </c>
      <c r="C97" s="127">
        <v>8</v>
      </c>
      <c r="D97" s="214">
        <f t="shared" si="9"/>
        <v>219.50255100000001</v>
      </c>
      <c r="E97" s="213">
        <v>42948</v>
      </c>
      <c r="F97" s="182">
        <f t="shared" si="8"/>
        <v>196.15450741666666</v>
      </c>
      <c r="G97" s="127"/>
      <c r="H97" s="41"/>
      <c r="I97" s="41"/>
    </row>
    <row r="98" spans="2:9" x14ac:dyDescent="0.3">
      <c r="B98" s="127">
        <f t="shared" si="10"/>
        <v>2017</v>
      </c>
      <c r="C98" s="127">
        <v>9</v>
      </c>
      <c r="D98" s="214">
        <f t="shared" si="9"/>
        <v>192.200447</v>
      </c>
      <c r="E98" s="213">
        <v>42979</v>
      </c>
      <c r="F98" s="182">
        <f t="shared" si="8"/>
        <v>196.70631683333332</v>
      </c>
      <c r="G98" s="127"/>
      <c r="H98" s="41"/>
      <c r="I98" s="41"/>
    </row>
    <row r="99" spans="2:9" x14ac:dyDescent="0.3">
      <c r="B99" s="127">
        <f t="shared" si="10"/>
        <v>2017</v>
      </c>
      <c r="C99" s="127">
        <v>10</v>
      </c>
      <c r="D99" s="214">
        <f t="shared" si="9"/>
        <v>194.288432</v>
      </c>
      <c r="E99" s="213">
        <v>43009</v>
      </c>
      <c r="F99" s="182">
        <f t="shared" si="8"/>
        <v>197.55007375</v>
      </c>
      <c r="G99" s="127"/>
      <c r="H99" s="41"/>
      <c r="I99" s="41"/>
    </row>
    <row r="100" spans="2:9" x14ac:dyDescent="0.3">
      <c r="B100" s="127">
        <f t="shared" si="10"/>
        <v>2017</v>
      </c>
      <c r="C100" s="127">
        <v>11</v>
      </c>
      <c r="D100" s="214">
        <f t="shared" si="9"/>
        <v>201.20088699999999</v>
      </c>
      <c r="E100" s="213">
        <v>43040</v>
      </c>
      <c r="F100" s="182">
        <f t="shared" si="8"/>
        <v>197.71329474999996</v>
      </c>
      <c r="G100" s="127"/>
      <c r="H100" s="41"/>
      <c r="I100" s="41"/>
    </row>
    <row r="101" spans="2:9" x14ac:dyDescent="0.3">
      <c r="B101" s="127">
        <f t="shared" si="10"/>
        <v>2017</v>
      </c>
      <c r="C101" s="127">
        <v>12</v>
      </c>
      <c r="D101" s="214">
        <f t="shared" si="9"/>
        <v>201.82582400000001</v>
      </c>
      <c r="E101" s="213">
        <v>43070</v>
      </c>
      <c r="F101" s="182">
        <f t="shared" si="8"/>
        <v>198.7793235</v>
      </c>
      <c r="G101" s="127"/>
      <c r="H101" s="41"/>
      <c r="I101" s="41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181.024575</v>
      </c>
      <c r="E102" s="213">
        <v>43101</v>
      </c>
      <c r="F102" s="182">
        <f t="shared" si="8"/>
        <v>201.45048883333331</v>
      </c>
      <c r="G102" s="127"/>
      <c r="H102" s="41"/>
      <c r="I102" s="41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205.397695</v>
      </c>
      <c r="E103" s="213">
        <v>43132</v>
      </c>
      <c r="F103" s="182">
        <f t="shared" si="8"/>
        <v>202.63796583333337</v>
      </c>
      <c r="G103" s="127"/>
      <c r="H103" s="41"/>
      <c r="I103" s="41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204.679158</v>
      </c>
      <c r="E104" s="213">
        <v>43160</v>
      </c>
      <c r="F104" s="182">
        <f t="shared" si="8"/>
        <v>201.33925241666665</v>
      </c>
      <c r="G104" s="127"/>
      <c r="H104" s="41"/>
      <c r="I104" s="41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208.18238299999999</v>
      </c>
      <c r="E105" s="213">
        <v>43191</v>
      </c>
      <c r="F105" s="182">
        <f t="shared" si="8"/>
        <v>205.73375083333329</v>
      </c>
      <c r="G105" s="127"/>
      <c r="H105" s="41"/>
      <c r="I105" s="41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252.652196</v>
      </c>
      <c r="E106" s="213">
        <v>43221</v>
      </c>
      <c r="F106" s="182">
        <f t="shared" si="8"/>
        <v>206.78204641666665</v>
      </c>
      <c r="G106" s="127"/>
      <c r="H106" s="41"/>
      <c r="I106" s="41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229.83900600000001</v>
      </c>
      <c r="E107" s="213">
        <v>43252</v>
      </c>
      <c r="F107" s="182">
        <f t="shared" si="8"/>
        <v>206.68165441666665</v>
      </c>
      <c r="G107" s="127"/>
      <c r="H107" s="41"/>
      <c r="I107" s="41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222.36514399999999</v>
      </c>
      <c r="E108" s="213">
        <v>43282</v>
      </c>
      <c r="F108" s="182">
        <f t="shared" si="8"/>
        <v>209.42985816666666</v>
      </c>
      <c r="G108" s="127"/>
      <c r="H108" s="41"/>
      <c r="I108" s="41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222.523259</v>
      </c>
      <c r="E109" s="213">
        <v>43313</v>
      </c>
      <c r="F109" s="182">
        <f t="shared" si="8"/>
        <v>209.68158383333332</v>
      </c>
      <c r="G109" s="127"/>
      <c r="H109" s="41"/>
      <c r="I109" s="41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205.47917699999999</v>
      </c>
      <c r="E110" s="213">
        <v>43344</v>
      </c>
      <c r="F110" s="182">
        <f t="shared" si="8"/>
        <v>210.78814466666668</v>
      </c>
      <c r="G110" s="127"/>
      <c r="H110" s="41"/>
      <c r="I110" s="41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228.97793300000001</v>
      </c>
      <c r="E111" s="213">
        <v>43374</v>
      </c>
      <c r="F111" s="182">
        <f t="shared" si="8"/>
        <v>213.67893641666669</v>
      </c>
      <c r="G111" s="127"/>
      <c r="H111" s="41"/>
      <c r="I111" s="41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206.343571</v>
      </c>
      <c r="E112" s="213">
        <v>43405</v>
      </c>
      <c r="F112" s="182">
        <f t="shared" si="8"/>
        <v>214.10749341666667</v>
      </c>
      <c r="G112" s="127"/>
      <c r="H112" s="41"/>
      <c r="I112" s="41"/>
    </row>
    <row r="113" spans="2:9" x14ac:dyDescent="0.3">
      <c r="B113" s="127">
        <f t="shared" si="12"/>
        <v>2018</v>
      </c>
      <c r="C113" s="127">
        <v>12</v>
      </c>
      <c r="D113" s="214">
        <f t="shared" si="11"/>
        <v>182.77354500000001</v>
      </c>
      <c r="E113" s="213">
        <v>43435</v>
      </c>
      <c r="F113" s="182">
        <f t="shared" si="8"/>
        <v>212.51980349999997</v>
      </c>
      <c r="G113" s="127"/>
      <c r="H113" s="41"/>
      <c r="I113" s="41"/>
    </row>
    <row r="114" spans="2:9" x14ac:dyDescent="0.3">
      <c r="B114" s="127">
        <v>2019</v>
      </c>
      <c r="C114" s="127">
        <v>1</v>
      </c>
      <c r="D114" s="214">
        <f>+H13</f>
        <v>176.00193100000001</v>
      </c>
      <c r="E114" s="213">
        <v>43466</v>
      </c>
      <c r="F114" s="182">
        <f>+AVERAGE(D103:D114)</f>
        <v>212.1012498333333</v>
      </c>
      <c r="G114" s="127"/>
      <c r="H114" s="41"/>
      <c r="I114" s="41"/>
    </row>
    <row r="115" spans="2:9" x14ac:dyDescent="0.3">
      <c r="B115" s="127">
        <f>+B114</f>
        <v>2019</v>
      </c>
      <c r="C115" s="127">
        <v>2</v>
      </c>
      <c r="D115" s="214">
        <f>+H14</f>
        <v>213.237865</v>
      </c>
      <c r="E115" s="213">
        <v>43497</v>
      </c>
      <c r="F115" s="182">
        <f>+AVERAGE(D104:D115)</f>
        <v>212.75459733333332</v>
      </c>
      <c r="G115" s="127"/>
      <c r="H115" s="41"/>
      <c r="I115" s="41"/>
    </row>
    <row r="116" spans="2:9" x14ac:dyDescent="0.3">
      <c r="B116" s="127">
        <f>+B115</f>
        <v>2019</v>
      </c>
      <c r="C116" s="127">
        <v>3</v>
      </c>
      <c r="D116" s="214">
        <f>+H15</f>
        <v>182.08484999999999</v>
      </c>
      <c r="E116" s="213">
        <v>43525</v>
      </c>
      <c r="F116" s="182">
        <f t="shared" si="8"/>
        <v>210.87173833333335</v>
      </c>
      <c r="G116" s="127"/>
      <c r="H116" s="41"/>
      <c r="I116" s="41"/>
    </row>
    <row r="117" spans="2:9" x14ac:dyDescent="0.3">
      <c r="B117" s="127">
        <f>+B116</f>
        <v>2019</v>
      </c>
      <c r="C117" s="127">
        <v>4</v>
      </c>
      <c r="D117" s="214">
        <f>+H16</f>
        <v>214.45244400000001</v>
      </c>
      <c r="E117" s="213">
        <v>43556</v>
      </c>
      <c r="F117" s="182">
        <f t="shared" si="8"/>
        <v>211.39424341666665</v>
      </c>
      <c r="G117" s="127"/>
      <c r="H117" s="41"/>
      <c r="I117" s="41"/>
    </row>
    <row r="118" spans="2:9" x14ac:dyDescent="0.3">
      <c r="B118" s="127">
        <f>+B117</f>
        <v>2019</v>
      </c>
      <c r="C118" s="127">
        <v>5</v>
      </c>
      <c r="D118" s="214">
        <f>+H17</f>
        <v>228.63153299999999</v>
      </c>
      <c r="E118" s="213">
        <v>43586</v>
      </c>
      <c r="F118" s="182">
        <f>+AVERAGE(D107:D118)</f>
        <v>209.39252150000002</v>
      </c>
      <c r="G118" s="127"/>
      <c r="H118" s="41"/>
      <c r="I118" s="41"/>
    </row>
    <row r="119" spans="2:9" x14ac:dyDescent="0.3">
      <c r="B119" s="127">
        <f t="shared" ref="B119:B125" si="13">+B118</f>
        <v>2019</v>
      </c>
      <c r="C119" s="127">
        <v>6</v>
      </c>
      <c r="D119" s="214">
        <f t="shared" ref="D119:D124" si="14">+H18</f>
        <v>201.51634300000001</v>
      </c>
      <c r="E119" s="213">
        <v>43617</v>
      </c>
      <c r="F119" s="182">
        <f t="shared" ref="F119" si="15">+AVERAGE(D108:D119)</f>
        <v>207.03229958333336</v>
      </c>
      <c r="G119" s="127"/>
      <c r="H119" s="41"/>
      <c r="I119" s="41"/>
    </row>
    <row r="120" spans="2:9" x14ac:dyDescent="0.3">
      <c r="B120" s="127">
        <f t="shared" si="13"/>
        <v>2019</v>
      </c>
      <c r="C120" s="127">
        <v>7</v>
      </c>
      <c r="D120" s="214">
        <f>+H19</f>
        <v>221.66590099999999</v>
      </c>
      <c r="E120" s="213">
        <v>43647</v>
      </c>
      <c r="F120" s="182">
        <f>+AVERAGE(D109:D120)</f>
        <v>206.97402933333331</v>
      </c>
      <c r="G120" s="127"/>
      <c r="H120" s="41"/>
      <c r="I120" s="41"/>
    </row>
    <row r="121" spans="2:9" x14ac:dyDescent="0.3">
      <c r="B121" s="127">
        <f t="shared" si="13"/>
        <v>2019</v>
      </c>
      <c r="C121" s="127">
        <v>8</v>
      </c>
      <c r="D121" s="214">
        <f t="shared" si="14"/>
        <v>212.12419700000001</v>
      </c>
      <c r="E121" s="213">
        <v>43678</v>
      </c>
      <c r="F121" s="182">
        <f t="shared" ref="F121" si="16">+AVERAGE(D110:D121)</f>
        <v>206.10744083333336</v>
      </c>
      <c r="G121" s="127"/>
      <c r="H121" s="41"/>
      <c r="I121" s="41"/>
    </row>
    <row r="122" spans="2:9" x14ac:dyDescent="0.3">
      <c r="B122" s="127">
        <f t="shared" si="13"/>
        <v>2019</v>
      </c>
      <c r="C122" s="127">
        <v>9</v>
      </c>
      <c r="D122" s="214">
        <f t="shared" si="14"/>
        <v>186.045965</v>
      </c>
      <c r="E122" s="213">
        <v>43709</v>
      </c>
      <c r="F122" s="182">
        <f>+AVERAGE(D111:D122)</f>
        <v>204.48800649999998</v>
      </c>
      <c r="G122" s="127"/>
      <c r="H122" s="41"/>
      <c r="I122" s="41"/>
    </row>
    <row r="123" spans="2:9" x14ac:dyDescent="0.3">
      <c r="B123" s="127">
        <f t="shared" si="13"/>
        <v>2019</v>
      </c>
      <c r="C123" s="127">
        <v>10</v>
      </c>
      <c r="D123" s="214">
        <f t="shared" si="14"/>
        <v>0</v>
      </c>
      <c r="E123" s="213">
        <v>43739</v>
      </c>
      <c r="F123" s="182">
        <f t="shared" ref="F123" si="17">+AVERAGE(D112:D123)</f>
        <v>185.40651208333335</v>
      </c>
      <c r="G123" s="127"/>
      <c r="H123" s="41"/>
      <c r="I123" s="41"/>
    </row>
    <row r="124" spans="2:9" x14ac:dyDescent="0.3">
      <c r="B124" s="127">
        <f t="shared" si="13"/>
        <v>2019</v>
      </c>
      <c r="C124" s="127">
        <v>11</v>
      </c>
      <c r="D124" s="214">
        <f t="shared" si="14"/>
        <v>0</v>
      </c>
      <c r="E124" s="213">
        <v>43770</v>
      </c>
      <c r="F124" s="182">
        <f>+AVERAGE(D113:D124)</f>
        <v>168.21121450000001</v>
      </c>
      <c r="G124" s="127"/>
      <c r="H124" s="41"/>
      <c r="I124" s="41"/>
    </row>
    <row r="125" spans="2:9" x14ac:dyDescent="0.3">
      <c r="B125" s="127">
        <f t="shared" si="13"/>
        <v>2019</v>
      </c>
      <c r="C125" s="127">
        <v>12</v>
      </c>
      <c r="D125" s="214">
        <f>+H24</f>
        <v>0</v>
      </c>
      <c r="E125" s="213">
        <v>43800</v>
      </c>
      <c r="F125" s="182">
        <f>+AVERAGE(D114:D125)</f>
        <v>152.98008575000003</v>
      </c>
      <c r="G125" s="127"/>
      <c r="H125" s="41"/>
      <c r="I125" s="41"/>
    </row>
    <row r="126" spans="2:9" x14ac:dyDescent="0.3">
      <c r="B126" s="127"/>
      <c r="C126" s="127"/>
      <c r="D126" s="127"/>
      <c r="E126" s="127"/>
      <c r="F126" s="127"/>
      <c r="G126" s="127"/>
      <c r="H126" s="41"/>
      <c r="I126" s="41"/>
    </row>
    <row r="127" spans="2:9" x14ac:dyDescent="0.3">
      <c r="B127" s="127"/>
      <c r="C127" s="127"/>
      <c r="D127" s="127"/>
      <c r="E127" s="127"/>
      <c r="F127" s="127"/>
      <c r="G127" s="127"/>
      <c r="H127" s="41"/>
      <c r="I127" s="41"/>
    </row>
    <row r="128" spans="2:9" x14ac:dyDescent="0.3">
      <c r="B128" s="41"/>
      <c r="C128" s="41"/>
      <c r="D128" s="41"/>
      <c r="E128" s="41"/>
      <c r="F128" s="41"/>
      <c r="G128" s="41"/>
      <c r="H128" s="41"/>
      <c r="I128" s="41"/>
    </row>
    <row r="129" spans="2:9" x14ac:dyDescent="0.3">
      <c r="B129" s="41"/>
      <c r="C129" s="41"/>
      <c r="D129" s="41"/>
      <c r="E129" s="41"/>
      <c r="F129" s="41"/>
      <c r="G129" s="41"/>
      <c r="H129" s="41"/>
      <c r="I129" s="41"/>
    </row>
    <row r="130" spans="2:9" x14ac:dyDescent="0.3">
      <c r="B130" s="41"/>
      <c r="C130" s="41"/>
      <c r="D130" s="41"/>
      <c r="E130" s="41"/>
      <c r="F130" s="41"/>
      <c r="G130" s="41"/>
      <c r="H130" s="41"/>
      <c r="I130" s="41"/>
    </row>
    <row r="131" spans="2:9" x14ac:dyDescent="0.3">
      <c r="G131" s="41"/>
      <c r="H131" s="41"/>
      <c r="I131" s="41"/>
    </row>
    <row r="132" spans="2:9" x14ac:dyDescent="0.3">
      <c r="G132" s="41"/>
      <c r="H132" s="41"/>
      <c r="I132" s="41"/>
    </row>
    <row r="133" spans="2:9" x14ac:dyDescent="0.3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ignoredErrors>
    <ignoredError sqref="B66 B78 B90 B102" formula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P139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5" style="41" customWidth="1"/>
    <col min="15" max="16384" width="11.44140625" style="40"/>
  </cols>
  <sheetData>
    <row r="1" spans="1:1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3">
      <c r="A7" s="58"/>
      <c r="B7" s="42"/>
      <c r="C7" s="226" t="s">
        <v>34</v>
      </c>
      <c r="D7" s="226"/>
      <c r="E7" s="226"/>
      <c r="F7" s="226"/>
      <c r="G7" s="226"/>
      <c r="H7" s="226"/>
      <c r="I7" s="226"/>
      <c r="J7" s="226"/>
      <c r="K7" s="226"/>
      <c r="L7" s="60"/>
      <c r="M7" s="41"/>
      <c r="O7" s="41"/>
    </row>
    <row r="8" spans="1:16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41"/>
    </row>
    <row r="9" spans="1:1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1"/>
      <c r="O10" s="41"/>
    </row>
    <row r="11" spans="1:16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1"/>
      <c r="O11" s="180"/>
    </row>
    <row r="12" spans="1:1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3">
      <c r="A13" s="58"/>
      <c r="B13" s="67" t="s">
        <v>7</v>
      </c>
      <c r="C13" s="68">
        <v>68.601960000000005</v>
      </c>
      <c r="D13" s="68">
        <v>77.569524000000001</v>
      </c>
      <c r="E13" s="68">
        <v>40.980857</v>
      </c>
      <c r="F13" s="68">
        <v>48.982830999999997</v>
      </c>
      <c r="G13" s="68">
        <v>69.939843999999994</v>
      </c>
      <c r="H13" s="68">
        <v>47.399459</v>
      </c>
      <c r="I13" s="68">
        <v>-32.228246033834438</v>
      </c>
      <c r="J13" s="68">
        <v>67.771753966165562</v>
      </c>
      <c r="K13" s="68">
        <v>42.784405417481899</v>
      </c>
      <c r="L13" s="60"/>
      <c r="M13" s="41"/>
      <c r="N13" s="41">
        <f t="shared" ref="N13:N24" si="0">IF(H13="","",1)</f>
        <v>1</v>
      </c>
      <c r="O13" s="41"/>
    </row>
    <row r="14" spans="1:16" x14ac:dyDescent="0.3">
      <c r="A14" s="58"/>
      <c r="B14" s="67" t="s">
        <v>8</v>
      </c>
      <c r="C14" s="68">
        <v>94.856485000000006</v>
      </c>
      <c r="D14" s="68">
        <v>81.867587</v>
      </c>
      <c r="E14" s="68">
        <v>94.206288000000001</v>
      </c>
      <c r="F14" s="68">
        <v>89.019266999999999</v>
      </c>
      <c r="G14" s="68">
        <v>83.399212000000006</v>
      </c>
      <c r="H14" s="68">
        <v>63.509143999999999</v>
      </c>
      <c r="I14" s="21">
        <v>-23.849227736108592</v>
      </c>
      <c r="J14" s="21">
        <v>76.150772263891412</v>
      </c>
      <c r="K14" s="21">
        <v>-6.3133018158866623</v>
      </c>
      <c r="L14" s="60"/>
      <c r="M14" s="41"/>
      <c r="N14" s="41">
        <f>IF(H14="","",1)</f>
        <v>1</v>
      </c>
      <c r="O14" s="41"/>
    </row>
    <row r="15" spans="1:16" x14ac:dyDescent="0.3">
      <c r="A15" s="58"/>
      <c r="B15" s="67" t="s">
        <v>9</v>
      </c>
      <c r="C15" s="68">
        <v>90.344958000000005</v>
      </c>
      <c r="D15" s="68">
        <v>89.385293000000004</v>
      </c>
      <c r="E15" s="68">
        <v>74.699220999999994</v>
      </c>
      <c r="F15" s="68">
        <v>99.514481000000004</v>
      </c>
      <c r="G15" s="68">
        <v>71.973386000000005</v>
      </c>
      <c r="H15" s="68">
        <v>60.530487999999998</v>
      </c>
      <c r="I15" s="68">
        <v>-15.898790700218001</v>
      </c>
      <c r="J15" s="68">
        <v>84.101209299781999</v>
      </c>
      <c r="K15" s="68">
        <v>-27.675464639161408</v>
      </c>
      <c r="L15" s="60"/>
      <c r="M15" s="41"/>
      <c r="N15" s="41">
        <f t="shared" si="0"/>
        <v>1</v>
      </c>
      <c r="O15" s="41"/>
    </row>
    <row r="16" spans="1:16" x14ac:dyDescent="0.3">
      <c r="A16" s="58"/>
      <c r="B16" s="67" t="s">
        <v>10</v>
      </c>
      <c r="C16" s="68">
        <v>96.990088999999998</v>
      </c>
      <c r="D16" s="68">
        <v>90.057581999999996</v>
      </c>
      <c r="E16" s="68">
        <v>80.211237999999994</v>
      </c>
      <c r="F16" s="68">
        <v>49.938003999999999</v>
      </c>
      <c r="G16" s="68">
        <v>69.013254000000003</v>
      </c>
      <c r="H16" s="68">
        <v>48.269706999999997</v>
      </c>
      <c r="I16" s="68">
        <v>-30.057337971630794</v>
      </c>
      <c r="J16" s="68">
        <v>69.942662028369213</v>
      </c>
      <c r="K16" s="68">
        <v>38.197862293414865</v>
      </c>
      <c r="L16" s="60"/>
      <c r="M16" s="41"/>
      <c r="N16" s="41">
        <f t="shared" si="0"/>
        <v>1</v>
      </c>
      <c r="O16" s="41"/>
      <c r="P16" s="41"/>
    </row>
    <row r="17" spans="1:16" x14ac:dyDescent="0.3">
      <c r="A17" s="58"/>
      <c r="B17" s="67" t="s">
        <v>11</v>
      </c>
      <c r="C17" s="68">
        <v>127.73191799999999</v>
      </c>
      <c r="D17" s="68">
        <v>78.440296000000004</v>
      </c>
      <c r="E17" s="68">
        <v>76.468213000000006</v>
      </c>
      <c r="F17" s="68">
        <v>92.082603000000006</v>
      </c>
      <c r="G17" s="68">
        <v>96.268046999999996</v>
      </c>
      <c r="H17" s="68">
        <v>75.584417000000002</v>
      </c>
      <c r="I17" s="68">
        <v>-21.485457163164423</v>
      </c>
      <c r="J17" s="68">
        <v>78.514542836835574</v>
      </c>
      <c r="K17" s="68">
        <v>4.5453146019340807</v>
      </c>
      <c r="L17" s="60"/>
      <c r="M17" s="41"/>
      <c r="N17" s="41">
        <f t="shared" si="0"/>
        <v>1</v>
      </c>
      <c r="O17" s="41"/>
      <c r="P17" s="41"/>
    </row>
    <row r="18" spans="1:16" x14ac:dyDescent="0.3">
      <c r="A18" s="58"/>
      <c r="B18" s="67" t="s">
        <v>12</v>
      </c>
      <c r="C18" s="68">
        <v>84.986971999999994</v>
      </c>
      <c r="D18" s="68">
        <v>54.722371000000003</v>
      </c>
      <c r="E18" s="68">
        <v>70.585347999999996</v>
      </c>
      <c r="F18" s="68">
        <v>94.324444999999997</v>
      </c>
      <c r="G18" s="68">
        <v>88.128158999999997</v>
      </c>
      <c r="H18" s="68">
        <v>56.505319999999998</v>
      </c>
      <c r="I18" s="21">
        <v>-35.88278634074269</v>
      </c>
      <c r="J18" s="68">
        <v>64.117213659257317</v>
      </c>
      <c r="K18" s="68">
        <v>-6.5691200197361415</v>
      </c>
      <c r="L18" s="60"/>
      <c r="M18" s="41"/>
      <c r="N18" s="41">
        <f t="shared" si="0"/>
        <v>1</v>
      </c>
      <c r="O18" s="41"/>
      <c r="P18" s="41"/>
    </row>
    <row r="19" spans="1:16" x14ac:dyDescent="0.3">
      <c r="A19" s="58"/>
      <c r="B19" s="67" t="s">
        <v>13</v>
      </c>
      <c r="C19" s="68">
        <v>95.790557000000007</v>
      </c>
      <c r="D19" s="68">
        <v>81.225935000000007</v>
      </c>
      <c r="E19" s="68">
        <v>54.541704000000003</v>
      </c>
      <c r="F19" s="68">
        <v>54.335821000000003</v>
      </c>
      <c r="G19" s="68">
        <v>80.136853000000002</v>
      </c>
      <c r="H19" s="68">
        <v>36.851182000000001</v>
      </c>
      <c r="I19" s="68">
        <v>-54.014687849047426</v>
      </c>
      <c r="J19" s="68">
        <v>45.985312150952574</v>
      </c>
      <c r="K19" s="68">
        <v>47.484387877382026</v>
      </c>
      <c r="L19" s="60"/>
      <c r="M19" s="41"/>
      <c r="N19" s="41">
        <f t="shared" si="0"/>
        <v>1</v>
      </c>
      <c r="O19" s="41"/>
      <c r="P19" s="41"/>
    </row>
    <row r="20" spans="1:16" x14ac:dyDescent="0.3">
      <c r="A20" s="58"/>
      <c r="B20" s="67" t="s">
        <v>14</v>
      </c>
      <c r="C20" s="68">
        <v>64.827724000000003</v>
      </c>
      <c r="D20" s="68">
        <v>48.054538999999998</v>
      </c>
      <c r="E20" s="68">
        <v>61.874578999999997</v>
      </c>
      <c r="F20" s="68">
        <v>89.277393000000004</v>
      </c>
      <c r="G20" s="68">
        <v>61.400157999999998</v>
      </c>
      <c r="H20" s="68">
        <v>72.895420999999999</v>
      </c>
      <c r="I20" s="68">
        <v>18.721878533276737</v>
      </c>
      <c r="J20" s="68">
        <v>118.72187853327674</v>
      </c>
      <c r="K20" s="68">
        <v>-31.225413358564357</v>
      </c>
      <c r="L20" s="60"/>
      <c r="M20" s="41"/>
      <c r="N20" s="41">
        <f t="shared" si="0"/>
        <v>1</v>
      </c>
      <c r="O20" s="41"/>
      <c r="P20" s="41"/>
    </row>
    <row r="21" spans="1:16" x14ac:dyDescent="0.3">
      <c r="A21" s="58"/>
      <c r="B21" s="67" t="s">
        <v>15</v>
      </c>
      <c r="C21" s="68">
        <v>81.284379999999999</v>
      </c>
      <c r="D21" s="68">
        <v>67.239598000000001</v>
      </c>
      <c r="E21" s="68">
        <v>60.532617000000002</v>
      </c>
      <c r="F21" s="68">
        <v>53.422449</v>
      </c>
      <c r="G21" s="68">
        <v>49.295132000000002</v>
      </c>
      <c r="H21" s="30">
        <v>30.406033999999998</v>
      </c>
      <c r="I21" s="30">
        <v>-38.318384054636482</v>
      </c>
      <c r="J21" s="30">
        <v>61.681615945363518</v>
      </c>
      <c r="K21" s="30">
        <v>-7.7258101739214542</v>
      </c>
      <c r="L21" s="60"/>
      <c r="M21" s="41"/>
      <c r="N21" s="41">
        <f t="shared" si="0"/>
        <v>1</v>
      </c>
      <c r="O21" s="41"/>
      <c r="P21" s="41"/>
    </row>
    <row r="22" spans="1:16" x14ac:dyDescent="0.3">
      <c r="A22" s="58"/>
      <c r="B22" s="67" t="s">
        <v>16</v>
      </c>
      <c r="C22" s="68">
        <v>64.120934000000005</v>
      </c>
      <c r="D22" s="68">
        <v>58.760002999999998</v>
      </c>
      <c r="E22" s="68">
        <v>63.063789999999997</v>
      </c>
      <c r="F22" s="68">
        <v>50.452858999999997</v>
      </c>
      <c r="G22" s="68">
        <v>58.615723000000003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0"/>
        <v/>
      </c>
      <c r="O22" s="41"/>
      <c r="P22" s="41"/>
    </row>
    <row r="23" spans="1:16" x14ac:dyDescent="0.3">
      <c r="A23" s="58"/>
      <c r="B23" s="67" t="s">
        <v>17</v>
      </c>
      <c r="C23" s="68">
        <v>75.172032000000002</v>
      </c>
      <c r="D23" s="68">
        <v>59.4985</v>
      </c>
      <c r="E23" s="68">
        <v>65.879166999999995</v>
      </c>
      <c r="F23" s="68">
        <v>66.136827999999994</v>
      </c>
      <c r="G23" s="68">
        <v>53.3474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  <c r="P23" s="41"/>
    </row>
    <row r="24" spans="1:16" x14ac:dyDescent="0.3">
      <c r="A24" s="58"/>
      <c r="B24" s="67" t="s">
        <v>18</v>
      </c>
      <c r="C24" s="68">
        <v>79.379166999999995</v>
      </c>
      <c r="D24" s="68">
        <v>60.655982999999999</v>
      </c>
      <c r="E24" s="68">
        <v>74.646794999999997</v>
      </c>
      <c r="F24" s="68">
        <v>56.881940999999998</v>
      </c>
      <c r="G24" s="68">
        <v>57.094019000000003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41"/>
      <c r="P24" s="41"/>
    </row>
    <row r="25" spans="1:16" x14ac:dyDescent="0.3">
      <c r="A25" s="58"/>
      <c r="B25" s="69" t="s">
        <v>33</v>
      </c>
      <c r="C25" s="70">
        <v>1024.087176</v>
      </c>
      <c r="D25" s="70">
        <v>847.47721100000001</v>
      </c>
      <c r="E25" s="70">
        <v>817.68981700000006</v>
      </c>
      <c r="F25" s="70">
        <v>844.368922</v>
      </c>
      <c r="G25" s="70">
        <v>838.61118699999997</v>
      </c>
      <c r="H25" s="82">
        <v>491.95117199999999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-17.245598728208268</v>
      </c>
      <c r="E26" s="70">
        <v>-3.5148312678345173</v>
      </c>
      <c r="F26" s="70">
        <v>3.2627414999347959</v>
      </c>
      <c r="G26" s="70">
        <v>-0.6818980246646289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6" ht="18.75" customHeight="1" x14ac:dyDescent="0.3">
      <c r="A28" s="58"/>
      <c r="B28" s="69" t="s">
        <v>20</v>
      </c>
      <c r="C28" s="70">
        <v>805.41504299999997</v>
      </c>
      <c r="D28" s="70">
        <v>668.562725</v>
      </c>
      <c r="E28" s="70">
        <v>614.10006499999997</v>
      </c>
      <c r="F28" s="70">
        <v>670.89729399999999</v>
      </c>
      <c r="G28" s="70">
        <v>669.55404499999997</v>
      </c>
      <c r="H28" s="30">
        <v>491.95117199999999</v>
      </c>
      <c r="I28" s="66">
        <v>-26.525547015401873</v>
      </c>
      <c r="J28" s="30">
        <v>73.47445298459813</v>
      </c>
      <c r="K28" s="30">
        <v>-0.20021678608828086</v>
      </c>
      <c r="L28" s="60"/>
    </row>
    <row r="29" spans="1:16" ht="18.75" customHeight="1" x14ac:dyDescent="0.3">
      <c r="A29" s="58"/>
      <c r="B29" s="69" t="s">
        <v>19</v>
      </c>
      <c r="C29" s="70"/>
      <c r="D29" s="70">
        <v>-16.991527435377186</v>
      </c>
      <c r="E29" s="70">
        <v>-8.1462304079247048</v>
      </c>
      <c r="F29" s="70">
        <v>9.2488557219090985</v>
      </c>
      <c r="G29" s="70">
        <v>-0.20021678608828086</v>
      </c>
      <c r="H29" s="30">
        <v>-26.525547015401873</v>
      </c>
      <c r="I29" s="48"/>
      <c r="J29" s="48"/>
      <c r="K29" s="48"/>
      <c r="L29" s="60"/>
    </row>
    <row r="30" spans="1:16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3">
      <c r="A31" s="58"/>
      <c r="B31" s="46"/>
      <c r="C31" s="225" t="s">
        <v>133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6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27"/>
      <c r="O46" s="136"/>
    </row>
    <row r="47" spans="1:15" x14ac:dyDescent="0.3"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27"/>
      <c r="O47" s="136"/>
    </row>
    <row r="48" spans="1:15" x14ac:dyDescent="0.3">
      <c r="B48" s="127"/>
      <c r="C48" s="127"/>
      <c r="D48" s="127"/>
      <c r="E48" s="127"/>
      <c r="F48" s="127"/>
      <c r="G48" s="127"/>
      <c r="H48" s="127"/>
      <c r="I48" s="136"/>
      <c r="J48" s="136"/>
      <c r="K48" s="136"/>
      <c r="L48" s="136"/>
      <c r="M48" s="136"/>
      <c r="N48" s="127"/>
      <c r="O48" s="136"/>
    </row>
    <row r="49" spans="2:15" x14ac:dyDescent="0.3">
      <c r="B49" s="127"/>
      <c r="C49" s="127"/>
      <c r="D49" s="127"/>
      <c r="E49" s="127"/>
      <c r="F49" s="127"/>
      <c r="G49" s="127"/>
      <c r="H49" s="127"/>
      <c r="I49" s="136"/>
      <c r="J49" s="136"/>
      <c r="K49" s="136"/>
      <c r="L49" s="136"/>
      <c r="M49" s="136"/>
      <c r="N49" s="127"/>
      <c r="O49" s="136"/>
    </row>
    <row r="50" spans="2:15" x14ac:dyDescent="0.3">
      <c r="B50" s="127"/>
      <c r="C50" s="127"/>
      <c r="D50" s="127"/>
      <c r="E50" s="127"/>
      <c r="F50" s="127"/>
      <c r="G50" s="127"/>
      <c r="H50" s="127"/>
      <c r="I50" s="136"/>
      <c r="J50" s="136"/>
      <c r="K50" s="136"/>
      <c r="L50" s="136"/>
      <c r="M50" s="136"/>
      <c r="N50" s="127"/>
      <c r="O50" s="136"/>
    </row>
    <row r="51" spans="2:15" x14ac:dyDescent="0.3">
      <c r="B51" s="125"/>
      <c r="C51" s="125"/>
      <c r="D51" s="125"/>
      <c r="E51" s="125"/>
      <c r="F51" s="125"/>
      <c r="G51" s="125"/>
      <c r="H51" s="125"/>
      <c r="I51" s="125"/>
      <c r="J51" s="125"/>
      <c r="K51" s="136"/>
      <c r="L51" s="136"/>
      <c r="M51" s="136"/>
      <c r="N51" s="127"/>
      <c r="O51" s="136"/>
    </row>
    <row r="52" spans="2:15" x14ac:dyDescent="0.3">
      <c r="B52" s="127"/>
      <c r="C52" s="127"/>
      <c r="D52" s="127"/>
      <c r="E52" s="127"/>
      <c r="F52" s="127"/>
      <c r="G52" s="125"/>
      <c r="H52" s="125"/>
      <c r="I52" s="125"/>
      <c r="J52" s="125"/>
      <c r="K52" s="136"/>
      <c r="L52" s="136"/>
      <c r="M52" s="136"/>
      <c r="N52" s="127"/>
      <c r="O52" s="136"/>
    </row>
    <row r="53" spans="2:15" x14ac:dyDescent="0.3">
      <c r="B53" s="127" t="s">
        <v>1</v>
      </c>
      <c r="C53" s="127" t="s">
        <v>161</v>
      </c>
      <c r="D53" s="127" t="s">
        <v>165</v>
      </c>
      <c r="E53" s="127" t="s">
        <v>162</v>
      </c>
      <c r="F53" s="127" t="s">
        <v>163</v>
      </c>
      <c r="G53" s="125"/>
      <c r="H53" s="125"/>
      <c r="I53" s="125"/>
      <c r="J53" s="125"/>
      <c r="K53" s="136"/>
      <c r="L53" s="136"/>
      <c r="M53" s="136"/>
      <c r="N53" s="127"/>
      <c r="O53" s="136"/>
    </row>
    <row r="54" spans="2:15" x14ac:dyDescent="0.3">
      <c r="B54" s="127">
        <f>+C11</f>
        <v>2014</v>
      </c>
      <c r="C54" s="127">
        <v>1</v>
      </c>
      <c r="D54" s="214">
        <f t="shared" ref="D54:D65" si="1">+C13</f>
        <v>68.601960000000005</v>
      </c>
      <c r="E54" s="213">
        <v>41640</v>
      </c>
      <c r="F54" s="127"/>
      <c r="G54" s="125"/>
      <c r="H54" s="125"/>
      <c r="I54" s="125"/>
      <c r="J54" s="125"/>
      <c r="K54" s="136"/>
      <c r="L54" s="136"/>
      <c r="M54" s="136"/>
      <c r="N54" s="127"/>
      <c r="O54" s="136"/>
    </row>
    <row r="55" spans="2:15" x14ac:dyDescent="0.3">
      <c r="B55" s="127">
        <f t="shared" ref="B55:B65" si="2">+B54</f>
        <v>2014</v>
      </c>
      <c r="C55" s="127">
        <v>2</v>
      </c>
      <c r="D55" s="214">
        <f t="shared" si="1"/>
        <v>94.856485000000006</v>
      </c>
      <c r="E55" s="213">
        <v>41671</v>
      </c>
      <c r="F55" s="127"/>
      <c r="G55" s="125"/>
      <c r="H55" s="125"/>
      <c r="I55" s="125"/>
      <c r="J55" s="125"/>
      <c r="K55" s="136"/>
      <c r="L55" s="136"/>
      <c r="M55" s="136"/>
      <c r="N55" s="127"/>
      <c r="O55" s="136"/>
    </row>
    <row r="56" spans="2:15" x14ac:dyDescent="0.3">
      <c r="B56" s="127">
        <f t="shared" si="2"/>
        <v>2014</v>
      </c>
      <c r="C56" s="127">
        <v>3</v>
      </c>
      <c r="D56" s="214">
        <f t="shared" si="1"/>
        <v>90.344958000000005</v>
      </c>
      <c r="E56" s="213">
        <v>41699</v>
      </c>
      <c r="F56" s="127"/>
      <c r="G56" s="125"/>
      <c r="H56" s="125"/>
      <c r="I56" s="125"/>
      <c r="J56" s="125"/>
      <c r="K56" s="136"/>
      <c r="L56" s="136"/>
      <c r="M56" s="136"/>
      <c r="N56" s="127"/>
      <c r="O56" s="136"/>
    </row>
    <row r="57" spans="2:15" x14ac:dyDescent="0.3">
      <c r="B57" s="127">
        <f t="shared" si="2"/>
        <v>2014</v>
      </c>
      <c r="C57" s="127">
        <v>4</v>
      </c>
      <c r="D57" s="214">
        <f t="shared" si="1"/>
        <v>96.990088999999998</v>
      </c>
      <c r="E57" s="213">
        <v>41730</v>
      </c>
      <c r="F57" s="182">
        <f>+AVERAGE(D54:D61)</f>
        <v>90.516332875000003</v>
      </c>
      <c r="G57" s="125"/>
      <c r="H57" s="125"/>
      <c r="I57" s="125"/>
      <c r="J57" s="125"/>
      <c r="K57" s="136"/>
      <c r="L57" s="136"/>
      <c r="M57" s="136"/>
      <c r="N57" s="127"/>
      <c r="O57" s="136"/>
    </row>
    <row r="58" spans="2:15" x14ac:dyDescent="0.3">
      <c r="B58" s="127">
        <f t="shared" si="2"/>
        <v>2014</v>
      </c>
      <c r="C58" s="127">
        <v>5</v>
      </c>
      <c r="D58" s="214">
        <f t="shared" si="1"/>
        <v>127.73191799999999</v>
      </c>
      <c r="E58" s="213">
        <v>41760</v>
      </c>
      <c r="F58" s="182">
        <f>+AVERAGE(D54:D61)</f>
        <v>90.516332875000003</v>
      </c>
      <c r="G58" s="125"/>
      <c r="H58" s="125"/>
      <c r="I58" s="125"/>
      <c r="J58" s="125"/>
      <c r="K58" s="136"/>
      <c r="L58" s="136"/>
      <c r="M58" s="136"/>
      <c r="N58" s="127"/>
      <c r="O58" s="136"/>
    </row>
    <row r="59" spans="2:15" x14ac:dyDescent="0.3">
      <c r="B59" s="127">
        <f t="shared" si="2"/>
        <v>2014</v>
      </c>
      <c r="C59" s="127">
        <v>6</v>
      </c>
      <c r="D59" s="214">
        <f t="shared" si="1"/>
        <v>84.986971999999994</v>
      </c>
      <c r="E59" s="213">
        <v>41791</v>
      </c>
      <c r="F59" s="182">
        <f>+AVERAGE(D54:D61)</f>
        <v>90.516332875000003</v>
      </c>
      <c r="G59" s="144"/>
      <c r="H59" s="144"/>
      <c r="I59" s="125"/>
      <c r="J59" s="125"/>
    </row>
    <row r="60" spans="2:15" x14ac:dyDescent="0.3">
      <c r="B60" s="127">
        <f t="shared" si="2"/>
        <v>2014</v>
      </c>
      <c r="C60" s="127">
        <v>7</v>
      </c>
      <c r="D60" s="214">
        <f t="shared" si="1"/>
        <v>95.790557000000007</v>
      </c>
      <c r="E60" s="213">
        <v>41821</v>
      </c>
      <c r="F60" s="182">
        <f>+AVERAGE(D54:D61)</f>
        <v>90.516332875000003</v>
      </c>
      <c r="G60" s="144"/>
      <c r="H60" s="144"/>
      <c r="I60" s="125"/>
      <c r="J60" s="125"/>
    </row>
    <row r="61" spans="2:15" x14ac:dyDescent="0.3">
      <c r="B61" s="127">
        <f t="shared" si="2"/>
        <v>2014</v>
      </c>
      <c r="C61" s="127">
        <v>8</v>
      </c>
      <c r="D61" s="214">
        <f t="shared" si="1"/>
        <v>64.827724000000003</v>
      </c>
      <c r="E61" s="213">
        <v>41852</v>
      </c>
      <c r="F61" s="182">
        <f>+AVERAGE(D54:D61)</f>
        <v>90.516332875000003</v>
      </c>
      <c r="G61" s="144"/>
      <c r="H61" s="144"/>
      <c r="I61" s="125"/>
      <c r="J61" s="125"/>
    </row>
    <row r="62" spans="2:15" x14ac:dyDescent="0.3">
      <c r="B62" s="127">
        <f t="shared" si="2"/>
        <v>2014</v>
      </c>
      <c r="C62" s="127">
        <v>9</v>
      </c>
      <c r="D62" s="214">
        <f t="shared" si="1"/>
        <v>81.284379999999999</v>
      </c>
      <c r="E62" s="213">
        <v>41883</v>
      </c>
      <c r="F62" s="182">
        <f>+AVERAGE(D54:D62)</f>
        <v>89.490560333333335</v>
      </c>
      <c r="G62" s="144"/>
      <c r="H62" s="144"/>
      <c r="I62" s="125"/>
      <c r="J62" s="125"/>
    </row>
    <row r="63" spans="2:15" x14ac:dyDescent="0.3">
      <c r="B63" s="127">
        <f t="shared" si="2"/>
        <v>2014</v>
      </c>
      <c r="C63" s="127">
        <v>10</v>
      </c>
      <c r="D63" s="214">
        <f t="shared" si="1"/>
        <v>64.120934000000005</v>
      </c>
      <c r="E63" s="213">
        <v>41913</v>
      </c>
      <c r="F63" s="182">
        <f>+AVERAGE(D54:D63)</f>
        <v>86.953597700000003</v>
      </c>
      <c r="G63" s="144"/>
      <c r="H63" s="144"/>
      <c r="I63" s="125"/>
      <c r="J63" s="125"/>
    </row>
    <row r="64" spans="2:15" x14ac:dyDescent="0.3">
      <c r="B64" s="127">
        <f t="shared" si="2"/>
        <v>2014</v>
      </c>
      <c r="C64" s="127">
        <v>11</v>
      </c>
      <c r="D64" s="214">
        <f t="shared" si="1"/>
        <v>75.172032000000002</v>
      </c>
      <c r="E64" s="213">
        <v>41944</v>
      </c>
      <c r="F64" s="182">
        <f>+AVERAGE(D54:D64)</f>
        <v>85.882546272727268</v>
      </c>
      <c r="G64" s="144"/>
      <c r="H64" s="144"/>
      <c r="I64" s="125"/>
      <c r="J64" s="125"/>
    </row>
    <row r="65" spans="2:10" x14ac:dyDescent="0.3">
      <c r="B65" s="127">
        <f t="shared" si="2"/>
        <v>2014</v>
      </c>
      <c r="C65" s="127">
        <v>12</v>
      </c>
      <c r="D65" s="214">
        <f t="shared" si="1"/>
        <v>79.379166999999995</v>
      </c>
      <c r="E65" s="213">
        <v>41974</v>
      </c>
      <c r="F65" s="182">
        <f t="shared" ref="F65:F96" si="3">+AVERAGE(D54:D65)</f>
        <v>85.340598</v>
      </c>
      <c r="G65" s="144"/>
      <c r="H65" s="144"/>
      <c r="I65" s="125"/>
      <c r="J65" s="125"/>
    </row>
    <row r="66" spans="2:10" x14ac:dyDescent="0.3">
      <c r="B66" s="127">
        <f>+D11</f>
        <v>2015</v>
      </c>
      <c r="C66" s="127">
        <v>1</v>
      </c>
      <c r="D66" s="214">
        <f t="shared" ref="D66:D77" si="4">+D13</f>
        <v>77.569524000000001</v>
      </c>
      <c r="E66" s="213">
        <v>42005</v>
      </c>
      <c r="F66" s="182">
        <f t="shared" si="3"/>
        <v>86.087895000000003</v>
      </c>
      <c r="G66" s="144"/>
      <c r="H66" s="144"/>
      <c r="I66" s="144"/>
      <c r="J66" s="144"/>
    </row>
    <row r="67" spans="2:10" x14ac:dyDescent="0.3">
      <c r="B67" s="127">
        <f t="shared" ref="B67:B77" si="5">+B66</f>
        <v>2015</v>
      </c>
      <c r="C67" s="127">
        <v>2</v>
      </c>
      <c r="D67" s="214">
        <f t="shared" si="4"/>
        <v>81.867587</v>
      </c>
      <c r="E67" s="213">
        <v>42036</v>
      </c>
      <c r="F67" s="182">
        <f t="shared" si="3"/>
        <v>85.005486833333336</v>
      </c>
      <c r="G67" s="144"/>
      <c r="H67" s="144"/>
      <c r="I67" s="144"/>
      <c r="J67" s="144"/>
    </row>
    <row r="68" spans="2:10" x14ac:dyDescent="0.3">
      <c r="B68" s="127">
        <f t="shared" si="5"/>
        <v>2015</v>
      </c>
      <c r="C68" s="127">
        <v>3</v>
      </c>
      <c r="D68" s="214">
        <f t="shared" si="4"/>
        <v>89.385293000000004</v>
      </c>
      <c r="E68" s="213">
        <v>42064</v>
      </c>
      <c r="F68" s="182">
        <f t="shared" si="3"/>
        <v>84.925514750000005</v>
      </c>
      <c r="G68" s="144"/>
      <c r="H68" s="144"/>
      <c r="I68" s="144"/>
      <c r="J68" s="144"/>
    </row>
    <row r="69" spans="2:10" x14ac:dyDescent="0.3">
      <c r="B69" s="127">
        <f t="shared" si="5"/>
        <v>2015</v>
      </c>
      <c r="C69" s="127">
        <v>4</v>
      </c>
      <c r="D69" s="214">
        <f t="shared" si="4"/>
        <v>90.057581999999996</v>
      </c>
      <c r="E69" s="213">
        <v>42095</v>
      </c>
      <c r="F69" s="182">
        <f t="shared" si="3"/>
        <v>84.347805833333339</v>
      </c>
      <c r="G69" s="144"/>
      <c r="H69" s="144"/>
      <c r="I69" s="144"/>
      <c r="J69" s="144"/>
    </row>
    <row r="70" spans="2:10" x14ac:dyDescent="0.3">
      <c r="B70" s="127">
        <f t="shared" si="5"/>
        <v>2015</v>
      </c>
      <c r="C70" s="127">
        <v>5</v>
      </c>
      <c r="D70" s="214">
        <f t="shared" si="4"/>
        <v>78.440296000000004</v>
      </c>
      <c r="E70" s="213">
        <v>42125</v>
      </c>
      <c r="F70" s="182">
        <f t="shared" si="3"/>
        <v>80.240170666666671</v>
      </c>
      <c r="G70" s="144"/>
      <c r="H70" s="144"/>
      <c r="I70" s="144"/>
      <c r="J70" s="144"/>
    </row>
    <row r="71" spans="2:10" x14ac:dyDescent="0.3">
      <c r="B71" s="127">
        <f t="shared" si="5"/>
        <v>2015</v>
      </c>
      <c r="C71" s="127">
        <v>6</v>
      </c>
      <c r="D71" s="214">
        <f t="shared" si="4"/>
        <v>54.722371000000003</v>
      </c>
      <c r="E71" s="213">
        <v>42156</v>
      </c>
      <c r="F71" s="182">
        <f t="shared" si="3"/>
        <v>77.718120583333331</v>
      </c>
      <c r="G71" s="144"/>
      <c r="H71" s="144"/>
      <c r="I71" s="144"/>
      <c r="J71" s="144"/>
    </row>
    <row r="72" spans="2:10" x14ac:dyDescent="0.3">
      <c r="B72" s="127">
        <f t="shared" si="5"/>
        <v>2015</v>
      </c>
      <c r="C72" s="127">
        <v>7</v>
      </c>
      <c r="D72" s="214">
        <f t="shared" si="4"/>
        <v>81.225935000000007</v>
      </c>
      <c r="E72" s="213">
        <v>42186</v>
      </c>
      <c r="F72" s="182">
        <f t="shared" si="3"/>
        <v>76.504402083333346</v>
      </c>
      <c r="G72" s="144"/>
      <c r="H72" s="144"/>
      <c r="I72" s="144"/>
      <c r="J72" s="144"/>
    </row>
    <row r="73" spans="2:10" x14ac:dyDescent="0.3">
      <c r="B73" s="127">
        <f t="shared" si="5"/>
        <v>2015</v>
      </c>
      <c r="C73" s="127">
        <v>8</v>
      </c>
      <c r="D73" s="214">
        <f t="shared" si="4"/>
        <v>48.054538999999998</v>
      </c>
      <c r="E73" s="213">
        <v>42217</v>
      </c>
      <c r="F73" s="182">
        <f t="shared" si="3"/>
        <v>75.10663666666666</v>
      </c>
      <c r="G73" s="144"/>
      <c r="H73" s="144"/>
      <c r="I73" s="144"/>
      <c r="J73" s="144"/>
    </row>
    <row r="74" spans="2:10" x14ac:dyDescent="0.3">
      <c r="B74" s="127">
        <f t="shared" si="5"/>
        <v>2015</v>
      </c>
      <c r="C74" s="127">
        <v>9</v>
      </c>
      <c r="D74" s="214">
        <f t="shared" si="4"/>
        <v>67.239598000000001</v>
      </c>
      <c r="E74" s="213">
        <v>42248</v>
      </c>
      <c r="F74" s="182">
        <f t="shared" si="3"/>
        <v>73.936238166666669</v>
      </c>
      <c r="G74" s="144"/>
      <c r="H74" s="144"/>
      <c r="I74" s="144"/>
      <c r="J74" s="144"/>
    </row>
    <row r="75" spans="2:10" x14ac:dyDescent="0.3">
      <c r="B75" s="127">
        <f t="shared" si="5"/>
        <v>2015</v>
      </c>
      <c r="C75" s="127">
        <v>10</v>
      </c>
      <c r="D75" s="214">
        <f t="shared" si="4"/>
        <v>58.760002999999998</v>
      </c>
      <c r="E75" s="213">
        <v>42278</v>
      </c>
      <c r="F75" s="182">
        <f t="shared" si="3"/>
        <v>73.48949391666666</v>
      </c>
      <c r="G75" s="144"/>
      <c r="H75" s="144"/>
      <c r="I75" s="144"/>
      <c r="J75" s="144"/>
    </row>
    <row r="76" spans="2:10" x14ac:dyDescent="0.3">
      <c r="B76" s="127">
        <f t="shared" si="5"/>
        <v>2015</v>
      </c>
      <c r="C76" s="127">
        <v>11</v>
      </c>
      <c r="D76" s="214">
        <f t="shared" si="4"/>
        <v>59.4985</v>
      </c>
      <c r="E76" s="213">
        <v>42309</v>
      </c>
      <c r="F76" s="182">
        <f t="shared" si="3"/>
        <v>72.183366249999992</v>
      </c>
      <c r="G76" s="144"/>
      <c r="H76" s="144"/>
      <c r="I76" s="144"/>
      <c r="J76" s="144"/>
    </row>
    <row r="77" spans="2:10" x14ac:dyDescent="0.3">
      <c r="B77" s="127">
        <f t="shared" si="5"/>
        <v>2015</v>
      </c>
      <c r="C77" s="127">
        <v>12</v>
      </c>
      <c r="D77" s="214">
        <f t="shared" si="4"/>
        <v>60.655982999999999</v>
      </c>
      <c r="E77" s="213">
        <v>42339</v>
      </c>
      <c r="F77" s="182">
        <f t="shared" si="3"/>
        <v>70.623100916666672</v>
      </c>
      <c r="G77" s="144"/>
      <c r="H77" s="144"/>
      <c r="I77" s="144"/>
      <c r="J77" s="144"/>
    </row>
    <row r="78" spans="2:10" x14ac:dyDescent="0.3">
      <c r="B78" s="127">
        <f>+E11</f>
        <v>2016</v>
      </c>
      <c r="C78" s="127">
        <v>1</v>
      </c>
      <c r="D78" s="214">
        <f t="shared" ref="D78:D89" si="6">+E13</f>
        <v>40.980857</v>
      </c>
      <c r="E78" s="213">
        <v>42370</v>
      </c>
      <c r="F78" s="182">
        <f t="shared" si="3"/>
        <v>67.574045333333331</v>
      </c>
      <c r="G78" s="144"/>
      <c r="H78" s="144"/>
      <c r="I78" s="144"/>
      <c r="J78" s="144"/>
    </row>
    <row r="79" spans="2:10" x14ac:dyDescent="0.3">
      <c r="B79" s="127">
        <f t="shared" ref="B79:B89" si="7">+B78</f>
        <v>2016</v>
      </c>
      <c r="C79" s="127">
        <v>2</v>
      </c>
      <c r="D79" s="214">
        <f t="shared" si="6"/>
        <v>94.206288000000001</v>
      </c>
      <c r="E79" s="213">
        <v>42401</v>
      </c>
      <c r="F79" s="182">
        <f t="shared" si="3"/>
        <v>68.60227041666667</v>
      </c>
      <c r="G79" s="144"/>
      <c r="H79" s="144"/>
      <c r="I79" s="144"/>
      <c r="J79" s="144"/>
    </row>
    <row r="80" spans="2:10" x14ac:dyDescent="0.3">
      <c r="B80" s="127">
        <f t="shared" si="7"/>
        <v>2016</v>
      </c>
      <c r="C80" s="127">
        <v>3</v>
      </c>
      <c r="D80" s="214">
        <f t="shared" si="6"/>
        <v>74.699220999999994</v>
      </c>
      <c r="E80" s="213">
        <v>42430</v>
      </c>
      <c r="F80" s="182">
        <f t="shared" si="3"/>
        <v>67.378431083333325</v>
      </c>
      <c r="G80" s="144"/>
      <c r="H80" s="144"/>
      <c r="I80" s="144"/>
      <c r="J80" s="144"/>
    </row>
    <row r="81" spans="2:10" x14ac:dyDescent="0.3">
      <c r="B81" s="127">
        <f t="shared" si="7"/>
        <v>2016</v>
      </c>
      <c r="C81" s="127">
        <v>4</v>
      </c>
      <c r="D81" s="214">
        <f t="shared" si="6"/>
        <v>80.211237999999994</v>
      </c>
      <c r="E81" s="213">
        <v>42461</v>
      </c>
      <c r="F81" s="182">
        <f t="shared" si="3"/>
        <v>66.55790241666665</v>
      </c>
      <c r="G81" s="144"/>
      <c r="H81" s="144"/>
      <c r="I81" s="144"/>
      <c r="J81" s="144"/>
    </row>
    <row r="82" spans="2:10" x14ac:dyDescent="0.3">
      <c r="B82" s="127">
        <f t="shared" si="7"/>
        <v>2016</v>
      </c>
      <c r="C82" s="127">
        <v>5</v>
      </c>
      <c r="D82" s="214">
        <f t="shared" si="6"/>
        <v>76.468213000000006</v>
      </c>
      <c r="E82" s="213">
        <v>42491</v>
      </c>
      <c r="F82" s="182">
        <f t="shared" si="3"/>
        <v>66.393562166666655</v>
      </c>
      <c r="G82" s="144"/>
      <c r="H82" s="144"/>
      <c r="I82" s="144"/>
      <c r="J82" s="144"/>
    </row>
    <row r="83" spans="2:10" x14ac:dyDescent="0.3">
      <c r="B83" s="127">
        <f t="shared" si="7"/>
        <v>2016</v>
      </c>
      <c r="C83" s="127">
        <v>6</v>
      </c>
      <c r="D83" s="214">
        <f t="shared" si="6"/>
        <v>70.585347999999996</v>
      </c>
      <c r="E83" s="213">
        <v>42522</v>
      </c>
      <c r="F83" s="182">
        <f t="shared" si="3"/>
        <v>67.71547691666666</v>
      </c>
      <c r="G83" s="144"/>
      <c r="H83" s="144"/>
      <c r="I83" s="144"/>
      <c r="J83" s="144"/>
    </row>
    <row r="84" spans="2:10" x14ac:dyDescent="0.3">
      <c r="B84" s="127">
        <f t="shared" si="7"/>
        <v>2016</v>
      </c>
      <c r="C84" s="127">
        <v>7</v>
      </c>
      <c r="D84" s="214">
        <f t="shared" si="6"/>
        <v>54.541704000000003</v>
      </c>
      <c r="E84" s="213">
        <v>42552</v>
      </c>
      <c r="F84" s="182">
        <f t="shared" si="3"/>
        <v>65.491790999999992</v>
      </c>
      <c r="G84" s="144"/>
      <c r="H84" s="144"/>
      <c r="I84" s="144"/>
      <c r="J84" s="144"/>
    </row>
    <row r="85" spans="2:10" x14ac:dyDescent="0.3">
      <c r="B85" s="127">
        <f t="shared" si="7"/>
        <v>2016</v>
      </c>
      <c r="C85" s="127">
        <v>8</v>
      </c>
      <c r="D85" s="214">
        <f t="shared" si="6"/>
        <v>61.874578999999997</v>
      </c>
      <c r="E85" s="213">
        <v>42583</v>
      </c>
      <c r="F85" s="182">
        <f t="shared" si="3"/>
        <v>66.643460999999988</v>
      </c>
      <c r="G85" s="144"/>
      <c r="H85" s="144"/>
      <c r="I85" s="144"/>
      <c r="J85" s="144"/>
    </row>
    <row r="86" spans="2:10" x14ac:dyDescent="0.3">
      <c r="B86" s="127">
        <f t="shared" si="7"/>
        <v>2016</v>
      </c>
      <c r="C86" s="127">
        <v>9</v>
      </c>
      <c r="D86" s="214">
        <f t="shared" si="6"/>
        <v>60.532617000000002</v>
      </c>
      <c r="E86" s="213">
        <v>42614</v>
      </c>
      <c r="F86" s="182">
        <f t="shared" si="3"/>
        <v>66.084545916666656</v>
      </c>
      <c r="G86" s="144"/>
      <c r="H86" s="144"/>
      <c r="I86" s="144"/>
      <c r="J86" s="144"/>
    </row>
    <row r="87" spans="2:10" x14ac:dyDescent="0.3">
      <c r="B87" s="127">
        <f t="shared" si="7"/>
        <v>2016</v>
      </c>
      <c r="C87" s="127">
        <v>10</v>
      </c>
      <c r="D87" s="214">
        <f t="shared" si="6"/>
        <v>63.063789999999997</v>
      </c>
      <c r="E87" s="213">
        <v>42644</v>
      </c>
      <c r="F87" s="182">
        <f t="shared" si="3"/>
        <v>66.443194833333322</v>
      </c>
      <c r="G87" s="144"/>
      <c r="H87" s="144"/>
    </row>
    <row r="88" spans="2:10" x14ac:dyDescent="0.3">
      <c r="B88" s="127">
        <f t="shared" si="7"/>
        <v>2016</v>
      </c>
      <c r="C88" s="127">
        <v>11</v>
      </c>
      <c r="D88" s="214">
        <f t="shared" si="6"/>
        <v>65.879166999999995</v>
      </c>
      <c r="E88" s="213">
        <v>42675</v>
      </c>
      <c r="F88" s="182">
        <f t="shared" si="3"/>
        <v>66.974917083333324</v>
      </c>
      <c r="G88" s="144"/>
      <c r="H88" s="144"/>
    </row>
    <row r="89" spans="2:10" x14ac:dyDescent="0.3">
      <c r="B89" s="127">
        <f t="shared" si="7"/>
        <v>2016</v>
      </c>
      <c r="C89" s="127">
        <v>12</v>
      </c>
      <c r="D89" s="214">
        <f t="shared" si="6"/>
        <v>74.646794999999997</v>
      </c>
      <c r="E89" s="213">
        <v>42705</v>
      </c>
      <c r="F89" s="182">
        <f t="shared" si="3"/>
        <v>68.140818083333343</v>
      </c>
      <c r="G89" s="144"/>
      <c r="H89" s="144"/>
    </row>
    <row r="90" spans="2:10" x14ac:dyDescent="0.3">
      <c r="B90" s="127">
        <f>+F11</f>
        <v>2017</v>
      </c>
      <c r="C90" s="127">
        <v>1</v>
      </c>
      <c r="D90" s="214">
        <f t="shared" ref="D90:D101" si="8">+F13</f>
        <v>48.982830999999997</v>
      </c>
      <c r="E90" s="213">
        <v>42736</v>
      </c>
      <c r="F90" s="182">
        <f t="shared" si="3"/>
        <v>68.807649250000011</v>
      </c>
      <c r="G90" s="144"/>
      <c r="H90" s="144"/>
    </row>
    <row r="91" spans="2:10" x14ac:dyDescent="0.3">
      <c r="B91" s="127">
        <f t="shared" ref="B91:B101" si="9">+B90</f>
        <v>2017</v>
      </c>
      <c r="C91" s="127">
        <v>2</v>
      </c>
      <c r="D91" s="214">
        <f t="shared" si="8"/>
        <v>89.019266999999999</v>
      </c>
      <c r="E91" s="213">
        <v>42767</v>
      </c>
      <c r="F91" s="182">
        <f t="shared" si="3"/>
        <v>68.375397500000005</v>
      </c>
      <c r="G91" s="144"/>
      <c r="H91" s="144"/>
    </row>
    <row r="92" spans="2:10" x14ac:dyDescent="0.3">
      <c r="B92" s="127">
        <f t="shared" si="9"/>
        <v>2017</v>
      </c>
      <c r="C92" s="127">
        <v>3</v>
      </c>
      <c r="D92" s="214">
        <f t="shared" si="8"/>
        <v>99.514481000000004</v>
      </c>
      <c r="E92" s="213">
        <v>42795</v>
      </c>
      <c r="F92" s="182">
        <f t="shared" si="3"/>
        <v>70.443335833333336</v>
      </c>
      <c r="G92" s="144"/>
      <c r="H92" s="144"/>
    </row>
    <row r="93" spans="2:10" x14ac:dyDescent="0.3">
      <c r="B93" s="127">
        <f t="shared" si="9"/>
        <v>2017</v>
      </c>
      <c r="C93" s="127">
        <v>4</v>
      </c>
      <c r="D93" s="214">
        <f t="shared" si="8"/>
        <v>49.938003999999999</v>
      </c>
      <c r="E93" s="213">
        <v>42826</v>
      </c>
      <c r="F93" s="182">
        <f t="shared" si="3"/>
        <v>67.92056633333334</v>
      </c>
      <c r="G93" s="144"/>
      <c r="H93" s="144"/>
    </row>
    <row r="94" spans="2:10" x14ac:dyDescent="0.3">
      <c r="B94" s="127">
        <f t="shared" si="9"/>
        <v>2017</v>
      </c>
      <c r="C94" s="127">
        <v>5</v>
      </c>
      <c r="D94" s="214">
        <f t="shared" si="8"/>
        <v>92.082603000000006</v>
      </c>
      <c r="E94" s="213">
        <v>42856</v>
      </c>
      <c r="F94" s="182">
        <f t="shared" si="3"/>
        <v>69.221765500000004</v>
      </c>
      <c r="G94" s="144"/>
      <c r="H94" s="144"/>
    </row>
    <row r="95" spans="2:10" x14ac:dyDescent="0.3">
      <c r="B95" s="127">
        <f t="shared" si="9"/>
        <v>2017</v>
      </c>
      <c r="C95" s="127">
        <v>6</v>
      </c>
      <c r="D95" s="214">
        <f t="shared" si="8"/>
        <v>94.324444999999997</v>
      </c>
      <c r="E95" s="213">
        <v>42887</v>
      </c>
      <c r="F95" s="182">
        <f t="shared" si="3"/>
        <v>71.200023583333333</v>
      </c>
      <c r="G95" s="144"/>
      <c r="H95" s="144"/>
    </row>
    <row r="96" spans="2:10" x14ac:dyDescent="0.3">
      <c r="B96" s="127">
        <f t="shared" si="9"/>
        <v>2017</v>
      </c>
      <c r="C96" s="127">
        <v>7</v>
      </c>
      <c r="D96" s="214">
        <f t="shared" si="8"/>
        <v>54.335821000000003</v>
      </c>
      <c r="E96" s="213">
        <v>42917</v>
      </c>
      <c r="F96" s="182">
        <f t="shared" si="3"/>
        <v>71.182866666666669</v>
      </c>
      <c r="G96" s="144"/>
      <c r="H96" s="144"/>
    </row>
    <row r="97" spans="2:8" x14ac:dyDescent="0.3">
      <c r="B97" s="127">
        <f t="shared" si="9"/>
        <v>2017</v>
      </c>
      <c r="C97" s="127">
        <v>8</v>
      </c>
      <c r="D97" s="214">
        <f t="shared" si="8"/>
        <v>89.277393000000004</v>
      </c>
      <c r="E97" s="213">
        <v>42948</v>
      </c>
      <c r="F97" s="182">
        <f t="shared" ref="F97:F117" si="10">+AVERAGE(D86:D97)</f>
        <v>73.466434499999991</v>
      </c>
      <c r="G97" s="144"/>
      <c r="H97" s="144"/>
    </row>
    <row r="98" spans="2:8" x14ac:dyDescent="0.3">
      <c r="B98" s="127">
        <f t="shared" si="9"/>
        <v>2017</v>
      </c>
      <c r="C98" s="127">
        <v>9</v>
      </c>
      <c r="D98" s="214">
        <f t="shared" si="8"/>
        <v>53.422449</v>
      </c>
      <c r="E98" s="213">
        <v>42979</v>
      </c>
      <c r="F98" s="182">
        <f t="shared" si="10"/>
        <v>72.873920499999983</v>
      </c>
      <c r="G98" s="144"/>
      <c r="H98" s="144"/>
    </row>
    <row r="99" spans="2:8" x14ac:dyDescent="0.3">
      <c r="B99" s="127">
        <f t="shared" si="9"/>
        <v>2017</v>
      </c>
      <c r="C99" s="127">
        <v>10</v>
      </c>
      <c r="D99" s="214">
        <f t="shared" si="8"/>
        <v>50.452858999999997</v>
      </c>
      <c r="E99" s="213">
        <v>43009</v>
      </c>
      <c r="F99" s="182">
        <f t="shared" si="10"/>
        <v>71.823009583333331</v>
      </c>
      <c r="G99" s="144"/>
      <c r="H99" s="144"/>
    </row>
    <row r="100" spans="2:8" x14ac:dyDescent="0.3">
      <c r="B100" s="127">
        <f t="shared" si="9"/>
        <v>2017</v>
      </c>
      <c r="C100" s="127">
        <v>11</v>
      </c>
      <c r="D100" s="214">
        <f t="shared" si="8"/>
        <v>66.136827999999994</v>
      </c>
      <c r="E100" s="213">
        <v>43040</v>
      </c>
      <c r="F100" s="182">
        <f t="shared" si="10"/>
        <v>71.844481333333334</v>
      </c>
      <c r="G100" s="144"/>
      <c r="H100" s="144"/>
    </row>
    <row r="101" spans="2:8" x14ac:dyDescent="0.3">
      <c r="B101" s="127">
        <f t="shared" si="9"/>
        <v>2017</v>
      </c>
      <c r="C101" s="127">
        <v>12</v>
      </c>
      <c r="D101" s="214">
        <f t="shared" si="8"/>
        <v>56.881940999999998</v>
      </c>
      <c r="E101" s="213">
        <v>43070</v>
      </c>
      <c r="F101" s="182">
        <f t="shared" si="10"/>
        <v>70.364076833333328</v>
      </c>
      <c r="G101" s="144"/>
      <c r="H101" s="144"/>
    </row>
    <row r="102" spans="2:8" x14ac:dyDescent="0.3">
      <c r="B102" s="127">
        <f>+G11</f>
        <v>2018</v>
      </c>
      <c r="C102" s="127">
        <v>1</v>
      </c>
      <c r="D102" s="214">
        <f t="shared" ref="D102:D113" si="11">+G13</f>
        <v>69.939843999999994</v>
      </c>
      <c r="E102" s="213">
        <v>43101</v>
      </c>
      <c r="F102" s="182">
        <f t="shared" si="10"/>
        <v>72.110494583333335</v>
      </c>
      <c r="G102" s="144"/>
      <c r="H102" s="144"/>
    </row>
    <row r="103" spans="2:8" x14ac:dyDescent="0.3">
      <c r="B103" s="127">
        <f t="shared" ref="B103:B113" si="12">+B102</f>
        <v>2018</v>
      </c>
      <c r="C103" s="127">
        <v>2</v>
      </c>
      <c r="D103" s="214">
        <f t="shared" si="11"/>
        <v>83.399212000000006</v>
      </c>
      <c r="E103" s="213">
        <v>43132</v>
      </c>
      <c r="F103" s="182">
        <f t="shared" si="10"/>
        <v>71.642156666666679</v>
      </c>
      <c r="G103" s="144"/>
      <c r="H103" s="144"/>
    </row>
    <row r="104" spans="2:8" x14ac:dyDescent="0.3">
      <c r="B104" s="127">
        <f t="shared" si="12"/>
        <v>2018</v>
      </c>
      <c r="C104" s="127">
        <v>3</v>
      </c>
      <c r="D104" s="214">
        <f t="shared" si="11"/>
        <v>71.973386000000005</v>
      </c>
      <c r="E104" s="213">
        <v>43160</v>
      </c>
      <c r="F104" s="182">
        <f t="shared" si="10"/>
        <v>69.347065416666666</v>
      </c>
      <c r="G104" s="144"/>
      <c r="H104" s="144"/>
    </row>
    <row r="105" spans="2:8" x14ac:dyDescent="0.3">
      <c r="B105" s="127">
        <f t="shared" si="12"/>
        <v>2018</v>
      </c>
      <c r="C105" s="127">
        <v>4</v>
      </c>
      <c r="D105" s="214">
        <f t="shared" si="11"/>
        <v>69.013254000000003</v>
      </c>
      <c r="E105" s="213">
        <v>43191</v>
      </c>
      <c r="F105" s="182">
        <f t="shared" si="10"/>
        <v>70.936669583333341</v>
      </c>
      <c r="G105" s="144"/>
      <c r="H105" s="144"/>
    </row>
    <row r="106" spans="2:8" x14ac:dyDescent="0.3">
      <c r="B106" s="127">
        <f t="shared" si="12"/>
        <v>2018</v>
      </c>
      <c r="C106" s="127">
        <v>5</v>
      </c>
      <c r="D106" s="214">
        <f t="shared" si="11"/>
        <v>96.268046999999996</v>
      </c>
      <c r="E106" s="213">
        <v>43221</v>
      </c>
      <c r="F106" s="182">
        <f t="shared" si="10"/>
        <v>71.285456583333328</v>
      </c>
      <c r="G106" s="144"/>
      <c r="H106" s="144"/>
    </row>
    <row r="107" spans="2:8" x14ac:dyDescent="0.3">
      <c r="B107" s="127">
        <f t="shared" si="12"/>
        <v>2018</v>
      </c>
      <c r="C107" s="127">
        <v>6</v>
      </c>
      <c r="D107" s="214">
        <f t="shared" si="11"/>
        <v>88.128158999999997</v>
      </c>
      <c r="E107" s="213">
        <v>43252</v>
      </c>
      <c r="F107" s="182">
        <f t="shared" si="10"/>
        <v>70.769099416666663</v>
      </c>
      <c r="G107" s="144"/>
      <c r="H107" s="144"/>
    </row>
    <row r="108" spans="2:8" x14ac:dyDescent="0.3">
      <c r="B108" s="127">
        <f t="shared" si="12"/>
        <v>2018</v>
      </c>
      <c r="C108" s="127">
        <v>7</v>
      </c>
      <c r="D108" s="214">
        <f t="shared" si="11"/>
        <v>80.136853000000002</v>
      </c>
      <c r="E108" s="213">
        <v>43282</v>
      </c>
      <c r="F108" s="182">
        <f t="shared" si="10"/>
        <v>72.91918541666665</v>
      </c>
      <c r="G108" s="144"/>
      <c r="H108" s="144"/>
    </row>
    <row r="109" spans="2:8" x14ac:dyDescent="0.3">
      <c r="B109" s="127">
        <f t="shared" si="12"/>
        <v>2018</v>
      </c>
      <c r="C109" s="127">
        <v>8</v>
      </c>
      <c r="D109" s="214">
        <f t="shared" si="11"/>
        <v>61.400157999999998</v>
      </c>
      <c r="E109" s="213">
        <v>43313</v>
      </c>
      <c r="F109" s="182">
        <f t="shared" si="10"/>
        <v>70.596082499999994</v>
      </c>
      <c r="G109" s="144"/>
      <c r="H109" s="144"/>
    </row>
    <row r="110" spans="2:8" x14ac:dyDescent="0.3">
      <c r="B110" s="127">
        <f t="shared" si="12"/>
        <v>2018</v>
      </c>
      <c r="C110" s="127">
        <v>9</v>
      </c>
      <c r="D110" s="214">
        <f t="shared" si="11"/>
        <v>49.295132000000002</v>
      </c>
      <c r="E110" s="213">
        <v>43344</v>
      </c>
      <c r="F110" s="182">
        <f t="shared" si="10"/>
        <v>70.252139416666665</v>
      </c>
      <c r="G110" s="144"/>
      <c r="H110" s="144"/>
    </row>
    <row r="111" spans="2:8" x14ac:dyDescent="0.3">
      <c r="B111" s="127">
        <f t="shared" si="12"/>
        <v>2018</v>
      </c>
      <c r="C111" s="127">
        <v>10</v>
      </c>
      <c r="D111" s="214">
        <f t="shared" si="11"/>
        <v>58.615723000000003</v>
      </c>
      <c r="E111" s="213">
        <v>43374</v>
      </c>
      <c r="F111" s="182">
        <f t="shared" si="10"/>
        <v>70.932378083333333</v>
      </c>
      <c r="G111" s="144"/>
      <c r="H111" s="144"/>
    </row>
    <row r="112" spans="2:8" x14ac:dyDescent="0.3">
      <c r="B112" s="127">
        <f t="shared" si="12"/>
        <v>2018</v>
      </c>
      <c r="C112" s="127">
        <v>11</v>
      </c>
      <c r="D112" s="214">
        <f t="shared" si="11"/>
        <v>53.3474</v>
      </c>
      <c r="E112" s="213">
        <v>43405</v>
      </c>
      <c r="F112" s="182">
        <f t="shared" si="10"/>
        <v>69.866592416666663</v>
      </c>
      <c r="G112" s="144"/>
      <c r="H112" s="144"/>
    </row>
    <row r="113" spans="2:8" x14ac:dyDescent="0.3">
      <c r="B113" s="127">
        <f t="shared" si="12"/>
        <v>2018</v>
      </c>
      <c r="C113" s="127">
        <v>12</v>
      </c>
      <c r="D113" s="214">
        <f t="shared" si="11"/>
        <v>57.094019000000003</v>
      </c>
      <c r="E113" s="213">
        <v>43435</v>
      </c>
      <c r="F113" s="182">
        <f t="shared" si="10"/>
        <v>69.884265583333331</v>
      </c>
      <c r="G113" s="144"/>
      <c r="H113" s="144"/>
    </row>
    <row r="114" spans="2:8" x14ac:dyDescent="0.3">
      <c r="B114" s="127">
        <v>2019</v>
      </c>
      <c r="C114" s="127">
        <v>1</v>
      </c>
      <c r="D114" s="214">
        <f t="shared" ref="D114:D124" si="13">+H13</f>
        <v>47.399459</v>
      </c>
      <c r="E114" s="213">
        <v>43466</v>
      </c>
      <c r="F114" s="182">
        <f t="shared" si="10"/>
        <v>68.005900166666663</v>
      </c>
      <c r="G114" s="144"/>
      <c r="H114" s="144"/>
    </row>
    <row r="115" spans="2:8" x14ac:dyDescent="0.3">
      <c r="B115" s="127">
        <f t="shared" ref="B115:B125" si="14">+B114</f>
        <v>2019</v>
      </c>
      <c r="C115" s="127">
        <v>2</v>
      </c>
      <c r="D115" s="214">
        <f t="shared" si="13"/>
        <v>63.509143999999999</v>
      </c>
      <c r="E115" s="213">
        <v>43497</v>
      </c>
      <c r="F115" s="182">
        <f>+AVERAGE(D104:D115)</f>
        <v>66.348394499999998</v>
      </c>
      <c r="G115" s="144"/>
      <c r="H115" s="144"/>
    </row>
    <row r="116" spans="2:8" x14ac:dyDescent="0.3">
      <c r="B116" s="127">
        <f t="shared" si="14"/>
        <v>2019</v>
      </c>
      <c r="C116" s="127">
        <v>3</v>
      </c>
      <c r="D116" s="214">
        <f t="shared" si="13"/>
        <v>60.530487999999998</v>
      </c>
      <c r="E116" s="213">
        <v>43525</v>
      </c>
      <c r="F116" s="182">
        <f>+AVERAGE(D105:D116)</f>
        <v>65.394819666666663</v>
      </c>
      <c r="G116" s="144"/>
      <c r="H116" s="144"/>
    </row>
    <row r="117" spans="2:8" x14ac:dyDescent="0.3">
      <c r="B117" s="127">
        <f t="shared" si="14"/>
        <v>2019</v>
      </c>
      <c r="C117" s="127">
        <v>4</v>
      </c>
      <c r="D117" s="214">
        <f t="shared" si="13"/>
        <v>48.269706999999997</v>
      </c>
      <c r="E117" s="213">
        <v>43556</v>
      </c>
      <c r="F117" s="182">
        <f t="shared" si="10"/>
        <v>63.666190749999998</v>
      </c>
      <c r="G117" s="144"/>
      <c r="H117" s="144"/>
    </row>
    <row r="118" spans="2:8" x14ac:dyDescent="0.3">
      <c r="B118" s="127">
        <f t="shared" si="14"/>
        <v>2019</v>
      </c>
      <c r="C118" s="127">
        <v>5</v>
      </c>
      <c r="D118" s="214">
        <f t="shared" si="13"/>
        <v>75.584417000000002</v>
      </c>
      <c r="E118" s="213">
        <v>43586</v>
      </c>
      <c r="F118" s="182">
        <f>+AVERAGE(D107:D118)</f>
        <v>61.942554916666673</v>
      </c>
      <c r="G118" s="144"/>
      <c r="H118" s="144"/>
    </row>
    <row r="119" spans="2:8" x14ac:dyDescent="0.3">
      <c r="B119" s="127">
        <f t="shared" si="14"/>
        <v>2019</v>
      </c>
      <c r="C119" s="127">
        <v>6</v>
      </c>
      <c r="D119" s="214">
        <f t="shared" si="13"/>
        <v>56.505319999999998</v>
      </c>
      <c r="E119" s="213">
        <v>43617</v>
      </c>
      <c r="F119" s="182">
        <f t="shared" ref="F119" si="15">+AVERAGE(D108:D119)</f>
        <v>59.307318333333342</v>
      </c>
      <c r="G119" s="144"/>
      <c r="H119" s="144"/>
    </row>
    <row r="120" spans="2:8" x14ac:dyDescent="0.3">
      <c r="B120" s="127">
        <f t="shared" si="14"/>
        <v>2019</v>
      </c>
      <c r="C120" s="127">
        <v>7</v>
      </c>
      <c r="D120" s="214">
        <f>+H19</f>
        <v>36.851182000000001</v>
      </c>
      <c r="E120" s="213">
        <v>43647</v>
      </c>
      <c r="F120" s="182">
        <f>+AVERAGE(D109:D120)</f>
        <v>55.700179083333325</v>
      </c>
      <c r="G120" s="144"/>
      <c r="H120" s="144"/>
    </row>
    <row r="121" spans="2:8" x14ac:dyDescent="0.3">
      <c r="B121" s="127">
        <f t="shared" si="14"/>
        <v>2019</v>
      </c>
      <c r="C121" s="127">
        <v>8</v>
      </c>
      <c r="D121" s="214">
        <f t="shared" si="13"/>
        <v>72.895420999999999</v>
      </c>
      <c r="E121" s="213">
        <v>43678</v>
      </c>
      <c r="F121" s="182">
        <f t="shared" ref="F121" si="16">+AVERAGE(D110:D121)</f>
        <v>56.658117666666669</v>
      </c>
      <c r="G121" s="144"/>
      <c r="H121" s="144"/>
    </row>
    <row r="122" spans="2:8" x14ac:dyDescent="0.3">
      <c r="B122" s="127">
        <f t="shared" si="14"/>
        <v>2019</v>
      </c>
      <c r="C122" s="127">
        <v>9</v>
      </c>
      <c r="D122" s="214">
        <f t="shared" si="13"/>
        <v>30.406033999999998</v>
      </c>
      <c r="E122" s="213">
        <v>43709</v>
      </c>
      <c r="F122" s="182">
        <f>+AVERAGE(D111:D122)</f>
        <v>55.084026166666668</v>
      </c>
      <c r="G122" s="144"/>
      <c r="H122" s="144"/>
    </row>
    <row r="123" spans="2:8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7">+AVERAGE(D112:D123)</f>
        <v>50.199382583333325</v>
      </c>
      <c r="G123" s="144"/>
      <c r="H123" s="144"/>
    </row>
    <row r="124" spans="2:8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45.753765916666673</v>
      </c>
      <c r="G124" s="144"/>
      <c r="H124" s="144"/>
    </row>
    <row r="125" spans="2:8" x14ac:dyDescent="0.3">
      <c r="B125" s="127">
        <f t="shared" si="14"/>
        <v>2019</v>
      </c>
      <c r="C125" s="127">
        <v>12</v>
      </c>
      <c r="D125" s="214">
        <f>+H24</f>
        <v>0</v>
      </c>
      <c r="E125" s="213">
        <v>43800</v>
      </c>
      <c r="F125" s="182">
        <f>+AVERAGE(D114:D125)</f>
        <v>40.995930999999999</v>
      </c>
      <c r="G125" s="144"/>
      <c r="H125" s="144"/>
    </row>
    <row r="126" spans="2:8" x14ac:dyDescent="0.3">
      <c r="B126" s="144"/>
      <c r="C126" s="144"/>
      <c r="D126" s="144"/>
      <c r="E126" s="144"/>
      <c r="F126" s="144"/>
      <c r="G126" s="144"/>
      <c r="H126" s="144"/>
    </row>
    <row r="127" spans="2:8" x14ac:dyDescent="0.3">
      <c r="B127" s="144"/>
      <c r="C127" s="144"/>
      <c r="D127" s="144"/>
      <c r="E127" s="144"/>
      <c r="F127" s="144"/>
      <c r="G127" s="144"/>
      <c r="H127" s="144"/>
    </row>
    <row r="128" spans="2:8" x14ac:dyDescent="0.3">
      <c r="B128" s="144"/>
      <c r="C128" s="144"/>
      <c r="D128" s="144"/>
      <c r="E128" s="144"/>
      <c r="F128" s="144"/>
      <c r="G128" s="144"/>
      <c r="H128" s="144"/>
    </row>
    <row r="129" spans="2:8" x14ac:dyDescent="0.3">
      <c r="G129" s="41"/>
      <c r="H129" s="41"/>
    </row>
    <row r="130" spans="2:8" x14ac:dyDescent="0.3">
      <c r="G130" s="41"/>
      <c r="H130" s="41"/>
    </row>
    <row r="131" spans="2:8" x14ac:dyDescent="0.3">
      <c r="G131" s="41"/>
      <c r="H131" s="41"/>
    </row>
    <row r="132" spans="2:8" x14ac:dyDescent="0.3">
      <c r="G132" s="41"/>
      <c r="H132" s="41"/>
    </row>
    <row r="133" spans="2:8" x14ac:dyDescent="0.3">
      <c r="G133" s="41"/>
      <c r="H133" s="41"/>
    </row>
    <row r="134" spans="2:8" x14ac:dyDescent="0.3">
      <c r="B134" s="41"/>
      <c r="C134" s="41"/>
      <c r="D134" s="41"/>
      <c r="E134" s="41"/>
      <c r="F134" s="41"/>
      <c r="G134" s="41"/>
      <c r="H134" s="41"/>
    </row>
    <row r="135" spans="2:8" x14ac:dyDescent="0.3">
      <c r="B135" s="41"/>
      <c r="C135" s="41"/>
      <c r="D135" s="41"/>
      <c r="E135" s="41"/>
      <c r="F135" s="41"/>
      <c r="G135" s="41"/>
      <c r="H135" s="41"/>
    </row>
    <row r="136" spans="2:8" x14ac:dyDescent="0.3">
      <c r="B136" s="41"/>
      <c r="C136" s="41"/>
      <c r="D136" s="41"/>
      <c r="E136" s="41"/>
      <c r="F136" s="41"/>
      <c r="G136" s="41"/>
      <c r="H136" s="41"/>
    </row>
    <row r="137" spans="2:8" x14ac:dyDescent="0.3">
      <c r="B137" s="41"/>
      <c r="C137" s="41"/>
      <c r="D137" s="41"/>
      <c r="E137" s="41"/>
      <c r="F137" s="41"/>
      <c r="G137" s="41"/>
      <c r="H137" s="41"/>
    </row>
    <row r="138" spans="2:8" x14ac:dyDescent="0.3">
      <c r="B138" s="41"/>
      <c r="C138" s="41"/>
      <c r="D138" s="41"/>
      <c r="E138" s="41"/>
      <c r="F138" s="41"/>
      <c r="G138" s="41"/>
      <c r="H138" s="41"/>
    </row>
    <row r="139" spans="2:8" x14ac:dyDescent="0.3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ignoredErrors>
    <ignoredError sqref="B66 B78 B90 B102" formula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O145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69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132.91914700000001</v>
      </c>
      <c r="D13" s="68">
        <v>115.50186600000001</v>
      </c>
      <c r="E13" s="68">
        <v>108.601924</v>
      </c>
      <c r="F13" s="68">
        <v>103.504159</v>
      </c>
      <c r="G13" s="68">
        <v>114.26098000000002</v>
      </c>
      <c r="H13" s="68">
        <v>126.558477</v>
      </c>
      <c r="I13" s="68">
        <v>10.76263917918434</v>
      </c>
      <c r="J13" s="68">
        <v>110.76263917918435</v>
      </c>
      <c r="K13" s="68">
        <v>10.392646154441021</v>
      </c>
      <c r="L13" s="60"/>
      <c r="N13" s="40">
        <f t="shared" ref="N13:N24" si="0">IF(H13="","",1)</f>
        <v>1</v>
      </c>
    </row>
    <row r="14" spans="1:15" x14ac:dyDescent="0.3">
      <c r="A14" s="58"/>
      <c r="B14" s="67" t="s">
        <v>8</v>
      </c>
      <c r="C14" s="68">
        <v>147.890005</v>
      </c>
      <c r="D14" s="68">
        <v>166.34750399999999</v>
      </c>
      <c r="E14" s="68">
        <v>130.19313699999998</v>
      </c>
      <c r="F14" s="68">
        <v>108.49427900000001</v>
      </c>
      <c r="G14" s="68">
        <v>122.253866</v>
      </c>
      <c r="H14" s="68">
        <v>142.88580100000001</v>
      </c>
      <c r="I14" s="68">
        <v>16.876304754239847</v>
      </c>
      <c r="J14" s="68">
        <v>116.87630475423984</v>
      </c>
      <c r="K14" s="68">
        <v>12.682315719154191</v>
      </c>
      <c r="L14" s="60"/>
      <c r="N14" s="40">
        <f t="shared" si="0"/>
        <v>1</v>
      </c>
    </row>
    <row r="15" spans="1:15" x14ac:dyDescent="0.3">
      <c r="A15" s="58"/>
      <c r="B15" s="67" t="s">
        <v>9</v>
      </c>
      <c r="C15" s="68">
        <v>153.138353</v>
      </c>
      <c r="D15" s="68">
        <v>167.61654899999999</v>
      </c>
      <c r="E15" s="68">
        <v>123.107276</v>
      </c>
      <c r="F15" s="68">
        <v>126.61463200000001</v>
      </c>
      <c r="G15" s="68">
        <v>132.58536599999999</v>
      </c>
      <c r="H15" s="68">
        <v>124.10558800000001</v>
      </c>
      <c r="I15" s="68">
        <v>-6.3957118766787442</v>
      </c>
      <c r="J15" s="68">
        <v>93.604288123321254</v>
      </c>
      <c r="K15" s="68">
        <v>4.7156745675333678</v>
      </c>
      <c r="L15" s="60"/>
      <c r="N15" s="40">
        <f t="shared" si="0"/>
        <v>1</v>
      </c>
    </row>
    <row r="16" spans="1:15" x14ac:dyDescent="0.3">
      <c r="A16" s="58"/>
      <c r="B16" s="67" t="s">
        <v>10</v>
      </c>
      <c r="C16" s="68">
        <v>157.30698500000003</v>
      </c>
      <c r="D16" s="68">
        <v>157.371287</v>
      </c>
      <c r="E16" s="68">
        <v>126.941401</v>
      </c>
      <c r="F16" s="68">
        <v>108.008188</v>
      </c>
      <c r="G16" s="68">
        <v>139.346574</v>
      </c>
      <c r="H16" s="68">
        <v>159.23478500000002</v>
      </c>
      <c r="I16" s="68">
        <v>14.27247935065845</v>
      </c>
      <c r="J16" s="68">
        <v>114.27247935065846</v>
      </c>
      <c r="K16" s="68">
        <v>29.014824320541322</v>
      </c>
      <c r="L16" s="60"/>
      <c r="N16" s="40">
        <f t="shared" si="0"/>
        <v>1</v>
      </c>
    </row>
    <row r="17" spans="1:15" x14ac:dyDescent="0.3">
      <c r="A17" s="58"/>
      <c r="B17" s="67" t="s">
        <v>11</v>
      </c>
      <c r="C17" s="68">
        <v>164.24734699999999</v>
      </c>
      <c r="D17" s="68">
        <v>158.92473200000001</v>
      </c>
      <c r="E17" s="68">
        <v>139.00404700000001</v>
      </c>
      <c r="F17" s="68">
        <v>147.300264</v>
      </c>
      <c r="G17" s="68">
        <v>154.55390299999999</v>
      </c>
      <c r="H17" s="68">
        <v>146.43503099999998</v>
      </c>
      <c r="I17" s="68">
        <v>-5.2531005962366484</v>
      </c>
      <c r="J17" s="68">
        <v>94.746899403763351</v>
      </c>
      <c r="K17" s="68">
        <v>4.9243896806593579</v>
      </c>
      <c r="L17" s="60"/>
      <c r="N17" s="40">
        <f t="shared" si="0"/>
        <v>1</v>
      </c>
    </row>
    <row r="18" spans="1:15" x14ac:dyDescent="0.3">
      <c r="A18" s="58"/>
      <c r="B18" s="67" t="s">
        <v>12</v>
      </c>
      <c r="C18" s="68">
        <v>151.67648399999999</v>
      </c>
      <c r="D18" s="68">
        <v>144.87912499999999</v>
      </c>
      <c r="E18" s="68">
        <v>131.83821</v>
      </c>
      <c r="F18" s="68">
        <v>139.43072599999999</v>
      </c>
      <c r="G18" s="68">
        <v>140.99134100000001</v>
      </c>
      <c r="H18" s="68">
        <v>139.28713300000001</v>
      </c>
      <c r="I18" s="68">
        <v>-1.2087323859129695</v>
      </c>
      <c r="J18" s="68">
        <v>98.791267614087033</v>
      </c>
      <c r="K18" s="68">
        <v>1.1192762490528807</v>
      </c>
      <c r="L18" s="60"/>
      <c r="N18" s="40">
        <f t="shared" si="0"/>
        <v>1</v>
      </c>
    </row>
    <row r="19" spans="1:15" x14ac:dyDescent="0.3">
      <c r="A19" s="58"/>
      <c r="B19" s="67" t="s">
        <v>13</v>
      </c>
      <c r="C19" s="68">
        <v>204.53599100000002</v>
      </c>
      <c r="D19" s="68">
        <v>146.51716400000001</v>
      </c>
      <c r="E19" s="68">
        <v>104.213471</v>
      </c>
      <c r="F19" s="68">
        <v>140.390128</v>
      </c>
      <c r="G19" s="68">
        <v>137.01363599999999</v>
      </c>
      <c r="H19" s="68">
        <v>177.44757000000001</v>
      </c>
      <c r="I19" s="68">
        <v>29.510883135748635</v>
      </c>
      <c r="J19" s="68">
        <v>129.51088313574863</v>
      </c>
      <c r="K19" s="68">
        <v>-2.405077941092848</v>
      </c>
      <c r="L19" s="60"/>
      <c r="N19" s="40">
        <f t="shared" si="0"/>
        <v>1</v>
      </c>
    </row>
    <row r="20" spans="1:15" x14ac:dyDescent="0.3">
      <c r="A20" s="58"/>
      <c r="B20" s="67" t="s">
        <v>14</v>
      </c>
      <c r="C20" s="68">
        <v>185.24855600000001</v>
      </c>
      <c r="D20" s="68">
        <v>143.40095299999999</v>
      </c>
      <c r="E20" s="68">
        <v>161.87090699999999</v>
      </c>
      <c r="F20" s="68">
        <v>132.521581</v>
      </c>
      <c r="G20" s="68">
        <v>158.96748300000002</v>
      </c>
      <c r="H20" s="68">
        <v>130.88891599999999</v>
      </c>
      <c r="I20" s="68">
        <v>-17.663088368833279</v>
      </c>
      <c r="J20" s="68">
        <v>82.336911631166714</v>
      </c>
      <c r="K20" s="68">
        <v>19.955920990710197</v>
      </c>
      <c r="L20" s="60"/>
      <c r="N20" s="40">
        <f t="shared" si="0"/>
        <v>1</v>
      </c>
    </row>
    <row r="21" spans="1:15" x14ac:dyDescent="0.3">
      <c r="A21" s="58"/>
      <c r="B21" s="67" t="s">
        <v>15</v>
      </c>
      <c r="C21" s="68">
        <v>174.565192</v>
      </c>
      <c r="D21" s="68">
        <v>160.814243</v>
      </c>
      <c r="E21" s="68">
        <v>134.183674</v>
      </c>
      <c r="F21" s="68">
        <v>140.94708700000001</v>
      </c>
      <c r="G21" s="68">
        <v>149.47015299999998</v>
      </c>
      <c r="H21" s="30">
        <v>150.69044700000001</v>
      </c>
      <c r="I21" s="30">
        <v>0.81641316042542211</v>
      </c>
      <c r="J21" s="30">
        <v>100.81641316042543</v>
      </c>
      <c r="K21" s="30">
        <v>6.0469969131039747</v>
      </c>
      <c r="L21" s="60"/>
      <c r="N21" s="40">
        <f t="shared" si="0"/>
        <v>1</v>
      </c>
    </row>
    <row r="22" spans="1:15" x14ac:dyDescent="0.3">
      <c r="A22" s="58"/>
      <c r="B22" s="67" t="s">
        <v>16</v>
      </c>
      <c r="C22" s="68">
        <v>173.065438</v>
      </c>
      <c r="D22" s="68">
        <v>138.00977599999999</v>
      </c>
      <c r="E22" s="68">
        <v>132.58951999999999</v>
      </c>
      <c r="F22" s="68">
        <v>143.47044700000001</v>
      </c>
      <c r="G22" s="68">
        <v>164.31435900000002</v>
      </c>
      <c r="H22" s="68"/>
      <c r="I22" s="68" t="s">
        <v>97</v>
      </c>
      <c r="J22" s="68" t="s">
        <v>97</v>
      </c>
      <c r="K22" s="68" t="s">
        <v>97</v>
      </c>
      <c r="L22" s="60"/>
      <c r="N22" s="40" t="str">
        <f t="shared" si="0"/>
        <v/>
      </c>
    </row>
    <row r="23" spans="1:15" x14ac:dyDescent="0.3">
      <c r="A23" s="58"/>
      <c r="B23" s="67" t="s">
        <v>17</v>
      </c>
      <c r="C23" s="68">
        <v>169.95505600000001</v>
      </c>
      <c r="D23" s="68">
        <v>135.224842</v>
      </c>
      <c r="E23" s="68">
        <v>138.59498100000002</v>
      </c>
      <c r="F23" s="68">
        <v>135.67460399999999</v>
      </c>
      <c r="G23" s="68">
        <v>148.91550999999998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3">
      <c r="A24" s="58"/>
      <c r="B24" s="67" t="s">
        <v>18</v>
      </c>
      <c r="C24" s="68">
        <v>184.02703500000001</v>
      </c>
      <c r="D24" s="68">
        <v>169.37035400000002</v>
      </c>
      <c r="E24" s="68">
        <v>133.35956300000001</v>
      </c>
      <c r="F24" s="68">
        <v>147.479435</v>
      </c>
      <c r="G24" s="68">
        <v>125.22504400000001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3">
      <c r="A25" s="58"/>
      <c r="B25" s="69" t="s">
        <v>33</v>
      </c>
      <c r="C25" s="70">
        <v>1998.5755890000003</v>
      </c>
      <c r="D25" s="70">
        <v>1803.9783950000001</v>
      </c>
      <c r="E25" s="70">
        <v>1564.4981109999997</v>
      </c>
      <c r="F25" s="70">
        <v>1573.8355300000001</v>
      </c>
      <c r="G25" s="70">
        <v>1687.8982150000002</v>
      </c>
      <c r="H25" s="82">
        <v>1297.5337480000001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-9.7367942984517342</v>
      </c>
      <c r="E26" s="70">
        <v>-13.275119295428173</v>
      </c>
      <c r="F26" s="70">
        <v>0.59683159310637279</v>
      </c>
      <c r="G26" s="70">
        <v>7.2474335993672812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1471.5280600000001</v>
      </c>
      <c r="D28" s="70">
        <v>1361.373423</v>
      </c>
      <c r="E28" s="70">
        <v>1159.9540469999997</v>
      </c>
      <c r="F28" s="70">
        <v>1147.2110440000001</v>
      </c>
      <c r="G28" s="70">
        <v>1249.4433020000001</v>
      </c>
      <c r="H28" s="30">
        <v>1297.5337480000001</v>
      </c>
      <c r="I28" s="66">
        <v>3.8489498421433677</v>
      </c>
      <c r="J28" s="30">
        <v>103.84894984214337</v>
      </c>
      <c r="K28" s="30">
        <v>8.9113732416264959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-7.485731328833789</v>
      </c>
      <c r="E29" s="70">
        <v>-14.795306900889916</v>
      </c>
      <c r="F29" s="70">
        <v>-1.0985782611782735</v>
      </c>
      <c r="G29" s="70">
        <v>8.9113732416264959</v>
      </c>
      <c r="H29" s="30">
        <v>3.8489498421433677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5" t="s">
        <v>134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27"/>
      <c r="O46" s="136"/>
    </row>
    <row r="47" spans="1:15" x14ac:dyDescent="0.3">
      <c r="B47" s="125"/>
      <c r="C47" s="125"/>
      <c r="D47" s="125"/>
      <c r="E47" s="125"/>
      <c r="F47" s="125"/>
      <c r="G47" s="125"/>
      <c r="H47" s="136"/>
      <c r="I47" s="136"/>
      <c r="J47" s="136"/>
      <c r="K47" s="136"/>
      <c r="L47" s="136"/>
      <c r="M47" s="136"/>
      <c r="N47" s="127"/>
      <c r="O47" s="136"/>
    </row>
    <row r="48" spans="1:15" x14ac:dyDescent="0.3">
      <c r="B48" s="125"/>
      <c r="C48" s="125"/>
      <c r="D48" s="125"/>
      <c r="E48" s="125"/>
      <c r="F48" s="125"/>
      <c r="G48" s="125"/>
      <c r="H48" s="136"/>
      <c r="I48" s="136"/>
      <c r="J48" s="136"/>
      <c r="K48" s="136"/>
      <c r="L48" s="136"/>
      <c r="M48" s="136"/>
      <c r="N48" s="127"/>
      <c r="O48" s="136"/>
    </row>
    <row r="49" spans="1:15" x14ac:dyDescent="0.3">
      <c r="B49" s="125"/>
      <c r="C49" s="125"/>
      <c r="D49" s="125"/>
      <c r="E49" s="125"/>
      <c r="F49" s="125"/>
      <c r="G49" s="125"/>
      <c r="H49" s="136"/>
      <c r="I49" s="136"/>
      <c r="J49" s="136"/>
      <c r="K49" s="136"/>
      <c r="L49" s="136"/>
      <c r="M49" s="136"/>
      <c r="N49" s="127"/>
      <c r="O49" s="136"/>
    </row>
    <row r="50" spans="1:15" x14ac:dyDescent="0.3">
      <c r="B50" s="125"/>
      <c r="C50" s="125"/>
      <c r="D50" s="125"/>
      <c r="E50" s="125"/>
      <c r="F50" s="125"/>
      <c r="G50" s="125"/>
      <c r="H50" s="136"/>
      <c r="I50" s="136"/>
      <c r="J50" s="136"/>
      <c r="K50" s="136"/>
      <c r="L50" s="136"/>
      <c r="M50" s="136"/>
      <c r="N50" s="127"/>
      <c r="O50" s="136"/>
    </row>
    <row r="51" spans="1:15" x14ac:dyDescent="0.3">
      <c r="B51" s="125"/>
      <c r="C51" s="125"/>
      <c r="D51" s="125"/>
      <c r="E51" s="125"/>
      <c r="F51" s="125"/>
      <c r="G51" s="125"/>
      <c r="H51" s="127"/>
      <c r="I51" s="127"/>
      <c r="J51" s="136"/>
      <c r="K51" s="136"/>
      <c r="L51" s="136"/>
      <c r="M51" s="136"/>
      <c r="N51" s="127"/>
      <c r="O51" s="136"/>
    </row>
    <row r="52" spans="1:15" x14ac:dyDescent="0.3">
      <c r="B52" s="127"/>
      <c r="C52" s="127"/>
      <c r="D52" s="127"/>
      <c r="E52" s="127"/>
      <c r="F52" s="127"/>
      <c r="G52" s="127"/>
      <c r="H52" s="127"/>
      <c r="I52" s="127"/>
      <c r="J52" s="136"/>
      <c r="K52" s="136"/>
      <c r="L52" s="136"/>
      <c r="M52" s="136"/>
      <c r="N52" s="127"/>
      <c r="O52" s="136"/>
    </row>
    <row r="53" spans="1:15" x14ac:dyDescent="0.3">
      <c r="B53" s="127" t="s">
        <v>1</v>
      </c>
      <c r="C53" s="127" t="s">
        <v>161</v>
      </c>
      <c r="D53" s="127" t="s">
        <v>167</v>
      </c>
      <c r="E53" s="127" t="s">
        <v>162</v>
      </c>
      <c r="F53" s="127" t="s">
        <v>163</v>
      </c>
      <c r="G53" s="127"/>
      <c r="H53" s="127"/>
      <c r="I53" s="127"/>
      <c r="J53" s="136"/>
      <c r="K53" s="136"/>
      <c r="L53" s="136"/>
      <c r="M53" s="136"/>
      <c r="N53" s="127"/>
      <c r="O53" s="136"/>
    </row>
    <row r="54" spans="1:15" x14ac:dyDescent="0.3">
      <c r="B54" s="127">
        <f>+C11</f>
        <v>2014</v>
      </c>
      <c r="C54" s="127">
        <v>1</v>
      </c>
      <c r="D54" s="182">
        <f>+'Histórico basadas rescursos nat'!D54+'Histórico manufacturas baja tek'!D54+'Histórico manufacturas medi tek'!D54+'Histórico manufacturas alta tek'!D54</f>
        <v>132.91914700000001</v>
      </c>
      <c r="E54" s="213">
        <v>41640</v>
      </c>
      <c r="F54" s="127"/>
      <c r="G54" s="127"/>
      <c r="H54" s="127"/>
      <c r="I54" s="127"/>
      <c r="J54" s="136"/>
      <c r="K54" s="136"/>
      <c r="L54" s="136"/>
      <c r="M54" s="136"/>
      <c r="N54" s="127"/>
      <c r="O54" s="136"/>
    </row>
    <row r="55" spans="1:15" x14ac:dyDescent="0.3">
      <c r="B55" s="127">
        <f t="shared" ref="B55:B65" si="1">+B54</f>
        <v>2014</v>
      </c>
      <c r="C55" s="127">
        <v>2</v>
      </c>
      <c r="D55" s="182">
        <f>+'Histórico basadas rescursos nat'!D55+'Histórico manufacturas baja tek'!D55+'Histórico manufacturas medi tek'!D55+'Histórico manufacturas alta tek'!D55</f>
        <v>147.890005</v>
      </c>
      <c r="E55" s="213">
        <v>41671</v>
      </c>
      <c r="F55" s="127"/>
      <c r="G55" s="127"/>
      <c r="H55" s="127"/>
      <c r="I55" s="127"/>
      <c r="J55" s="136"/>
      <c r="K55" s="136"/>
      <c r="L55" s="136"/>
      <c r="M55" s="136"/>
      <c r="N55" s="127"/>
      <c r="O55" s="136"/>
    </row>
    <row r="56" spans="1:15" x14ac:dyDescent="0.3">
      <c r="B56" s="127">
        <f t="shared" si="1"/>
        <v>2014</v>
      </c>
      <c r="C56" s="127">
        <v>3</v>
      </c>
      <c r="D56" s="182">
        <f>+'Histórico basadas rescursos nat'!D56+'Histórico manufacturas baja tek'!D56+'Histórico manufacturas medi tek'!D56+'Histórico manufacturas alta tek'!D56</f>
        <v>153.138353</v>
      </c>
      <c r="E56" s="213">
        <v>41699</v>
      </c>
      <c r="F56" s="127"/>
      <c r="G56" s="127"/>
      <c r="H56" s="127"/>
      <c r="I56" s="127"/>
      <c r="J56" s="136"/>
      <c r="K56" s="136"/>
      <c r="L56" s="136"/>
      <c r="M56" s="136"/>
      <c r="N56" s="127"/>
      <c r="O56" s="136"/>
    </row>
    <row r="57" spans="1:15" x14ac:dyDescent="0.3">
      <c r="B57" s="127">
        <f t="shared" si="1"/>
        <v>2014</v>
      </c>
      <c r="C57" s="127">
        <v>4</v>
      </c>
      <c r="D57" s="182">
        <f>+'Histórico basadas rescursos nat'!D57+'Histórico manufacturas baja tek'!D57+'Histórico manufacturas medi tek'!D57+'Histórico manufacturas alta tek'!D57</f>
        <v>157.30698500000003</v>
      </c>
      <c r="E57" s="213">
        <v>41730</v>
      </c>
      <c r="F57" s="182">
        <f>+AVERAGE(D54:D61)</f>
        <v>162.12035850000001</v>
      </c>
      <c r="G57" s="127"/>
      <c r="H57" s="127"/>
      <c r="I57" s="127"/>
      <c r="J57" s="136"/>
      <c r="K57" s="136"/>
      <c r="L57" s="136"/>
      <c r="M57" s="136"/>
      <c r="N57" s="127"/>
      <c r="O57" s="136"/>
    </row>
    <row r="58" spans="1:15" x14ac:dyDescent="0.3">
      <c r="B58" s="127">
        <f t="shared" si="1"/>
        <v>2014</v>
      </c>
      <c r="C58" s="127">
        <v>5</v>
      </c>
      <c r="D58" s="182">
        <f>+'Histórico basadas rescursos nat'!D58+'Histórico manufacturas baja tek'!D58+'Histórico manufacturas medi tek'!D58+'Histórico manufacturas alta tek'!D58</f>
        <v>164.24734699999999</v>
      </c>
      <c r="E58" s="213">
        <v>41760</v>
      </c>
      <c r="F58" s="182">
        <f>+AVERAGE(D54:D61)</f>
        <v>162.12035850000001</v>
      </c>
      <c r="G58" s="127"/>
      <c r="H58" s="127"/>
      <c r="I58" s="127"/>
      <c r="J58" s="136"/>
      <c r="K58" s="136"/>
      <c r="L58" s="136"/>
      <c r="M58" s="136"/>
      <c r="N58" s="127"/>
      <c r="O58" s="136"/>
    </row>
    <row r="59" spans="1:15" x14ac:dyDescent="0.3">
      <c r="A59" s="41"/>
      <c r="B59" s="127">
        <f t="shared" si="1"/>
        <v>2014</v>
      </c>
      <c r="C59" s="127">
        <v>6</v>
      </c>
      <c r="D59" s="182">
        <f>+'Histórico basadas rescursos nat'!D59+'Histórico manufacturas baja tek'!D59+'Histórico manufacturas medi tek'!D59+'Histórico manufacturas alta tek'!D59</f>
        <v>151.67648399999999</v>
      </c>
      <c r="E59" s="213">
        <v>41791</v>
      </c>
      <c r="F59" s="182">
        <f>+AVERAGE(D54:D61)</f>
        <v>162.12035850000001</v>
      </c>
      <c r="G59" s="41"/>
      <c r="H59" s="41"/>
      <c r="I59" s="41"/>
    </row>
    <row r="60" spans="1:15" x14ac:dyDescent="0.3">
      <c r="A60" s="41"/>
      <c r="B60" s="127">
        <f t="shared" si="1"/>
        <v>2014</v>
      </c>
      <c r="C60" s="127">
        <v>7</v>
      </c>
      <c r="D60" s="182">
        <f>+'Histórico basadas rescursos nat'!D60+'Histórico manufacturas baja tek'!D60+'Histórico manufacturas medi tek'!D60+'Histórico manufacturas alta tek'!D60</f>
        <v>204.53599100000002</v>
      </c>
      <c r="E60" s="213">
        <v>41821</v>
      </c>
      <c r="F60" s="182">
        <f>+AVERAGE(D54:D61)</f>
        <v>162.12035850000001</v>
      </c>
      <c r="G60" s="41"/>
      <c r="H60" s="41"/>
      <c r="I60" s="41"/>
    </row>
    <row r="61" spans="1:15" x14ac:dyDescent="0.3">
      <c r="A61" s="41"/>
      <c r="B61" s="127">
        <f t="shared" si="1"/>
        <v>2014</v>
      </c>
      <c r="C61" s="127">
        <v>8</v>
      </c>
      <c r="D61" s="182">
        <f>+'Histórico basadas rescursos nat'!D61+'Histórico manufacturas baja tek'!D61+'Histórico manufacturas medi tek'!D61+'Histórico manufacturas alta tek'!D61</f>
        <v>185.24855600000001</v>
      </c>
      <c r="E61" s="213">
        <v>41852</v>
      </c>
      <c r="F61" s="182">
        <f>+AVERAGE(D54:D61)</f>
        <v>162.12035850000001</v>
      </c>
      <c r="G61" s="41"/>
      <c r="H61" s="41"/>
      <c r="I61" s="41"/>
    </row>
    <row r="62" spans="1:15" x14ac:dyDescent="0.3">
      <c r="A62" s="41"/>
      <c r="B62" s="127">
        <f t="shared" si="1"/>
        <v>2014</v>
      </c>
      <c r="C62" s="127">
        <v>9</v>
      </c>
      <c r="D62" s="182">
        <f>+'Histórico basadas rescursos nat'!D62+'Histórico manufacturas baja tek'!D62+'Histórico manufacturas medi tek'!D62+'Histórico manufacturas alta tek'!D62</f>
        <v>174.565192</v>
      </c>
      <c r="E62" s="213">
        <v>41883</v>
      </c>
      <c r="F62" s="182">
        <f>+AVERAGE(D54:D62)</f>
        <v>163.50311777777779</v>
      </c>
      <c r="G62" s="41"/>
      <c r="H62" s="41"/>
      <c r="I62" s="41"/>
    </row>
    <row r="63" spans="1:15" x14ac:dyDescent="0.3">
      <c r="A63" s="41"/>
      <c r="B63" s="127">
        <f t="shared" si="1"/>
        <v>2014</v>
      </c>
      <c r="C63" s="127">
        <v>10</v>
      </c>
      <c r="D63" s="182">
        <f>+'Histórico basadas rescursos nat'!D63+'Histórico manufacturas baja tek'!D63+'Histórico manufacturas medi tek'!D63+'Histórico manufacturas alta tek'!D63</f>
        <v>173.065438</v>
      </c>
      <c r="E63" s="213">
        <v>41913</v>
      </c>
      <c r="F63" s="182">
        <f>+AVERAGE(D54:D63)</f>
        <v>164.45934980000001</v>
      </c>
      <c r="G63" s="41"/>
      <c r="H63" s="41"/>
      <c r="I63" s="144"/>
    </row>
    <row r="64" spans="1:15" x14ac:dyDescent="0.3">
      <c r="A64" s="41"/>
      <c r="B64" s="127">
        <f t="shared" si="1"/>
        <v>2014</v>
      </c>
      <c r="C64" s="127">
        <v>11</v>
      </c>
      <c r="D64" s="182">
        <f>+'Histórico basadas rescursos nat'!D64+'Histórico manufacturas baja tek'!D64+'Histórico manufacturas medi tek'!D64+'Histórico manufacturas alta tek'!D64</f>
        <v>169.95505600000001</v>
      </c>
      <c r="E64" s="213">
        <v>41944</v>
      </c>
      <c r="F64" s="182">
        <f>+AVERAGE(D54:D64)</f>
        <v>164.95895945454546</v>
      </c>
      <c r="G64" s="41"/>
      <c r="H64" s="41"/>
      <c r="I64" s="144"/>
    </row>
    <row r="65" spans="1:9" x14ac:dyDescent="0.3">
      <c r="A65" s="41"/>
      <c r="B65" s="127">
        <f t="shared" si="1"/>
        <v>2014</v>
      </c>
      <c r="C65" s="127">
        <v>12</v>
      </c>
      <c r="D65" s="182">
        <f>+'Histórico basadas rescursos nat'!D65+'Histórico manufacturas baja tek'!D65+'Histórico manufacturas medi tek'!D65+'Histórico manufacturas alta tek'!D65</f>
        <v>184.02703500000001</v>
      </c>
      <c r="E65" s="213">
        <v>41974</v>
      </c>
      <c r="F65" s="182">
        <f t="shared" ref="F65:F96" si="2">+AVERAGE(D54:D65)</f>
        <v>166.54796575000003</v>
      </c>
      <c r="G65" s="41"/>
      <c r="H65" s="41"/>
      <c r="I65" s="144"/>
    </row>
    <row r="66" spans="1:9" x14ac:dyDescent="0.3">
      <c r="A66" s="41"/>
      <c r="B66" s="127">
        <f>+D11</f>
        <v>2015</v>
      </c>
      <c r="C66" s="127">
        <v>1</v>
      </c>
      <c r="D66" s="182">
        <f>+'Histórico basadas rescursos nat'!D66+'Histórico manufacturas baja tek'!D66+'Histórico manufacturas medi tek'!D66+'Histórico manufacturas alta tek'!D66</f>
        <v>115.50186600000001</v>
      </c>
      <c r="E66" s="213">
        <v>42005</v>
      </c>
      <c r="F66" s="182">
        <f t="shared" si="2"/>
        <v>165.09652566666668</v>
      </c>
      <c r="G66" s="41"/>
      <c r="H66" s="41"/>
      <c r="I66" s="144"/>
    </row>
    <row r="67" spans="1:9" x14ac:dyDescent="0.3">
      <c r="A67" s="41"/>
      <c r="B67" s="127">
        <f t="shared" ref="B67:B77" si="3">+B66</f>
        <v>2015</v>
      </c>
      <c r="C67" s="127">
        <v>2</v>
      </c>
      <c r="D67" s="182">
        <f>+'Histórico basadas rescursos nat'!D67+'Histórico manufacturas baja tek'!D67+'Histórico manufacturas medi tek'!D67+'Histórico manufacturas alta tek'!D67</f>
        <v>166.34750399999999</v>
      </c>
      <c r="E67" s="213">
        <v>42036</v>
      </c>
      <c r="F67" s="182">
        <f t="shared" si="2"/>
        <v>166.63465058333335</v>
      </c>
      <c r="G67" s="41"/>
      <c r="H67" s="41"/>
      <c r="I67" s="144"/>
    </row>
    <row r="68" spans="1:9" x14ac:dyDescent="0.3">
      <c r="A68" s="41"/>
      <c r="B68" s="127">
        <f t="shared" si="3"/>
        <v>2015</v>
      </c>
      <c r="C68" s="127">
        <v>3</v>
      </c>
      <c r="D68" s="182">
        <f>+'Histórico basadas rescursos nat'!D68+'Histórico manufacturas baja tek'!D68+'Histórico manufacturas medi tek'!D68+'Histórico manufacturas alta tek'!D68</f>
        <v>167.61654899999999</v>
      </c>
      <c r="E68" s="213">
        <v>42064</v>
      </c>
      <c r="F68" s="182">
        <f t="shared" si="2"/>
        <v>167.84116691666671</v>
      </c>
      <c r="G68" s="41"/>
      <c r="H68" s="41"/>
      <c r="I68" s="144"/>
    </row>
    <row r="69" spans="1:9" x14ac:dyDescent="0.3">
      <c r="A69" s="41"/>
      <c r="B69" s="127">
        <f t="shared" si="3"/>
        <v>2015</v>
      </c>
      <c r="C69" s="127">
        <v>4</v>
      </c>
      <c r="D69" s="182">
        <f>+'Histórico basadas rescursos nat'!D69+'Histórico manufacturas baja tek'!D69+'Histórico manufacturas medi tek'!D69+'Histórico manufacturas alta tek'!D69</f>
        <v>157.371287</v>
      </c>
      <c r="E69" s="213">
        <v>42095</v>
      </c>
      <c r="F69" s="182">
        <f t="shared" si="2"/>
        <v>167.84652541666671</v>
      </c>
      <c r="G69" s="41"/>
      <c r="H69" s="41"/>
      <c r="I69" s="144"/>
    </row>
    <row r="70" spans="1:9" x14ac:dyDescent="0.3">
      <c r="A70" s="41"/>
      <c r="B70" s="127">
        <f t="shared" si="3"/>
        <v>2015</v>
      </c>
      <c r="C70" s="127">
        <v>5</v>
      </c>
      <c r="D70" s="182">
        <f>+'Histórico basadas rescursos nat'!D70+'Histórico manufacturas baja tek'!D70+'Histórico manufacturas medi tek'!D70+'Histórico manufacturas alta tek'!D70</f>
        <v>158.92473200000001</v>
      </c>
      <c r="E70" s="213">
        <v>42125</v>
      </c>
      <c r="F70" s="182">
        <f t="shared" si="2"/>
        <v>167.4029741666667</v>
      </c>
      <c r="G70" s="41"/>
      <c r="H70" s="41"/>
      <c r="I70" s="144"/>
    </row>
    <row r="71" spans="1:9" x14ac:dyDescent="0.3">
      <c r="A71" s="41"/>
      <c r="B71" s="127">
        <f t="shared" si="3"/>
        <v>2015</v>
      </c>
      <c r="C71" s="127">
        <v>6</v>
      </c>
      <c r="D71" s="182">
        <f>+'Histórico basadas rescursos nat'!D71+'Histórico manufacturas baja tek'!D71+'Histórico manufacturas medi tek'!D71+'Histórico manufacturas alta tek'!D71</f>
        <v>144.87912499999999</v>
      </c>
      <c r="E71" s="213">
        <v>42156</v>
      </c>
      <c r="F71" s="182">
        <f t="shared" si="2"/>
        <v>166.83652758333332</v>
      </c>
      <c r="G71" s="41"/>
      <c r="H71" s="41"/>
      <c r="I71" s="144"/>
    </row>
    <row r="72" spans="1:9" x14ac:dyDescent="0.3">
      <c r="A72" s="41"/>
      <c r="B72" s="127">
        <f t="shared" si="3"/>
        <v>2015</v>
      </c>
      <c r="C72" s="127">
        <v>7</v>
      </c>
      <c r="D72" s="182">
        <f>+'Histórico basadas rescursos nat'!D72+'Histórico manufacturas baja tek'!D72+'Histórico manufacturas medi tek'!D72+'Histórico manufacturas alta tek'!D72</f>
        <v>146.51716400000001</v>
      </c>
      <c r="E72" s="213">
        <v>42186</v>
      </c>
      <c r="F72" s="182">
        <f t="shared" si="2"/>
        <v>162.00162533333335</v>
      </c>
      <c r="G72" s="41"/>
      <c r="H72" s="41"/>
      <c r="I72" s="144"/>
    </row>
    <row r="73" spans="1:9" x14ac:dyDescent="0.3">
      <c r="A73" s="41"/>
      <c r="B73" s="127">
        <f t="shared" si="3"/>
        <v>2015</v>
      </c>
      <c r="C73" s="127">
        <v>8</v>
      </c>
      <c r="D73" s="182">
        <f>+'Histórico basadas rescursos nat'!D73+'Histórico manufacturas baja tek'!D73+'Histórico manufacturas medi tek'!D73+'Histórico manufacturas alta tek'!D73</f>
        <v>143.40095299999999</v>
      </c>
      <c r="E73" s="213">
        <v>42217</v>
      </c>
      <c r="F73" s="182">
        <f t="shared" si="2"/>
        <v>158.51432508333332</v>
      </c>
      <c r="G73" s="41"/>
      <c r="H73" s="41"/>
      <c r="I73" s="144"/>
    </row>
    <row r="74" spans="1:9" x14ac:dyDescent="0.3">
      <c r="A74" s="41"/>
      <c r="B74" s="127">
        <f t="shared" si="3"/>
        <v>2015</v>
      </c>
      <c r="C74" s="127">
        <v>9</v>
      </c>
      <c r="D74" s="182">
        <f>+'Histórico basadas rescursos nat'!D74+'Histórico manufacturas baja tek'!D74+'Histórico manufacturas medi tek'!D74+'Histórico manufacturas alta tek'!D74</f>
        <v>160.814243</v>
      </c>
      <c r="E74" s="213">
        <v>42248</v>
      </c>
      <c r="F74" s="182">
        <f t="shared" si="2"/>
        <v>157.36841266666667</v>
      </c>
      <c r="G74" s="41"/>
      <c r="H74" s="41"/>
      <c r="I74" s="144"/>
    </row>
    <row r="75" spans="1:9" x14ac:dyDescent="0.3">
      <c r="A75" s="41"/>
      <c r="B75" s="127">
        <f t="shared" si="3"/>
        <v>2015</v>
      </c>
      <c r="C75" s="127">
        <v>10</v>
      </c>
      <c r="D75" s="182">
        <f>+'Histórico basadas rescursos nat'!D75+'Histórico manufacturas baja tek'!D75+'Histórico manufacturas medi tek'!D75+'Histórico manufacturas alta tek'!D75</f>
        <v>138.00977599999999</v>
      </c>
      <c r="E75" s="213">
        <v>42278</v>
      </c>
      <c r="F75" s="182">
        <f t="shared" si="2"/>
        <v>154.44710750000002</v>
      </c>
      <c r="G75" s="41"/>
      <c r="H75" s="41"/>
      <c r="I75" s="144"/>
    </row>
    <row r="76" spans="1:9" x14ac:dyDescent="0.3">
      <c r="A76" s="41"/>
      <c r="B76" s="127">
        <f t="shared" si="3"/>
        <v>2015</v>
      </c>
      <c r="C76" s="127">
        <v>11</v>
      </c>
      <c r="D76" s="182">
        <f>+'Histórico basadas rescursos nat'!D76+'Histórico manufacturas baja tek'!D76+'Histórico manufacturas medi tek'!D76+'Histórico manufacturas alta tek'!D76</f>
        <v>135.224842</v>
      </c>
      <c r="E76" s="213">
        <v>42309</v>
      </c>
      <c r="F76" s="182">
        <f t="shared" si="2"/>
        <v>151.55292299999999</v>
      </c>
      <c r="G76" s="41"/>
      <c r="H76" s="41"/>
      <c r="I76" s="144"/>
    </row>
    <row r="77" spans="1:9" x14ac:dyDescent="0.3">
      <c r="A77" s="41"/>
      <c r="B77" s="127">
        <f t="shared" si="3"/>
        <v>2015</v>
      </c>
      <c r="C77" s="127">
        <v>12</v>
      </c>
      <c r="D77" s="182">
        <f>+'Histórico basadas rescursos nat'!D77+'Histórico manufacturas baja tek'!D77+'Histórico manufacturas medi tek'!D77+'Histórico manufacturas alta tek'!D77</f>
        <v>169.37035400000002</v>
      </c>
      <c r="E77" s="213">
        <v>42339</v>
      </c>
      <c r="F77" s="182">
        <f t="shared" si="2"/>
        <v>150.33153291666667</v>
      </c>
      <c r="G77" s="41"/>
      <c r="H77" s="41"/>
      <c r="I77" s="144"/>
    </row>
    <row r="78" spans="1:9" x14ac:dyDescent="0.3">
      <c r="A78" s="41"/>
      <c r="B78" s="127">
        <f>+E11</f>
        <v>2016</v>
      </c>
      <c r="C78" s="127">
        <v>1</v>
      </c>
      <c r="D78" s="182">
        <f>+'Histórico basadas rescursos nat'!D78+'Histórico manufacturas baja tek'!D78+'Histórico manufacturas medi tek'!D78+'Histórico manufacturas alta tek'!D78</f>
        <v>108.601924</v>
      </c>
      <c r="E78" s="213">
        <v>42370</v>
      </c>
      <c r="F78" s="182">
        <f t="shared" si="2"/>
        <v>149.75653775000001</v>
      </c>
      <c r="G78" s="41"/>
      <c r="H78" s="41"/>
      <c r="I78" s="144"/>
    </row>
    <row r="79" spans="1:9" x14ac:dyDescent="0.3">
      <c r="A79" s="41"/>
      <c r="B79" s="127">
        <f t="shared" ref="B79:B89" si="4">+B78</f>
        <v>2016</v>
      </c>
      <c r="C79" s="127">
        <v>2</v>
      </c>
      <c r="D79" s="182">
        <f>+'Histórico basadas rescursos nat'!D79+'Histórico manufacturas baja tek'!D79+'Histórico manufacturas medi tek'!D79+'Histórico manufacturas alta tek'!D79</f>
        <v>130.19313699999998</v>
      </c>
      <c r="E79" s="213">
        <v>42401</v>
      </c>
      <c r="F79" s="182">
        <f t="shared" si="2"/>
        <v>146.74367383333336</v>
      </c>
      <c r="G79" s="41"/>
      <c r="H79" s="41"/>
      <c r="I79" s="144"/>
    </row>
    <row r="80" spans="1:9" x14ac:dyDescent="0.3">
      <c r="A80" s="41"/>
      <c r="B80" s="127">
        <f t="shared" si="4"/>
        <v>2016</v>
      </c>
      <c r="C80" s="127">
        <v>3</v>
      </c>
      <c r="D80" s="182">
        <f>+'Histórico basadas rescursos nat'!D80+'Histórico manufacturas baja tek'!D80+'Histórico manufacturas medi tek'!D80+'Histórico manufacturas alta tek'!D80</f>
        <v>123.107276</v>
      </c>
      <c r="E80" s="213">
        <v>42430</v>
      </c>
      <c r="F80" s="182">
        <f t="shared" si="2"/>
        <v>143.03456775000004</v>
      </c>
      <c r="G80" s="41"/>
      <c r="H80" s="41"/>
      <c r="I80" s="144"/>
    </row>
    <row r="81" spans="1:9" x14ac:dyDescent="0.3">
      <c r="A81" s="41"/>
      <c r="B81" s="127">
        <f t="shared" si="4"/>
        <v>2016</v>
      </c>
      <c r="C81" s="127">
        <v>4</v>
      </c>
      <c r="D81" s="182">
        <f>+'Histórico basadas rescursos nat'!D81+'Histórico manufacturas baja tek'!D81+'Histórico manufacturas medi tek'!D81+'Histórico manufacturas alta tek'!D81</f>
        <v>126.941401</v>
      </c>
      <c r="E81" s="213">
        <v>42461</v>
      </c>
      <c r="F81" s="182">
        <f t="shared" si="2"/>
        <v>140.49874391666665</v>
      </c>
      <c r="G81" s="41"/>
      <c r="H81" s="41"/>
      <c r="I81" s="144"/>
    </row>
    <row r="82" spans="1:9" x14ac:dyDescent="0.3">
      <c r="A82" s="41"/>
      <c r="B82" s="127">
        <f t="shared" si="4"/>
        <v>2016</v>
      </c>
      <c r="C82" s="127">
        <v>5</v>
      </c>
      <c r="D82" s="182">
        <f>+'Histórico basadas rescursos nat'!D82+'Histórico manufacturas baja tek'!D82+'Histórico manufacturas medi tek'!D82+'Histórico manufacturas alta tek'!D82</f>
        <v>139.00404700000001</v>
      </c>
      <c r="E82" s="213">
        <v>42491</v>
      </c>
      <c r="F82" s="182">
        <f t="shared" si="2"/>
        <v>138.83868683333333</v>
      </c>
      <c r="G82" s="41"/>
      <c r="H82" s="41"/>
      <c r="I82" s="144"/>
    </row>
    <row r="83" spans="1:9" x14ac:dyDescent="0.3">
      <c r="A83" s="41"/>
      <c r="B83" s="127">
        <f t="shared" si="4"/>
        <v>2016</v>
      </c>
      <c r="C83" s="127">
        <v>6</v>
      </c>
      <c r="D83" s="182">
        <f>+'Histórico basadas rescursos nat'!D83+'Histórico manufacturas baja tek'!D83+'Histórico manufacturas medi tek'!D83+'Histórico manufacturas alta tek'!D83</f>
        <v>131.83821</v>
      </c>
      <c r="E83" s="213">
        <v>42522</v>
      </c>
      <c r="F83" s="182">
        <f t="shared" si="2"/>
        <v>137.75194391666665</v>
      </c>
      <c r="G83" s="41"/>
      <c r="H83" s="41"/>
      <c r="I83" s="144"/>
    </row>
    <row r="84" spans="1:9" x14ac:dyDescent="0.3">
      <c r="A84" s="41"/>
      <c r="B84" s="127">
        <f t="shared" si="4"/>
        <v>2016</v>
      </c>
      <c r="C84" s="127">
        <v>7</v>
      </c>
      <c r="D84" s="182">
        <f>+'Histórico basadas rescursos nat'!D84+'Histórico manufacturas baja tek'!D84+'Histórico manufacturas medi tek'!D84+'Histórico manufacturas alta tek'!D84</f>
        <v>104.213471</v>
      </c>
      <c r="E84" s="213">
        <v>42552</v>
      </c>
      <c r="F84" s="182">
        <f t="shared" si="2"/>
        <v>134.22663616666668</v>
      </c>
      <c r="G84" s="41"/>
      <c r="H84" s="41"/>
      <c r="I84" s="144"/>
    </row>
    <row r="85" spans="1:9" x14ac:dyDescent="0.3">
      <c r="A85" s="41"/>
      <c r="B85" s="127">
        <f t="shared" si="4"/>
        <v>2016</v>
      </c>
      <c r="C85" s="127">
        <v>8</v>
      </c>
      <c r="D85" s="182">
        <f>+'Histórico basadas rescursos nat'!D85+'Histórico manufacturas baja tek'!D85+'Histórico manufacturas medi tek'!D85+'Histórico manufacturas alta tek'!D85</f>
        <v>161.87090699999999</v>
      </c>
      <c r="E85" s="213">
        <v>42583</v>
      </c>
      <c r="F85" s="182">
        <f t="shared" si="2"/>
        <v>135.76579899999999</v>
      </c>
      <c r="G85" s="41"/>
      <c r="H85" s="41"/>
      <c r="I85" s="144"/>
    </row>
    <row r="86" spans="1:9" x14ac:dyDescent="0.3">
      <c r="A86" s="41"/>
      <c r="B86" s="127">
        <f t="shared" si="4"/>
        <v>2016</v>
      </c>
      <c r="C86" s="127">
        <v>9</v>
      </c>
      <c r="D86" s="182">
        <f>+'Histórico basadas rescursos nat'!D86+'Histórico manufacturas baja tek'!D86+'Histórico manufacturas medi tek'!D86+'Histórico manufacturas alta tek'!D86</f>
        <v>134.183674</v>
      </c>
      <c r="E86" s="213">
        <v>42614</v>
      </c>
      <c r="F86" s="182">
        <f t="shared" si="2"/>
        <v>133.54658491666666</v>
      </c>
      <c r="G86" s="41"/>
      <c r="H86" s="41"/>
      <c r="I86" s="144"/>
    </row>
    <row r="87" spans="1:9" x14ac:dyDescent="0.3">
      <c r="A87" s="41"/>
      <c r="B87" s="127">
        <f t="shared" si="4"/>
        <v>2016</v>
      </c>
      <c r="C87" s="127">
        <v>10</v>
      </c>
      <c r="D87" s="182">
        <f>+'Histórico basadas rescursos nat'!D87+'Histórico manufacturas baja tek'!D87+'Histórico manufacturas medi tek'!D87+'Histórico manufacturas alta tek'!D87</f>
        <v>132.58951999999999</v>
      </c>
      <c r="E87" s="213">
        <v>42644</v>
      </c>
      <c r="F87" s="182">
        <f t="shared" si="2"/>
        <v>133.09489691666667</v>
      </c>
      <c r="G87" s="41"/>
      <c r="H87" s="41"/>
      <c r="I87" s="144"/>
    </row>
    <row r="88" spans="1:9" x14ac:dyDescent="0.3">
      <c r="A88" s="41"/>
      <c r="B88" s="127">
        <f t="shared" si="4"/>
        <v>2016</v>
      </c>
      <c r="C88" s="127">
        <v>11</v>
      </c>
      <c r="D88" s="182">
        <f>+'Histórico basadas rescursos nat'!D88+'Histórico manufacturas baja tek'!D88+'Histórico manufacturas medi tek'!D88+'Histórico manufacturas alta tek'!D88</f>
        <v>138.59498100000002</v>
      </c>
      <c r="E88" s="213">
        <v>42675</v>
      </c>
      <c r="F88" s="182">
        <f t="shared" si="2"/>
        <v>133.37574183333331</v>
      </c>
      <c r="G88" s="41"/>
      <c r="H88" s="41"/>
      <c r="I88" s="144"/>
    </row>
    <row r="89" spans="1:9" x14ac:dyDescent="0.3">
      <c r="A89" s="41"/>
      <c r="B89" s="127">
        <f t="shared" si="4"/>
        <v>2016</v>
      </c>
      <c r="C89" s="127">
        <v>12</v>
      </c>
      <c r="D89" s="182">
        <f>+'Histórico basadas rescursos nat'!D89+'Histórico manufacturas baja tek'!D89+'Histórico manufacturas medi tek'!D89+'Histórico manufacturas alta tek'!D89</f>
        <v>133.35956300000001</v>
      </c>
      <c r="E89" s="213">
        <v>42705</v>
      </c>
      <c r="F89" s="182">
        <f t="shared" si="2"/>
        <v>130.3748425833333</v>
      </c>
      <c r="G89" s="41"/>
      <c r="H89" s="41"/>
      <c r="I89" s="144"/>
    </row>
    <row r="90" spans="1:9" x14ac:dyDescent="0.3">
      <c r="A90" s="41"/>
      <c r="B90" s="127">
        <f>+F11</f>
        <v>2017</v>
      </c>
      <c r="C90" s="127">
        <v>1</v>
      </c>
      <c r="D90" s="182">
        <f>+'Histórico basadas rescursos nat'!D90+'Histórico manufacturas baja tek'!D90+'Histórico manufacturas medi tek'!D90+'Histórico manufacturas alta tek'!D90</f>
        <v>103.504159</v>
      </c>
      <c r="E90" s="213">
        <v>42736</v>
      </c>
      <c r="F90" s="182">
        <f t="shared" si="2"/>
        <v>129.95002883333333</v>
      </c>
      <c r="G90" s="41"/>
      <c r="H90" s="41"/>
      <c r="I90" s="144"/>
    </row>
    <row r="91" spans="1:9" x14ac:dyDescent="0.3">
      <c r="A91" s="41"/>
      <c r="B91" s="127">
        <f t="shared" ref="B91:B101" si="5">+B90</f>
        <v>2017</v>
      </c>
      <c r="C91" s="127">
        <v>2</v>
      </c>
      <c r="D91" s="182">
        <f>+'Histórico basadas rescursos nat'!D91+'Histórico manufacturas baja tek'!D91+'Histórico manufacturas medi tek'!D91+'Histórico manufacturas alta tek'!D91</f>
        <v>108.49427900000001</v>
      </c>
      <c r="E91" s="213">
        <v>42767</v>
      </c>
      <c r="F91" s="182">
        <f t="shared" si="2"/>
        <v>128.14179066666665</v>
      </c>
      <c r="G91" s="41"/>
      <c r="H91" s="41"/>
      <c r="I91" s="144"/>
    </row>
    <row r="92" spans="1:9" x14ac:dyDescent="0.3">
      <c r="A92" s="41"/>
      <c r="B92" s="127">
        <f t="shared" si="5"/>
        <v>2017</v>
      </c>
      <c r="C92" s="127">
        <v>3</v>
      </c>
      <c r="D92" s="182">
        <f>+'Histórico basadas rescursos nat'!D92+'Histórico manufacturas baja tek'!D92+'Histórico manufacturas medi tek'!D92+'Histórico manufacturas alta tek'!D92</f>
        <v>126.61463200000001</v>
      </c>
      <c r="E92" s="213">
        <v>42795</v>
      </c>
      <c r="F92" s="182">
        <f t="shared" si="2"/>
        <v>128.43407033333332</v>
      </c>
      <c r="G92" s="41"/>
      <c r="H92" s="41"/>
      <c r="I92" s="144"/>
    </row>
    <row r="93" spans="1:9" x14ac:dyDescent="0.3">
      <c r="A93" s="41"/>
      <c r="B93" s="127">
        <f t="shared" si="5"/>
        <v>2017</v>
      </c>
      <c r="C93" s="127">
        <v>4</v>
      </c>
      <c r="D93" s="182">
        <f>+'Histórico basadas rescursos nat'!D93+'Histórico manufacturas baja tek'!D93+'Histórico manufacturas medi tek'!D93+'Histórico manufacturas alta tek'!D93</f>
        <v>108.008188</v>
      </c>
      <c r="E93" s="213">
        <v>42826</v>
      </c>
      <c r="F93" s="182">
        <f t="shared" si="2"/>
        <v>126.85630258333335</v>
      </c>
      <c r="G93" s="41"/>
      <c r="H93" s="41"/>
      <c r="I93" s="144"/>
    </row>
    <row r="94" spans="1:9" x14ac:dyDescent="0.3">
      <c r="A94" s="41"/>
      <c r="B94" s="127">
        <f t="shared" si="5"/>
        <v>2017</v>
      </c>
      <c r="C94" s="127">
        <v>5</v>
      </c>
      <c r="D94" s="182">
        <f>+'Histórico basadas rescursos nat'!D94+'Histórico manufacturas baja tek'!D94+'Histórico manufacturas medi tek'!D94+'Histórico manufacturas alta tek'!D94</f>
        <v>147.300264</v>
      </c>
      <c r="E94" s="213">
        <v>42856</v>
      </c>
      <c r="F94" s="182">
        <f t="shared" si="2"/>
        <v>127.54765400000001</v>
      </c>
      <c r="G94" s="41"/>
      <c r="H94" s="41"/>
      <c r="I94" s="144"/>
    </row>
    <row r="95" spans="1:9" x14ac:dyDescent="0.3">
      <c r="A95" s="41"/>
      <c r="B95" s="127">
        <f t="shared" si="5"/>
        <v>2017</v>
      </c>
      <c r="C95" s="127">
        <v>6</v>
      </c>
      <c r="D95" s="182">
        <f>+'Histórico basadas rescursos nat'!D95+'Histórico manufacturas baja tek'!D95+'Histórico manufacturas medi tek'!D95+'Histórico manufacturas alta tek'!D95</f>
        <v>139.43072599999999</v>
      </c>
      <c r="E95" s="213">
        <v>42887</v>
      </c>
      <c r="F95" s="182">
        <f t="shared" si="2"/>
        <v>128.18036366666666</v>
      </c>
      <c r="G95" s="41"/>
      <c r="H95" s="41"/>
      <c r="I95" s="144"/>
    </row>
    <row r="96" spans="1:9" x14ac:dyDescent="0.3">
      <c r="A96" s="41"/>
      <c r="B96" s="127">
        <f t="shared" si="5"/>
        <v>2017</v>
      </c>
      <c r="C96" s="127">
        <v>7</v>
      </c>
      <c r="D96" s="182">
        <f>+'Histórico basadas rescursos nat'!D96+'Histórico manufacturas baja tek'!D96+'Histórico manufacturas medi tek'!D96+'Histórico manufacturas alta tek'!D96</f>
        <v>140.390128</v>
      </c>
      <c r="E96" s="213">
        <v>42917</v>
      </c>
      <c r="F96" s="182">
        <f t="shared" si="2"/>
        <v>131.19508508333334</v>
      </c>
      <c r="G96" s="41"/>
      <c r="H96" s="41"/>
      <c r="I96" s="144"/>
    </row>
    <row r="97" spans="1:9" x14ac:dyDescent="0.3">
      <c r="A97" s="41"/>
      <c r="B97" s="127">
        <f t="shared" si="5"/>
        <v>2017</v>
      </c>
      <c r="C97" s="127">
        <v>8</v>
      </c>
      <c r="D97" s="182">
        <f>+'Histórico basadas rescursos nat'!D97+'Histórico manufacturas baja tek'!D97+'Histórico manufacturas medi tek'!D97+'Histórico manufacturas alta tek'!D97</f>
        <v>132.521581</v>
      </c>
      <c r="E97" s="213">
        <v>42948</v>
      </c>
      <c r="F97" s="182">
        <f t="shared" ref="F97:F117" si="6">+AVERAGE(D86:D97)</f>
        <v>128.74930791666668</v>
      </c>
      <c r="G97" s="41"/>
      <c r="H97" s="41"/>
      <c r="I97" s="144"/>
    </row>
    <row r="98" spans="1:9" x14ac:dyDescent="0.3">
      <c r="A98" s="41"/>
      <c r="B98" s="127">
        <f t="shared" si="5"/>
        <v>2017</v>
      </c>
      <c r="C98" s="127">
        <v>9</v>
      </c>
      <c r="D98" s="182">
        <f>+'Histórico basadas rescursos nat'!D98+'Histórico manufacturas baja tek'!D98+'Histórico manufacturas medi tek'!D98+'Histórico manufacturas alta tek'!D98</f>
        <v>140.94708700000001</v>
      </c>
      <c r="E98" s="213">
        <v>42979</v>
      </c>
      <c r="F98" s="182">
        <f t="shared" si="6"/>
        <v>129.31292566666667</v>
      </c>
      <c r="G98" s="41"/>
      <c r="H98" s="41"/>
      <c r="I98" s="144"/>
    </row>
    <row r="99" spans="1:9" x14ac:dyDescent="0.3">
      <c r="A99" s="41"/>
      <c r="B99" s="127">
        <f t="shared" si="5"/>
        <v>2017</v>
      </c>
      <c r="C99" s="127">
        <v>10</v>
      </c>
      <c r="D99" s="182">
        <f>+'Histórico basadas rescursos nat'!D99+'Histórico manufacturas baja tek'!D99+'Histórico manufacturas medi tek'!D99+'Histórico manufacturas alta tek'!D99</f>
        <v>143.47044700000001</v>
      </c>
      <c r="E99" s="213">
        <v>43009</v>
      </c>
      <c r="F99" s="182">
        <f t="shared" si="6"/>
        <v>130.21966958333334</v>
      </c>
      <c r="G99" s="41"/>
      <c r="H99" s="41"/>
      <c r="I99" s="144"/>
    </row>
    <row r="100" spans="1:9" x14ac:dyDescent="0.3">
      <c r="A100" s="41"/>
      <c r="B100" s="127">
        <f t="shared" si="5"/>
        <v>2017</v>
      </c>
      <c r="C100" s="127">
        <v>11</v>
      </c>
      <c r="D100" s="182">
        <f>+'Histórico basadas rescursos nat'!D100+'Histórico manufacturas baja tek'!D100+'Histórico manufacturas medi tek'!D100+'Histórico manufacturas alta tek'!D100</f>
        <v>135.67460399999999</v>
      </c>
      <c r="E100" s="213">
        <v>43040</v>
      </c>
      <c r="F100" s="182">
        <f t="shared" si="6"/>
        <v>129.97630483333333</v>
      </c>
      <c r="G100" s="41"/>
      <c r="H100" s="41"/>
      <c r="I100" s="144"/>
    </row>
    <row r="101" spans="1:9" x14ac:dyDescent="0.3">
      <c r="A101" s="41"/>
      <c r="B101" s="127">
        <f t="shared" si="5"/>
        <v>2017</v>
      </c>
      <c r="C101" s="127">
        <v>12</v>
      </c>
      <c r="D101" s="182">
        <f>+'Histórico basadas rescursos nat'!D101+'Histórico manufacturas baja tek'!D101+'Histórico manufacturas medi tek'!D101+'Histórico manufacturas alta tek'!D101</f>
        <v>147.479435</v>
      </c>
      <c r="E101" s="213">
        <v>43070</v>
      </c>
      <c r="F101" s="182">
        <f t="shared" si="6"/>
        <v>131.15296083333334</v>
      </c>
      <c r="G101" s="41"/>
      <c r="H101" s="41"/>
      <c r="I101" s="144"/>
    </row>
    <row r="102" spans="1:9" x14ac:dyDescent="0.3">
      <c r="A102" s="41"/>
      <c r="B102" s="127">
        <f>+G11</f>
        <v>2018</v>
      </c>
      <c r="C102" s="127">
        <v>1</v>
      </c>
      <c r="D102" s="182">
        <f>+'Histórico basadas rescursos nat'!D102+'Histórico manufacturas baja tek'!D102+'Histórico manufacturas medi tek'!D102+'Histórico manufacturas alta tek'!D102</f>
        <v>114.26098000000002</v>
      </c>
      <c r="E102" s="213">
        <v>43101</v>
      </c>
      <c r="F102" s="182">
        <f t="shared" si="6"/>
        <v>132.04936258333333</v>
      </c>
      <c r="G102" s="41"/>
      <c r="H102" s="41"/>
      <c r="I102" s="144"/>
    </row>
    <row r="103" spans="1:9" x14ac:dyDescent="0.3">
      <c r="A103" s="41"/>
      <c r="B103" s="127">
        <f t="shared" ref="B103:B113" si="7">+B102</f>
        <v>2018</v>
      </c>
      <c r="C103" s="127">
        <v>2</v>
      </c>
      <c r="D103" s="182">
        <f>+'Histórico basadas rescursos nat'!D103+'Histórico manufacturas baja tek'!D103+'Histórico manufacturas medi tek'!D103+'Histórico manufacturas alta tek'!D103</f>
        <v>122.253866</v>
      </c>
      <c r="E103" s="213">
        <v>43132</v>
      </c>
      <c r="F103" s="182">
        <f t="shared" si="6"/>
        <v>133.19599483333334</v>
      </c>
      <c r="G103" s="41"/>
      <c r="H103" s="41"/>
      <c r="I103" s="144"/>
    </row>
    <row r="104" spans="1:9" x14ac:dyDescent="0.3">
      <c r="A104" s="41"/>
      <c r="B104" s="127">
        <f t="shared" si="7"/>
        <v>2018</v>
      </c>
      <c r="C104" s="127">
        <v>3</v>
      </c>
      <c r="D104" s="182">
        <f>+'Histórico basadas rescursos nat'!D104+'Histórico manufacturas baja tek'!D104+'Histórico manufacturas medi tek'!D104+'Histórico manufacturas alta tek'!D104</f>
        <v>132.58536599999999</v>
      </c>
      <c r="E104" s="213">
        <v>43160</v>
      </c>
      <c r="F104" s="182">
        <f t="shared" si="6"/>
        <v>133.693556</v>
      </c>
      <c r="G104" s="41"/>
      <c r="H104" s="41"/>
      <c r="I104" s="144"/>
    </row>
    <row r="105" spans="1:9" x14ac:dyDescent="0.3">
      <c r="A105" s="41"/>
      <c r="B105" s="127">
        <f t="shared" si="7"/>
        <v>2018</v>
      </c>
      <c r="C105" s="127">
        <v>4</v>
      </c>
      <c r="D105" s="182">
        <f>+'Histórico basadas rescursos nat'!D105+'Histórico manufacturas baja tek'!D105+'Histórico manufacturas medi tek'!D105+'Histórico manufacturas alta tek'!D105</f>
        <v>139.346574</v>
      </c>
      <c r="E105" s="213">
        <v>43191</v>
      </c>
      <c r="F105" s="182">
        <f t="shared" si="6"/>
        <v>136.30508816666665</v>
      </c>
      <c r="G105" s="41"/>
      <c r="H105" s="41"/>
      <c r="I105" s="144"/>
    </row>
    <row r="106" spans="1:9" x14ac:dyDescent="0.3">
      <c r="A106" s="41"/>
      <c r="B106" s="127">
        <f t="shared" si="7"/>
        <v>2018</v>
      </c>
      <c r="C106" s="127">
        <v>5</v>
      </c>
      <c r="D106" s="182">
        <f>+'Histórico basadas rescursos nat'!D106+'Histórico manufacturas baja tek'!D106+'Histórico manufacturas medi tek'!D106+'Histórico manufacturas alta tek'!D106</f>
        <v>154.55390299999999</v>
      </c>
      <c r="E106" s="213">
        <v>43221</v>
      </c>
      <c r="F106" s="182">
        <f t="shared" si="6"/>
        <v>136.90955808333334</v>
      </c>
      <c r="G106" s="41"/>
      <c r="H106" s="41"/>
      <c r="I106" s="144"/>
    </row>
    <row r="107" spans="1:9" x14ac:dyDescent="0.3">
      <c r="A107" s="41"/>
      <c r="B107" s="127">
        <f t="shared" si="7"/>
        <v>2018</v>
      </c>
      <c r="C107" s="127">
        <v>6</v>
      </c>
      <c r="D107" s="182">
        <f>+'Histórico basadas rescursos nat'!D107+'Histórico manufacturas baja tek'!D107+'Histórico manufacturas medi tek'!D107+'Histórico manufacturas alta tek'!D107</f>
        <v>140.99134100000001</v>
      </c>
      <c r="E107" s="213">
        <v>43252</v>
      </c>
      <c r="F107" s="182">
        <f t="shared" si="6"/>
        <v>137.03960933333332</v>
      </c>
      <c r="G107" s="41"/>
      <c r="H107" s="41"/>
      <c r="I107" s="144"/>
    </row>
    <row r="108" spans="1:9" x14ac:dyDescent="0.3">
      <c r="A108" s="41"/>
      <c r="B108" s="127">
        <f t="shared" si="7"/>
        <v>2018</v>
      </c>
      <c r="C108" s="127">
        <v>7</v>
      </c>
      <c r="D108" s="182">
        <f>+'Histórico basadas rescursos nat'!D108+'Histórico manufacturas baja tek'!D108+'Histórico manufacturas medi tek'!D108+'Histórico manufacturas alta tek'!D108</f>
        <v>137.01363599999999</v>
      </c>
      <c r="E108" s="213">
        <v>43282</v>
      </c>
      <c r="F108" s="182">
        <f t="shared" si="6"/>
        <v>136.75823499999998</v>
      </c>
      <c r="G108" s="41"/>
      <c r="H108" s="41"/>
      <c r="I108" s="144"/>
    </row>
    <row r="109" spans="1:9" x14ac:dyDescent="0.3">
      <c r="A109" s="41"/>
      <c r="B109" s="127">
        <f t="shared" si="7"/>
        <v>2018</v>
      </c>
      <c r="C109" s="127">
        <v>8</v>
      </c>
      <c r="D109" s="182">
        <f>+'Histórico basadas rescursos nat'!D109+'Histórico manufacturas baja tek'!D109+'Histórico manufacturas medi tek'!D109+'Histórico manufacturas alta tek'!D109</f>
        <v>158.96748300000002</v>
      </c>
      <c r="E109" s="213">
        <v>43313</v>
      </c>
      <c r="F109" s="182">
        <f t="shared" si="6"/>
        <v>138.96206016666667</v>
      </c>
      <c r="G109" s="41"/>
      <c r="H109" s="41"/>
      <c r="I109" s="144"/>
    </row>
    <row r="110" spans="1:9" x14ac:dyDescent="0.3">
      <c r="A110" s="41"/>
      <c r="B110" s="127">
        <f t="shared" si="7"/>
        <v>2018</v>
      </c>
      <c r="C110" s="127">
        <v>9</v>
      </c>
      <c r="D110" s="182">
        <f>+'Histórico basadas rescursos nat'!D110+'Histórico manufacturas baja tek'!D110+'Histórico manufacturas medi tek'!D110+'Histórico manufacturas alta tek'!D110</f>
        <v>149.47015299999998</v>
      </c>
      <c r="E110" s="213">
        <v>43344</v>
      </c>
      <c r="F110" s="182">
        <f t="shared" si="6"/>
        <v>139.67231566666666</v>
      </c>
      <c r="G110" s="41"/>
      <c r="H110" s="41"/>
      <c r="I110" s="144"/>
    </row>
    <row r="111" spans="1:9" x14ac:dyDescent="0.3">
      <c r="A111" s="41"/>
      <c r="B111" s="127">
        <f t="shared" si="7"/>
        <v>2018</v>
      </c>
      <c r="C111" s="127">
        <v>10</v>
      </c>
      <c r="D111" s="182">
        <f>+'Histórico basadas rescursos nat'!D111+'Histórico manufacturas baja tek'!D111+'Histórico manufacturas medi tek'!D111+'Histórico manufacturas alta tek'!D111</f>
        <v>164.31435900000002</v>
      </c>
      <c r="E111" s="213">
        <v>43374</v>
      </c>
      <c r="F111" s="182">
        <f t="shared" si="6"/>
        <v>141.40930833333331</v>
      </c>
      <c r="G111" s="41"/>
      <c r="H111" s="41"/>
      <c r="I111" s="144"/>
    </row>
    <row r="112" spans="1:9" x14ac:dyDescent="0.3">
      <c r="A112" s="41"/>
      <c r="B112" s="127">
        <f t="shared" si="7"/>
        <v>2018</v>
      </c>
      <c r="C112" s="127">
        <v>11</v>
      </c>
      <c r="D112" s="182">
        <f>+'Histórico basadas rescursos nat'!D112+'Histórico manufacturas baja tek'!D112+'Histórico manufacturas medi tek'!D112+'Histórico manufacturas alta tek'!D112</f>
        <v>148.91550999999998</v>
      </c>
      <c r="E112" s="213">
        <v>43405</v>
      </c>
      <c r="F112" s="182">
        <f t="shared" si="6"/>
        <v>142.51271716666668</v>
      </c>
      <c r="G112" s="41"/>
      <c r="H112" s="144"/>
      <c r="I112" s="144"/>
    </row>
    <row r="113" spans="1:9" x14ac:dyDescent="0.3">
      <c r="A113" s="41"/>
      <c r="B113" s="127">
        <f t="shared" si="7"/>
        <v>2018</v>
      </c>
      <c r="C113" s="127">
        <v>12</v>
      </c>
      <c r="D113" s="182">
        <f>+'Histórico basadas rescursos nat'!D113+'Histórico manufacturas baja tek'!D113+'Histórico manufacturas medi tek'!D113+'Histórico manufacturas alta tek'!D113</f>
        <v>125.22504400000001</v>
      </c>
      <c r="E113" s="213">
        <v>43435</v>
      </c>
      <c r="F113" s="182">
        <f t="shared" si="6"/>
        <v>140.65818458333334</v>
      </c>
      <c r="G113" s="41"/>
      <c r="H113" s="144"/>
      <c r="I113" s="144"/>
    </row>
    <row r="114" spans="1:9" x14ac:dyDescent="0.3">
      <c r="A114" s="41"/>
      <c r="B114" s="127">
        <v>2019</v>
      </c>
      <c r="C114" s="127">
        <v>1</v>
      </c>
      <c r="D114" s="182">
        <f>+'Histórico basadas rescursos nat'!D114+'Histórico manufacturas baja tek'!D114+'Histórico manufacturas medi tek'!D114+'Histórico manufacturas alta tek'!D114</f>
        <v>126.558477</v>
      </c>
      <c r="E114" s="213">
        <v>43466</v>
      </c>
      <c r="F114" s="182">
        <f t="shared" si="6"/>
        <v>141.68297600000002</v>
      </c>
      <c r="G114" s="41"/>
      <c r="H114" s="144"/>
      <c r="I114" s="144"/>
    </row>
    <row r="115" spans="1:9" x14ac:dyDescent="0.3">
      <c r="A115" s="41"/>
      <c r="B115" s="127">
        <f t="shared" ref="B115:B125" si="8">+B114</f>
        <v>2019</v>
      </c>
      <c r="C115" s="127">
        <v>2</v>
      </c>
      <c r="D115" s="182">
        <f>+'Histórico basadas rescursos nat'!D115+'Histórico manufacturas baja tek'!D115+'Histórico manufacturas medi tek'!D115+'Histórico manufacturas alta tek'!D115</f>
        <v>142.88580100000001</v>
      </c>
      <c r="E115" s="213">
        <v>43497</v>
      </c>
      <c r="F115" s="182">
        <f t="shared" si="6"/>
        <v>143.40230391666668</v>
      </c>
      <c r="G115" s="41"/>
      <c r="H115" s="144"/>
      <c r="I115" s="144"/>
    </row>
    <row r="116" spans="1:9" x14ac:dyDescent="0.3">
      <c r="A116" s="41"/>
      <c r="B116" s="127">
        <f t="shared" si="8"/>
        <v>2019</v>
      </c>
      <c r="C116" s="127">
        <v>3</v>
      </c>
      <c r="D116" s="182">
        <f>+'Histórico basadas rescursos nat'!D116+'Histórico manufacturas baja tek'!D116+'Histórico manufacturas medi tek'!D116+'Histórico manufacturas alta tek'!D116</f>
        <v>124.10558800000001</v>
      </c>
      <c r="E116" s="213">
        <v>43525</v>
      </c>
      <c r="F116" s="182">
        <f t="shared" si="6"/>
        <v>142.69565575000001</v>
      </c>
      <c r="G116" s="41"/>
      <c r="H116" s="144"/>
      <c r="I116" s="144"/>
    </row>
    <row r="117" spans="1:9" x14ac:dyDescent="0.3">
      <c r="A117" s="41"/>
      <c r="B117" s="127">
        <f t="shared" si="8"/>
        <v>2019</v>
      </c>
      <c r="C117" s="127">
        <v>4</v>
      </c>
      <c r="D117" s="182">
        <f>+'Histórico basadas rescursos nat'!D117+'Histórico manufacturas baja tek'!D117+'Histórico manufacturas medi tek'!D117+'Histórico manufacturas alta tek'!D117</f>
        <v>159.23478500000002</v>
      </c>
      <c r="E117" s="213">
        <v>43556</v>
      </c>
      <c r="F117" s="182">
        <f t="shared" si="6"/>
        <v>144.35300666666669</v>
      </c>
      <c r="G117" s="41"/>
      <c r="H117" s="144"/>
      <c r="I117" s="144"/>
    </row>
    <row r="118" spans="1:9" x14ac:dyDescent="0.3">
      <c r="A118" s="41"/>
      <c r="B118" s="127">
        <f t="shared" si="8"/>
        <v>2019</v>
      </c>
      <c r="C118" s="127">
        <v>5</v>
      </c>
      <c r="D118" s="182">
        <f>+'Histórico basadas rescursos nat'!D118+'Histórico manufacturas baja tek'!D118+'Histórico manufacturas medi tek'!D118+'Histórico manufacturas alta tek'!D118</f>
        <v>146.43503099999998</v>
      </c>
      <c r="E118" s="213">
        <v>43586</v>
      </c>
      <c r="F118" s="182">
        <f>+AVERAGE(D107:D118)</f>
        <v>143.676434</v>
      </c>
      <c r="G118" s="41"/>
      <c r="H118" s="144"/>
      <c r="I118" s="144"/>
    </row>
    <row r="119" spans="1:9" x14ac:dyDescent="0.3">
      <c r="A119" s="41"/>
      <c r="B119" s="127">
        <f t="shared" si="8"/>
        <v>2019</v>
      </c>
      <c r="C119" s="127">
        <v>6</v>
      </c>
      <c r="D119" s="182">
        <f>+'Histórico basadas rescursos nat'!D119+'Histórico manufacturas baja tek'!D119+'Histórico manufacturas medi tek'!D119+'Histórico manufacturas alta tek'!D119</f>
        <v>139.28713300000001</v>
      </c>
      <c r="E119" s="213">
        <v>43617</v>
      </c>
      <c r="F119" s="182">
        <f t="shared" ref="F119" si="9">+AVERAGE(D108:D119)</f>
        <v>143.53441666666669</v>
      </c>
      <c r="G119" s="41"/>
      <c r="H119" s="144"/>
      <c r="I119" s="144"/>
    </row>
    <row r="120" spans="1:9" x14ac:dyDescent="0.3">
      <c r="A120" s="41"/>
      <c r="B120" s="127">
        <f t="shared" si="8"/>
        <v>2019</v>
      </c>
      <c r="C120" s="127">
        <v>7</v>
      </c>
      <c r="D120" s="182">
        <f>+'Histórico basadas rescursos nat'!D120+'Histórico manufacturas baja tek'!D120+'Histórico manufacturas medi tek'!D120+'Histórico manufacturas alta tek'!D120</f>
        <v>177.44757000000001</v>
      </c>
      <c r="E120" s="213">
        <v>43647</v>
      </c>
      <c r="F120" s="182">
        <f>+AVERAGE(D109:D120)</f>
        <v>146.90391116666669</v>
      </c>
      <c r="G120" s="41"/>
      <c r="H120" s="144"/>
      <c r="I120" s="144"/>
    </row>
    <row r="121" spans="1:9" x14ac:dyDescent="0.3">
      <c r="A121" s="41"/>
      <c r="B121" s="127">
        <f t="shared" si="8"/>
        <v>2019</v>
      </c>
      <c r="C121" s="127">
        <v>8</v>
      </c>
      <c r="D121" s="182">
        <f>+'Histórico basadas rescursos nat'!D121+'Histórico manufacturas baja tek'!D121+'Histórico manufacturas medi tek'!D121+'Histórico manufacturas alta tek'!D121</f>
        <v>130.88891599999999</v>
      </c>
      <c r="E121" s="213">
        <v>43678</v>
      </c>
      <c r="F121" s="182">
        <f t="shared" ref="F121:F123" si="10">+AVERAGE(D110:D121)</f>
        <v>144.56403058333333</v>
      </c>
      <c r="G121" s="41"/>
      <c r="H121" s="144"/>
      <c r="I121" s="144"/>
    </row>
    <row r="122" spans="1:9" x14ac:dyDescent="0.3">
      <c r="A122" s="41"/>
      <c r="B122" s="127">
        <f t="shared" si="8"/>
        <v>2019</v>
      </c>
      <c r="C122" s="127">
        <v>9</v>
      </c>
      <c r="D122" s="182">
        <f>+'Histórico basadas rescursos nat'!D122+'Histórico manufacturas baja tek'!D122+'Histórico manufacturas medi tek'!D122+'Histórico manufacturas alta tek'!D122</f>
        <v>150.69044700000001</v>
      </c>
      <c r="E122" s="213">
        <v>43709</v>
      </c>
      <c r="F122" s="182">
        <f>+AVERAGE(D111:D122)</f>
        <v>144.66572174999999</v>
      </c>
      <c r="G122" s="41"/>
      <c r="H122" s="144"/>
      <c r="I122" s="144"/>
    </row>
    <row r="123" spans="1:9" x14ac:dyDescent="0.3">
      <c r="A123" s="41"/>
      <c r="B123" s="127">
        <f t="shared" si="8"/>
        <v>2019</v>
      </c>
      <c r="C123" s="127">
        <v>10</v>
      </c>
      <c r="D123" s="182">
        <f>+'Histórico basadas rescursos nat'!D123+'Histórico manufacturas baja tek'!D123+'Histórico manufacturas medi tek'!D123+'Histórico manufacturas alta tek'!D123</f>
        <v>0</v>
      </c>
      <c r="E123" s="213">
        <v>43739</v>
      </c>
      <c r="F123" s="182">
        <f t="shared" si="10"/>
        <v>130.9728585</v>
      </c>
      <c r="G123" s="41"/>
      <c r="H123" s="144"/>
      <c r="I123" s="144"/>
    </row>
    <row r="124" spans="1:9" x14ac:dyDescent="0.3">
      <c r="A124" s="41"/>
      <c r="B124" s="127">
        <f t="shared" si="8"/>
        <v>2019</v>
      </c>
      <c r="C124" s="127">
        <v>11</v>
      </c>
      <c r="D124" s="182">
        <f>+'Histórico basadas rescursos nat'!D124+'Histórico manufacturas baja tek'!D124+'Histórico manufacturas medi tek'!D124+'Histórico manufacturas alta tek'!D124</f>
        <v>0</v>
      </c>
      <c r="E124" s="213">
        <v>43770</v>
      </c>
      <c r="F124" s="182">
        <f>+AVERAGE(D113:D124)</f>
        <v>118.56323266666668</v>
      </c>
      <c r="G124" s="41"/>
      <c r="H124" s="144"/>
      <c r="I124" s="144"/>
    </row>
    <row r="125" spans="1:9" x14ac:dyDescent="0.3">
      <c r="A125" s="41"/>
      <c r="B125" s="127">
        <f t="shared" si="8"/>
        <v>2019</v>
      </c>
      <c r="C125" s="127">
        <v>12</v>
      </c>
      <c r="D125" s="182">
        <f>+'Histórico basadas rescursos nat'!D125+'Histórico manufacturas baja tek'!D125+'Histórico manufacturas medi tek'!D125+'Histórico manufacturas alta tek'!D125</f>
        <v>0</v>
      </c>
      <c r="E125" s="213">
        <v>43800</v>
      </c>
      <c r="F125" s="182">
        <f t="shared" ref="F125" si="11">+AVERAGE(D114:D125)</f>
        <v>108.12781233333334</v>
      </c>
      <c r="G125" s="41"/>
      <c r="H125" s="144"/>
      <c r="I125" s="144"/>
    </row>
    <row r="126" spans="1:9" x14ac:dyDescent="0.3">
      <c r="A126" s="144"/>
      <c r="B126" s="144"/>
      <c r="C126" s="144"/>
      <c r="D126" s="144"/>
      <c r="E126" s="144"/>
      <c r="F126" s="144"/>
      <c r="G126" s="144"/>
      <c r="H126" s="144"/>
      <c r="I126" s="144"/>
    </row>
    <row r="127" spans="1:9" x14ac:dyDescent="0.3">
      <c r="A127" s="144"/>
      <c r="B127" s="144"/>
      <c r="C127" s="144"/>
      <c r="D127" s="144"/>
      <c r="E127" s="144"/>
      <c r="F127" s="144"/>
      <c r="G127" s="144"/>
      <c r="H127" s="144"/>
      <c r="I127" s="144"/>
    </row>
    <row r="128" spans="1:9" x14ac:dyDescent="0.3">
      <c r="A128" s="144"/>
      <c r="B128" s="144"/>
      <c r="C128" s="144"/>
      <c r="D128" s="144"/>
      <c r="E128" s="144"/>
      <c r="F128" s="144"/>
      <c r="G128" s="144"/>
      <c r="H128" s="144"/>
      <c r="I128" s="144"/>
    </row>
    <row r="129" spans="1:9" x14ac:dyDescent="0.3">
      <c r="A129" s="144"/>
      <c r="B129" s="144"/>
      <c r="C129" s="144"/>
      <c r="D129" s="144"/>
      <c r="E129" s="144"/>
      <c r="F129" s="144"/>
      <c r="G129" s="144"/>
      <c r="H129" s="144"/>
      <c r="I129" s="144"/>
    </row>
    <row r="130" spans="1:9" x14ac:dyDescent="0.3">
      <c r="A130" s="144"/>
      <c r="B130" s="144"/>
      <c r="C130" s="144"/>
      <c r="D130" s="144"/>
      <c r="E130" s="144"/>
      <c r="F130" s="144"/>
      <c r="G130" s="144"/>
      <c r="H130" s="144"/>
      <c r="I130" s="144"/>
    </row>
    <row r="131" spans="1:9" x14ac:dyDescent="0.3">
      <c r="A131" s="144"/>
      <c r="B131" s="144"/>
      <c r="C131" s="144"/>
      <c r="D131" s="144"/>
      <c r="E131" s="144"/>
      <c r="F131" s="144"/>
      <c r="G131" s="144"/>
      <c r="H131" s="144"/>
      <c r="I131" s="144"/>
    </row>
    <row r="132" spans="1:9" x14ac:dyDescent="0.3">
      <c r="A132" s="144"/>
      <c r="B132" s="144"/>
      <c r="C132" s="144"/>
      <c r="D132" s="144"/>
      <c r="E132" s="144"/>
      <c r="F132" s="144"/>
      <c r="G132" s="144"/>
      <c r="H132" s="144"/>
      <c r="I132" s="144"/>
    </row>
    <row r="133" spans="1:9" x14ac:dyDescent="0.3">
      <c r="A133" s="144"/>
      <c r="B133" s="144"/>
      <c r="C133" s="144"/>
      <c r="D133" s="144"/>
      <c r="E133" s="144"/>
      <c r="F133" s="144"/>
      <c r="G133" s="144"/>
      <c r="H133" s="144"/>
      <c r="I133" s="144"/>
    </row>
    <row r="134" spans="1:9" x14ac:dyDescent="0.3">
      <c r="A134" s="144"/>
      <c r="B134" s="144"/>
      <c r="C134" s="144"/>
      <c r="D134" s="144"/>
      <c r="E134" s="144"/>
      <c r="F134" s="144"/>
      <c r="G134" s="144"/>
      <c r="H134" s="144"/>
      <c r="I134" s="144"/>
    </row>
    <row r="135" spans="1:9" x14ac:dyDescent="0.3">
      <c r="A135" s="144"/>
      <c r="B135" s="144"/>
      <c r="C135" s="144"/>
      <c r="D135" s="144"/>
      <c r="E135" s="144"/>
      <c r="F135" s="144"/>
      <c r="G135" s="144"/>
      <c r="H135" s="144"/>
      <c r="I135" s="144"/>
    </row>
    <row r="136" spans="1:9" x14ac:dyDescent="0.3">
      <c r="A136" s="144"/>
      <c r="B136" s="144"/>
      <c r="C136" s="144"/>
      <c r="D136" s="144"/>
      <c r="E136" s="144"/>
      <c r="F136" s="144"/>
      <c r="G136" s="144"/>
      <c r="H136" s="144"/>
      <c r="I136" s="144"/>
    </row>
    <row r="137" spans="1:9" x14ac:dyDescent="0.3">
      <c r="A137" s="144"/>
      <c r="B137" s="144"/>
      <c r="C137" s="144"/>
      <c r="D137" s="144"/>
      <c r="E137" s="144"/>
      <c r="F137" s="144"/>
      <c r="G137" s="144"/>
      <c r="H137" s="144"/>
      <c r="I137" s="144"/>
    </row>
    <row r="138" spans="1:9" x14ac:dyDescent="0.3">
      <c r="A138" s="144"/>
      <c r="B138" s="144"/>
      <c r="C138" s="144"/>
      <c r="D138" s="144"/>
      <c r="E138" s="144"/>
      <c r="F138" s="144"/>
      <c r="G138" s="144"/>
      <c r="H138" s="144"/>
      <c r="I138" s="144"/>
    </row>
    <row r="139" spans="1:9" x14ac:dyDescent="0.3">
      <c r="A139" s="144"/>
      <c r="B139" s="144"/>
      <c r="C139" s="144"/>
      <c r="D139" s="144"/>
      <c r="E139" s="144"/>
      <c r="F139" s="144"/>
      <c r="G139" s="144"/>
      <c r="H139" s="144"/>
      <c r="I139" s="144"/>
    </row>
    <row r="140" spans="1:9" x14ac:dyDescent="0.3">
      <c r="A140" s="144"/>
      <c r="B140" s="144"/>
      <c r="C140" s="144"/>
      <c r="D140" s="144"/>
      <c r="E140" s="144"/>
      <c r="F140" s="144"/>
      <c r="G140" s="144"/>
      <c r="H140" s="144"/>
      <c r="I140" s="144"/>
    </row>
    <row r="141" spans="1:9" x14ac:dyDescent="0.3">
      <c r="A141" s="144"/>
      <c r="B141" s="144"/>
      <c r="C141" s="144"/>
      <c r="D141" s="144"/>
      <c r="E141" s="144"/>
      <c r="F141" s="144"/>
      <c r="G141" s="144"/>
      <c r="H141" s="144"/>
      <c r="I141" s="144"/>
    </row>
    <row r="142" spans="1:9" x14ac:dyDescent="0.3">
      <c r="A142" s="144"/>
      <c r="B142" s="144"/>
      <c r="C142" s="144"/>
      <c r="D142" s="144"/>
      <c r="E142" s="144"/>
      <c r="F142" s="144"/>
      <c r="G142" s="144"/>
      <c r="H142" s="144"/>
      <c r="I142" s="144"/>
    </row>
    <row r="143" spans="1:9" x14ac:dyDescent="0.3">
      <c r="A143" s="144"/>
      <c r="B143" s="144"/>
      <c r="C143" s="144"/>
      <c r="D143" s="144"/>
      <c r="E143" s="144"/>
      <c r="F143" s="144"/>
      <c r="G143" s="144"/>
      <c r="H143" s="144"/>
      <c r="I143" s="144"/>
    </row>
    <row r="144" spans="1:9" x14ac:dyDescent="0.3">
      <c r="A144" s="144"/>
      <c r="B144" s="144"/>
      <c r="C144" s="144"/>
      <c r="D144" s="144"/>
      <c r="E144" s="144"/>
      <c r="F144" s="144"/>
      <c r="G144" s="144"/>
      <c r="H144" s="144"/>
      <c r="I144" s="144"/>
    </row>
    <row r="145" spans="1:9" x14ac:dyDescent="0.3">
      <c r="A145" s="144"/>
      <c r="B145" s="144"/>
      <c r="C145" s="144"/>
      <c r="D145" s="144"/>
      <c r="E145" s="144"/>
      <c r="F145" s="144"/>
      <c r="G145" s="144"/>
      <c r="H145" s="144"/>
      <c r="I145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ignoredErrors>
    <ignoredError sqref="B66 B78 B90 B102" formula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O138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3" width="10.44140625" style="40" customWidth="1"/>
    <col min="4" max="4" width="14" style="40" bestFit="1" customWidth="1"/>
    <col min="5" max="8" width="10.44140625" style="40" customWidth="1"/>
    <col min="9" max="11" width="11.33203125" style="40" customWidth="1"/>
    <col min="12" max="12" width="1.88671875" style="40" customWidth="1"/>
    <col min="13" max="13" width="13" style="40" customWidth="1"/>
    <col min="14" max="14" width="3.44140625" style="4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35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1"/>
      <c r="O11" s="180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3">
      <c r="A13" s="58"/>
      <c r="B13" s="67" t="s">
        <v>7</v>
      </c>
      <c r="C13" s="68">
        <v>28.374082000000001</v>
      </c>
      <c r="D13" s="68">
        <v>22.329899000000001</v>
      </c>
      <c r="E13" s="68">
        <v>11.90325</v>
      </c>
      <c r="F13" s="68">
        <v>11.600970999999999</v>
      </c>
      <c r="G13" s="68">
        <v>19.794917999999999</v>
      </c>
      <c r="H13" s="68">
        <v>16.966011000000002</v>
      </c>
      <c r="I13" s="68">
        <v>-14.291077134040153</v>
      </c>
      <c r="J13" s="68">
        <v>85.708922865959849</v>
      </c>
      <c r="K13" s="68">
        <v>70.631561789095059</v>
      </c>
      <c r="L13" s="60"/>
      <c r="M13" s="41"/>
      <c r="N13" s="41">
        <f t="shared" ref="N13:N24" si="0">IF(H13="","",1)</f>
        <v>1</v>
      </c>
      <c r="O13" s="41"/>
    </row>
    <row r="14" spans="1:15" x14ac:dyDescent="0.3">
      <c r="A14" s="58"/>
      <c r="B14" s="67" t="s">
        <v>8</v>
      </c>
      <c r="C14" s="68">
        <v>31.404454000000001</v>
      </c>
      <c r="D14" s="68">
        <v>22.486688999999998</v>
      </c>
      <c r="E14" s="68">
        <v>16.819668</v>
      </c>
      <c r="F14" s="68">
        <v>16.103693</v>
      </c>
      <c r="G14" s="68">
        <v>20.557016999999998</v>
      </c>
      <c r="H14" s="68">
        <v>21.035551999999999</v>
      </c>
      <c r="I14" s="21">
        <v>2.3278426047903755</v>
      </c>
      <c r="J14" s="21">
        <v>102.32784260479038</v>
      </c>
      <c r="K14" s="21">
        <v>27.654054259479487</v>
      </c>
      <c r="L14" s="60"/>
      <c r="M14" s="41"/>
      <c r="N14" s="41">
        <f t="shared" si="0"/>
        <v>1</v>
      </c>
      <c r="O14" s="41"/>
    </row>
    <row r="15" spans="1:15" x14ac:dyDescent="0.3">
      <c r="A15" s="58"/>
      <c r="B15" s="67" t="s">
        <v>9</v>
      </c>
      <c r="C15" s="68">
        <v>29.2088</v>
      </c>
      <c r="D15" s="68">
        <v>21.986456</v>
      </c>
      <c r="E15" s="68">
        <v>16.556652</v>
      </c>
      <c r="F15" s="68">
        <v>18.105115999999999</v>
      </c>
      <c r="G15" s="68">
        <v>23.395139</v>
      </c>
      <c r="H15" s="68">
        <v>25.221122999999999</v>
      </c>
      <c r="I15" s="21">
        <v>7.8049717934994822</v>
      </c>
      <c r="J15" s="68">
        <v>107.80497179349948</v>
      </c>
      <c r="K15" s="68">
        <v>29.218387775035538</v>
      </c>
      <c r="L15" s="60"/>
      <c r="M15" s="41"/>
      <c r="N15" s="41">
        <f t="shared" si="0"/>
        <v>1</v>
      </c>
      <c r="O15" s="41"/>
    </row>
    <row r="16" spans="1:15" x14ac:dyDescent="0.3">
      <c r="A16" s="58"/>
      <c r="B16" s="67" t="s">
        <v>10</v>
      </c>
      <c r="C16" s="68">
        <v>28.027009</v>
      </c>
      <c r="D16" s="68">
        <v>22.968554999999999</v>
      </c>
      <c r="E16" s="68">
        <v>16.891480999999999</v>
      </c>
      <c r="F16" s="68">
        <v>16.717927</v>
      </c>
      <c r="G16" s="68">
        <v>22.480135000000001</v>
      </c>
      <c r="H16" s="68">
        <v>28.884035000000001</v>
      </c>
      <c r="I16" s="68">
        <v>28.486928570491244</v>
      </c>
      <c r="J16" s="68">
        <v>128.48692857049124</v>
      </c>
      <c r="K16" s="68">
        <v>34.46723986771805</v>
      </c>
      <c r="L16" s="60"/>
      <c r="M16" s="41"/>
      <c r="N16" s="41">
        <f t="shared" si="0"/>
        <v>1</v>
      </c>
      <c r="O16" s="41"/>
    </row>
    <row r="17" spans="1:15" x14ac:dyDescent="0.3">
      <c r="A17" s="58"/>
      <c r="B17" s="67" t="s">
        <v>11</v>
      </c>
      <c r="C17" s="68">
        <v>32.55209</v>
      </c>
      <c r="D17" s="68">
        <v>21.360377</v>
      </c>
      <c r="E17" s="68">
        <v>17.266698000000002</v>
      </c>
      <c r="F17" s="68">
        <v>19.693542000000001</v>
      </c>
      <c r="G17" s="68">
        <v>23.599993999999999</v>
      </c>
      <c r="H17" s="68">
        <v>30.209731999999999</v>
      </c>
      <c r="I17" s="68">
        <v>28.007371527297842</v>
      </c>
      <c r="J17" s="68">
        <v>128.00737152729783</v>
      </c>
      <c r="K17" s="68">
        <v>19.83620823516663</v>
      </c>
      <c r="L17" s="60"/>
      <c r="M17" s="41"/>
      <c r="N17" s="41">
        <f>IF(H17="","",1)</f>
        <v>1</v>
      </c>
      <c r="O17" s="41"/>
    </row>
    <row r="18" spans="1:15" x14ac:dyDescent="0.3">
      <c r="A18" s="58"/>
      <c r="B18" s="67" t="s">
        <v>12</v>
      </c>
      <c r="C18" s="68">
        <v>27.224329999999998</v>
      </c>
      <c r="D18" s="68">
        <v>19.405764000000001</v>
      </c>
      <c r="E18" s="68">
        <v>17.552862000000001</v>
      </c>
      <c r="F18" s="68">
        <v>18.792256999999999</v>
      </c>
      <c r="G18" s="68">
        <v>20.784507000000001</v>
      </c>
      <c r="H18" s="68">
        <v>22.300628</v>
      </c>
      <c r="I18" s="68">
        <v>7.2944766022114305</v>
      </c>
      <c r="J18" s="68">
        <v>107.29447660221143</v>
      </c>
      <c r="K18" s="68">
        <v>10.601440795536178</v>
      </c>
      <c r="L18" s="60"/>
      <c r="M18" s="41"/>
      <c r="N18" s="41">
        <f>IF(H18="","",1)</f>
        <v>1</v>
      </c>
      <c r="O18" s="41"/>
    </row>
    <row r="19" spans="1:15" x14ac:dyDescent="0.3">
      <c r="A19" s="58"/>
      <c r="B19" s="67" t="s">
        <v>13</v>
      </c>
      <c r="C19" s="68">
        <v>35.697549000000002</v>
      </c>
      <c r="D19" s="68">
        <v>21.038791</v>
      </c>
      <c r="E19" s="68">
        <v>14.727771000000001</v>
      </c>
      <c r="F19" s="68">
        <v>22.010338000000001</v>
      </c>
      <c r="G19" s="68">
        <v>21.425756</v>
      </c>
      <c r="H19" s="68">
        <v>25.276534000000002</v>
      </c>
      <c r="I19" s="68">
        <v>17.972658701051202</v>
      </c>
      <c r="J19" s="68">
        <v>117.9726587010512</v>
      </c>
      <c r="K19" s="68">
        <v>-2.6559428573972865</v>
      </c>
      <c r="L19" s="60"/>
      <c r="M19" s="41"/>
      <c r="N19" s="41">
        <f t="shared" si="0"/>
        <v>1</v>
      </c>
      <c r="O19" s="41"/>
    </row>
    <row r="20" spans="1:15" x14ac:dyDescent="0.3">
      <c r="A20" s="58"/>
      <c r="B20" s="67" t="s">
        <v>14</v>
      </c>
      <c r="C20" s="68">
        <v>49.490783</v>
      </c>
      <c r="D20" s="68">
        <v>18.504553999999999</v>
      </c>
      <c r="E20" s="68">
        <v>25.138209</v>
      </c>
      <c r="F20" s="68">
        <v>19.889996</v>
      </c>
      <c r="G20" s="68">
        <v>28.501058</v>
      </c>
      <c r="H20" s="68">
        <v>19.327518000000001</v>
      </c>
      <c r="I20" s="68">
        <v>-32.186664789777275</v>
      </c>
      <c r="J20" s="68">
        <v>67.813335210222732</v>
      </c>
      <c r="K20" s="68">
        <v>43.293432537643554</v>
      </c>
      <c r="L20" s="60"/>
      <c r="M20" s="41"/>
      <c r="N20" s="41">
        <f t="shared" si="0"/>
        <v>1</v>
      </c>
      <c r="O20" s="41"/>
    </row>
    <row r="21" spans="1:15" x14ac:dyDescent="0.3">
      <c r="A21" s="58"/>
      <c r="B21" s="67" t="s">
        <v>15</v>
      </c>
      <c r="C21" s="68">
        <v>29.035048</v>
      </c>
      <c r="D21" s="68">
        <v>22.970533</v>
      </c>
      <c r="E21" s="68">
        <v>22.521065</v>
      </c>
      <c r="F21" s="68">
        <v>20.077679</v>
      </c>
      <c r="G21" s="68">
        <v>20.792242000000002</v>
      </c>
      <c r="H21" s="30">
        <v>22.349312000000001</v>
      </c>
      <c r="I21" s="30">
        <v>7.4887066050885576</v>
      </c>
      <c r="J21" s="30">
        <v>107.48870660508855</v>
      </c>
      <c r="K21" s="30">
        <v>3.5589920528164676</v>
      </c>
      <c r="L21" s="60"/>
      <c r="M21" s="41"/>
      <c r="N21" s="41">
        <f t="shared" si="0"/>
        <v>1</v>
      </c>
      <c r="O21" s="41"/>
    </row>
    <row r="22" spans="1:15" x14ac:dyDescent="0.3">
      <c r="A22" s="58"/>
      <c r="B22" s="67" t="s">
        <v>16</v>
      </c>
      <c r="C22" s="68">
        <v>26.732410000000002</v>
      </c>
      <c r="D22" s="68">
        <v>16.749275000000001</v>
      </c>
      <c r="E22" s="68">
        <v>21.048148999999999</v>
      </c>
      <c r="F22" s="68">
        <v>24.498065</v>
      </c>
      <c r="G22" s="68">
        <v>23.622644000000001</v>
      </c>
      <c r="H22" s="68"/>
      <c r="I22" s="68" t="s">
        <v>97</v>
      </c>
      <c r="J22" s="68" t="s">
        <v>97</v>
      </c>
      <c r="K22" s="68" t="s">
        <v>97</v>
      </c>
      <c r="L22" s="60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27.615677000000002</v>
      </c>
      <c r="D23" s="68">
        <v>15.804671000000001</v>
      </c>
      <c r="E23" s="68">
        <v>19.643208999999999</v>
      </c>
      <c r="F23" s="68">
        <v>22.719498000000002</v>
      </c>
      <c r="G23" s="68">
        <v>20.935064000000001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29.102428</v>
      </c>
      <c r="D24" s="68">
        <v>18.425699000000002</v>
      </c>
      <c r="E24" s="68">
        <v>20.684197999999999</v>
      </c>
      <c r="F24" s="68">
        <v>26.440200000000001</v>
      </c>
      <c r="G24" s="68">
        <v>20.706564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374.46466000000004</v>
      </c>
      <c r="D25" s="70">
        <v>244.031263</v>
      </c>
      <c r="E25" s="70">
        <v>220.75321199999999</v>
      </c>
      <c r="F25" s="70">
        <v>236.64928200000003</v>
      </c>
      <c r="G25" s="70">
        <v>266.59503799999999</v>
      </c>
      <c r="H25" s="82">
        <v>211.57044500000001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-34.831964383501514</v>
      </c>
      <c r="E26" s="70">
        <v>-9.5389626369306697</v>
      </c>
      <c r="F26" s="70">
        <v>7.2008329373708158</v>
      </c>
      <c r="G26" s="70">
        <v>12.654065859367346</v>
      </c>
      <c r="H26" s="48"/>
      <c r="I26" s="48"/>
      <c r="J26" s="48"/>
      <c r="K26" s="48"/>
      <c r="L26" s="60"/>
      <c r="O26" s="41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O27" s="41"/>
    </row>
    <row r="28" spans="1:15" ht="18.75" customHeight="1" x14ac:dyDescent="0.3">
      <c r="A28" s="58"/>
      <c r="B28" s="69" t="s">
        <v>20</v>
      </c>
      <c r="C28" s="70">
        <v>291.01414500000004</v>
      </c>
      <c r="D28" s="70">
        <v>193.05161799999996</v>
      </c>
      <c r="E28" s="70">
        <v>159.377656</v>
      </c>
      <c r="F28" s="70">
        <v>162.99151900000001</v>
      </c>
      <c r="G28" s="70">
        <v>201.33076599999998</v>
      </c>
      <c r="H28" s="30">
        <v>211.57044500000001</v>
      </c>
      <c r="I28" s="66">
        <v>5.0859981330424242</v>
      </c>
      <c r="J28" s="30">
        <v>105.08599813304242</v>
      </c>
      <c r="K28" s="30">
        <v>23.522234307172731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-33.662462352130703</v>
      </c>
      <c r="E29" s="70">
        <v>-17.44298356515197</v>
      </c>
      <c r="F29" s="70">
        <v>2.2674840945082098</v>
      </c>
      <c r="G29" s="70">
        <v>23.522234307172731</v>
      </c>
      <c r="H29" s="30">
        <v>5.0859981330424242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5" t="s">
        <v>135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36"/>
      <c r="M46" s="136"/>
      <c r="N46" s="127"/>
      <c r="O46" s="136"/>
    </row>
    <row r="47" spans="1:15" x14ac:dyDescent="0.3"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36"/>
      <c r="M47" s="136"/>
      <c r="N47" s="127"/>
      <c r="O47" s="136"/>
    </row>
    <row r="48" spans="1:15" x14ac:dyDescent="0.3"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36"/>
      <c r="M48" s="136"/>
      <c r="N48" s="127"/>
      <c r="O48" s="136"/>
    </row>
    <row r="49" spans="2:15" x14ac:dyDescent="0.3">
      <c r="B49" s="127"/>
      <c r="C49" s="127"/>
      <c r="D49" s="127"/>
      <c r="E49" s="127"/>
      <c r="F49" s="127"/>
      <c r="G49" s="127"/>
      <c r="H49" s="127"/>
      <c r="I49" s="125"/>
      <c r="J49" s="125"/>
      <c r="K49" s="125"/>
      <c r="L49" s="136"/>
      <c r="M49" s="136"/>
      <c r="N49" s="127"/>
      <c r="O49" s="136"/>
    </row>
    <row r="50" spans="2:15" x14ac:dyDescent="0.3">
      <c r="B50" s="127"/>
      <c r="C50" s="127"/>
      <c r="D50" s="127"/>
      <c r="E50" s="127"/>
      <c r="F50" s="127"/>
      <c r="G50" s="127"/>
      <c r="H50" s="127"/>
      <c r="I50" s="125"/>
      <c r="J50" s="125"/>
      <c r="K50" s="125"/>
      <c r="L50" s="136"/>
      <c r="M50" s="136"/>
      <c r="N50" s="127"/>
      <c r="O50" s="136"/>
    </row>
    <row r="51" spans="2:15" x14ac:dyDescent="0.3">
      <c r="B51" s="127"/>
      <c r="C51" s="127"/>
      <c r="D51" s="127"/>
      <c r="E51" s="127"/>
      <c r="F51" s="127"/>
      <c r="G51" s="127"/>
      <c r="H51" s="127"/>
      <c r="I51" s="125"/>
      <c r="J51" s="125"/>
      <c r="K51" s="125"/>
      <c r="L51" s="136"/>
      <c r="M51" s="136"/>
      <c r="N51" s="127"/>
      <c r="O51" s="136"/>
    </row>
    <row r="52" spans="2:15" x14ac:dyDescent="0.3">
      <c r="B52" s="127"/>
      <c r="C52" s="127"/>
      <c r="D52" s="127"/>
      <c r="E52" s="127"/>
      <c r="F52" s="127"/>
      <c r="G52" s="127"/>
      <c r="H52" s="125"/>
      <c r="I52" s="125"/>
      <c r="J52" s="125"/>
      <c r="K52" s="125"/>
      <c r="L52" s="136"/>
      <c r="M52" s="136"/>
      <c r="N52" s="127"/>
      <c r="O52" s="136"/>
    </row>
    <row r="53" spans="2:15" x14ac:dyDescent="0.3">
      <c r="B53" s="127" t="s">
        <v>1</v>
      </c>
      <c r="C53" s="127" t="s">
        <v>161</v>
      </c>
      <c r="D53" s="127" t="s">
        <v>168</v>
      </c>
      <c r="E53" s="127" t="s">
        <v>162</v>
      </c>
      <c r="F53" s="127" t="s">
        <v>163</v>
      </c>
      <c r="G53" s="127"/>
      <c r="H53" s="125"/>
      <c r="I53" s="125"/>
      <c r="J53" s="125"/>
      <c r="K53" s="125"/>
      <c r="L53" s="136"/>
      <c r="M53" s="136"/>
      <c r="N53" s="127"/>
      <c r="O53" s="136"/>
    </row>
    <row r="54" spans="2:15" x14ac:dyDescent="0.3">
      <c r="B54" s="127">
        <f>+C11</f>
        <v>2014</v>
      </c>
      <c r="C54" s="127">
        <v>1</v>
      </c>
      <c r="D54" s="214">
        <f t="shared" ref="D54:D65" si="1">+C13</f>
        <v>28.374082000000001</v>
      </c>
      <c r="E54" s="213">
        <v>41640</v>
      </c>
      <c r="F54" s="127"/>
      <c r="G54" s="127"/>
      <c r="H54" s="125"/>
      <c r="I54" s="125"/>
      <c r="J54" s="125"/>
      <c r="K54" s="125"/>
      <c r="L54" s="136"/>
      <c r="M54" s="136"/>
      <c r="N54" s="127"/>
      <c r="O54" s="136"/>
    </row>
    <row r="55" spans="2:15" x14ac:dyDescent="0.3">
      <c r="B55" s="127">
        <f t="shared" ref="B55:B65" si="2">+B54</f>
        <v>2014</v>
      </c>
      <c r="C55" s="127">
        <v>2</v>
      </c>
      <c r="D55" s="214">
        <f t="shared" si="1"/>
        <v>31.404454000000001</v>
      </c>
      <c r="E55" s="213">
        <v>41671</v>
      </c>
      <c r="F55" s="127"/>
      <c r="G55" s="127"/>
      <c r="H55" s="125"/>
      <c r="I55" s="125"/>
      <c r="J55" s="125"/>
      <c r="K55" s="125"/>
      <c r="L55" s="136"/>
      <c r="M55" s="136"/>
      <c r="N55" s="127"/>
      <c r="O55" s="136"/>
    </row>
    <row r="56" spans="2:15" x14ac:dyDescent="0.3">
      <c r="B56" s="127">
        <f t="shared" si="2"/>
        <v>2014</v>
      </c>
      <c r="C56" s="127">
        <v>3</v>
      </c>
      <c r="D56" s="214">
        <f t="shared" si="1"/>
        <v>29.2088</v>
      </c>
      <c r="E56" s="213">
        <v>41699</v>
      </c>
      <c r="F56" s="127"/>
      <c r="G56" s="127"/>
      <c r="H56" s="125"/>
      <c r="I56" s="125"/>
      <c r="J56" s="125"/>
      <c r="K56" s="125"/>
      <c r="L56" s="136"/>
      <c r="M56" s="136"/>
      <c r="N56" s="127"/>
      <c r="O56" s="136"/>
    </row>
    <row r="57" spans="2:15" x14ac:dyDescent="0.3">
      <c r="B57" s="127">
        <f t="shared" si="2"/>
        <v>2014</v>
      </c>
      <c r="C57" s="127">
        <v>4</v>
      </c>
      <c r="D57" s="214">
        <f t="shared" si="1"/>
        <v>28.027009</v>
      </c>
      <c r="E57" s="213">
        <v>41730</v>
      </c>
      <c r="F57" s="182">
        <f>+AVERAGE(D54:D61)</f>
        <v>32.747387125000003</v>
      </c>
      <c r="G57" s="127"/>
      <c r="H57" s="125"/>
      <c r="I57" s="125"/>
      <c r="J57" s="125"/>
      <c r="K57" s="125"/>
      <c r="L57" s="136"/>
      <c r="M57" s="136"/>
      <c r="N57" s="127"/>
      <c r="O57" s="136"/>
    </row>
    <row r="58" spans="2:15" x14ac:dyDescent="0.3">
      <c r="B58" s="127">
        <f t="shared" si="2"/>
        <v>2014</v>
      </c>
      <c r="C58" s="127">
        <v>5</v>
      </c>
      <c r="D58" s="214">
        <f t="shared" si="1"/>
        <v>32.55209</v>
      </c>
      <c r="E58" s="213">
        <v>41760</v>
      </c>
      <c r="F58" s="182">
        <f>+AVERAGE(D54:D61)</f>
        <v>32.747387125000003</v>
      </c>
      <c r="G58" s="127"/>
      <c r="H58" s="125"/>
      <c r="I58" s="125"/>
      <c r="J58" s="125"/>
      <c r="K58" s="125"/>
      <c r="L58" s="136"/>
      <c r="M58" s="136"/>
      <c r="N58" s="127"/>
      <c r="O58" s="136"/>
    </row>
    <row r="59" spans="2:15" x14ac:dyDescent="0.3">
      <c r="B59" s="127">
        <f t="shared" si="2"/>
        <v>2014</v>
      </c>
      <c r="C59" s="127">
        <v>6</v>
      </c>
      <c r="D59" s="214">
        <f t="shared" si="1"/>
        <v>27.224329999999998</v>
      </c>
      <c r="E59" s="213">
        <v>41791</v>
      </c>
      <c r="F59" s="182">
        <f>+AVERAGE(D54:D61)</f>
        <v>32.747387125000003</v>
      </c>
      <c r="G59" s="127"/>
      <c r="H59" s="125"/>
      <c r="I59" s="125"/>
      <c r="J59" s="125"/>
      <c r="K59" s="125"/>
      <c r="L59" s="136"/>
      <c r="M59" s="136"/>
      <c r="N59" s="127"/>
      <c r="O59" s="136"/>
    </row>
    <row r="60" spans="2:15" x14ac:dyDescent="0.3">
      <c r="B60" s="127">
        <f t="shared" si="2"/>
        <v>2014</v>
      </c>
      <c r="C60" s="127">
        <v>7</v>
      </c>
      <c r="D60" s="214">
        <f t="shared" si="1"/>
        <v>35.697549000000002</v>
      </c>
      <c r="E60" s="213">
        <v>41821</v>
      </c>
      <c r="F60" s="182">
        <f>+AVERAGE(D54:D61)</f>
        <v>32.747387125000003</v>
      </c>
      <c r="G60" s="41"/>
      <c r="H60" s="125"/>
      <c r="I60" s="125"/>
      <c r="J60" s="125"/>
      <c r="K60" s="144"/>
    </row>
    <row r="61" spans="2:15" x14ac:dyDescent="0.3">
      <c r="B61" s="127">
        <f t="shared" si="2"/>
        <v>2014</v>
      </c>
      <c r="C61" s="127">
        <v>8</v>
      </c>
      <c r="D61" s="214">
        <f t="shared" si="1"/>
        <v>49.490783</v>
      </c>
      <c r="E61" s="213">
        <v>41852</v>
      </c>
      <c r="F61" s="182">
        <f>+AVERAGE(D54:D61)</f>
        <v>32.747387125000003</v>
      </c>
      <c r="G61" s="41"/>
      <c r="H61" s="125"/>
      <c r="I61" s="125"/>
      <c r="J61" s="125"/>
      <c r="K61" s="144"/>
    </row>
    <row r="62" spans="2:15" x14ac:dyDescent="0.3">
      <c r="B62" s="127">
        <f t="shared" si="2"/>
        <v>2014</v>
      </c>
      <c r="C62" s="127">
        <v>9</v>
      </c>
      <c r="D62" s="214">
        <f t="shared" si="1"/>
        <v>29.035048</v>
      </c>
      <c r="E62" s="213">
        <v>41883</v>
      </c>
      <c r="F62" s="182">
        <f>+AVERAGE(D54:D62)</f>
        <v>32.334905000000006</v>
      </c>
      <c r="G62" s="41"/>
      <c r="H62" s="144"/>
      <c r="I62" s="144"/>
      <c r="J62" s="144"/>
      <c r="K62" s="144"/>
    </row>
    <row r="63" spans="2:15" x14ac:dyDescent="0.3">
      <c r="B63" s="127">
        <f t="shared" si="2"/>
        <v>2014</v>
      </c>
      <c r="C63" s="127">
        <v>10</v>
      </c>
      <c r="D63" s="214">
        <f t="shared" si="1"/>
        <v>26.732410000000002</v>
      </c>
      <c r="E63" s="213">
        <v>41913</v>
      </c>
      <c r="F63" s="182">
        <f>+AVERAGE(D54:D63)</f>
        <v>31.774655500000005</v>
      </c>
      <c r="G63" s="41"/>
      <c r="H63" s="144"/>
      <c r="I63" s="144"/>
      <c r="J63" s="144"/>
      <c r="K63" s="144"/>
    </row>
    <row r="64" spans="2:15" x14ac:dyDescent="0.3">
      <c r="B64" s="127">
        <f t="shared" si="2"/>
        <v>2014</v>
      </c>
      <c r="C64" s="127">
        <v>11</v>
      </c>
      <c r="D64" s="214">
        <f t="shared" si="1"/>
        <v>27.615677000000002</v>
      </c>
      <c r="E64" s="213">
        <v>41944</v>
      </c>
      <c r="F64" s="182">
        <f>+AVERAGE(D54:D64)</f>
        <v>31.396566545454551</v>
      </c>
      <c r="G64" s="41"/>
      <c r="H64" s="144"/>
      <c r="I64" s="144"/>
      <c r="J64" s="144"/>
      <c r="K64" s="144"/>
    </row>
    <row r="65" spans="2:11" x14ac:dyDescent="0.3">
      <c r="B65" s="127">
        <f t="shared" si="2"/>
        <v>2014</v>
      </c>
      <c r="C65" s="127">
        <v>12</v>
      </c>
      <c r="D65" s="214">
        <f t="shared" si="1"/>
        <v>29.102428</v>
      </c>
      <c r="E65" s="213">
        <v>41974</v>
      </c>
      <c r="F65" s="182">
        <f t="shared" ref="F65:F96" si="3">+AVERAGE(D54:D65)</f>
        <v>31.205388333333335</v>
      </c>
      <c r="G65" s="41"/>
      <c r="H65" s="144"/>
      <c r="I65" s="144"/>
      <c r="J65" s="144"/>
      <c r="K65" s="144"/>
    </row>
    <row r="66" spans="2:11" x14ac:dyDescent="0.3">
      <c r="B66" s="127">
        <f>+D11</f>
        <v>2015</v>
      </c>
      <c r="C66" s="127">
        <v>1</v>
      </c>
      <c r="D66" s="214">
        <f t="shared" ref="D66:D77" si="4">+D13</f>
        <v>22.329899000000001</v>
      </c>
      <c r="E66" s="213">
        <v>42005</v>
      </c>
      <c r="F66" s="182">
        <f t="shared" si="3"/>
        <v>30.701706416666667</v>
      </c>
      <c r="G66" s="41"/>
      <c r="H66" s="144"/>
      <c r="I66" s="144"/>
      <c r="J66" s="144"/>
      <c r="K66" s="144"/>
    </row>
    <row r="67" spans="2:11" x14ac:dyDescent="0.3">
      <c r="B67" s="127">
        <f t="shared" ref="B67:B77" si="5">+B66</f>
        <v>2015</v>
      </c>
      <c r="C67" s="127">
        <v>2</v>
      </c>
      <c r="D67" s="214">
        <f t="shared" si="4"/>
        <v>22.486688999999998</v>
      </c>
      <c r="E67" s="213">
        <v>42036</v>
      </c>
      <c r="F67" s="182">
        <f t="shared" si="3"/>
        <v>29.95855933333333</v>
      </c>
      <c r="G67" s="41"/>
      <c r="H67" s="144"/>
      <c r="I67" s="144"/>
      <c r="J67" s="144"/>
      <c r="K67" s="144"/>
    </row>
    <row r="68" spans="2:11" x14ac:dyDescent="0.3">
      <c r="B68" s="127">
        <f t="shared" si="5"/>
        <v>2015</v>
      </c>
      <c r="C68" s="127">
        <v>3</v>
      </c>
      <c r="D68" s="214">
        <f t="shared" si="4"/>
        <v>21.986456</v>
      </c>
      <c r="E68" s="213">
        <v>42064</v>
      </c>
      <c r="F68" s="182">
        <f t="shared" si="3"/>
        <v>29.356697333333329</v>
      </c>
      <c r="G68" s="41"/>
      <c r="H68" s="144"/>
      <c r="I68" s="144"/>
      <c r="J68" s="144"/>
      <c r="K68" s="144"/>
    </row>
    <row r="69" spans="2:11" x14ac:dyDescent="0.3">
      <c r="B69" s="127">
        <f t="shared" si="5"/>
        <v>2015</v>
      </c>
      <c r="C69" s="127">
        <v>4</v>
      </c>
      <c r="D69" s="214">
        <f t="shared" si="4"/>
        <v>22.968554999999999</v>
      </c>
      <c r="E69" s="213">
        <v>42095</v>
      </c>
      <c r="F69" s="182">
        <f t="shared" si="3"/>
        <v>28.935159499999997</v>
      </c>
      <c r="G69" s="41"/>
      <c r="H69" s="144"/>
      <c r="I69" s="144"/>
      <c r="J69" s="144"/>
      <c r="K69" s="144"/>
    </row>
    <row r="70" spans="2:11" x14ac:dyDescent="0.3">
      <c r="B70" s="127">
        <f t="shared" si="5"/>
        <v>2015</v>
      </c>
      <c r="C70" s="127">
        <v>5</v>
      </c>
      <c r="D70" s="214">
        <f t="shared" si="4"/>
        <v>21.360377</v>
      </c>
      <c r="E70" s="213">
        <v>42125</v>
      </c>
      <c r="F70" s="182">
        <f t="shared" si="3"/>
        <v>28.002516749999995</v>
      </c>
      <c r="G70" s="41"/>
      <c r="H70" s="144"/>
      <c r="I70" s="144"/>
      <c r="J70" s="144"/>
      <c r="K70" s="144"/>
    </row>
    <row r="71" spans="2:11" x14ac:dyDescent="0.3">
      <c r="B71" s="127">
        <f t="shared" si="5"/>
        <v>2015</v>
      </c>
      <c r="C71" s="127">
        <v>6</v>
      </c>
      <c r="D71" s="214">
        <f t="shared" si="4"/>
        <v>19.405764000000001</v>
      </c>
      <c r="E71" s="213">
        <v>42156</v>
      </c>
      <c r="F71" s="182">
        <f t="shared" si="3"/>
        <v>27.350969583333335</v>
      </c>
      <c r="G71" s="41"/>
      <c r="H71" s="144"/>
      <c r="I71" s="144"/>
      <c r="J71" s="144"/>
      <c r="K71" s="144"/>
    </row>
    <row r="72" spans="2:11" x14ac:dyDescent="0.3">
      <c r="B72" s="127">
        <f t="shared" si="5"/>
        <v>2015</v>
      </c>
      <c r="C72" s="127">
        <v>7</v>
      </c>
      <c r="D72" s="214">
        <f t="shared" si="4"/>
        <v>21.038791</v>
      </c>
      <c r="E72" s="213">
        <v>42186</v>
      </c>
      <c r="F72" s="182">
        <f t="shared" si="3"/>
        <v>26.129406416666669</v>
      </c>
      <c r="G72" s="41"/>
      <c r="H72" s="144"/>
      <c r="I72" s="144"/>
      <c r="J72" s="144"/>
      <c r="K72" s="144"/>
    </row>
    <row r="73" spans="2:11" x14ac:dyDescent="0.3">
      <c r="B73" s="127">
        <f t="shared" si="5"/>
        <v>2015</v>
      </c>
      <c r="C73" s="127">
        <v>8</v>
      </c>
      <c r="D73" s="214">
        <f t="shared" si="4"/>
        <v>18.504553999999999</v>
      </c>
      <c r="E73" s="213">
        <v>42217</v>
      </c>
      <c r="F73" s="182">
        <f t="shared" si="3"/>
        <v>23.547220666666671</v>
      </c>
      <c r="G73" s="41"/>
      <c r="H73" s="144"/>
      <c r="I73" s="144"/>
      <c r="J73" s="144"/>
      <c r="K73" s="144"/>
    </row>
    <row r="74" spans="2:11" x14ac:dyDescent="0.3">
      <c r="B74" s="127">
        <f t="shared" si="5"/>
        <v>2015</v>
      </c>
      <c r="C74" s="127">
        <v>9</v>
      </c>
      <c r="D74" s="214">
        <f t="shared" si="4"/>
        <v>22.970533</v>
      </c>
      <c r="E74" s="213">
        <v>42248</v>
      </c>
      <c r="F74" s="182">
        <f t="shared" si="3"/>
        <v>23.041844416666667</v>
      </c>
      <c r="G74" s="41"/>
      <c r="H74" s="144"/>
      <c r="I74" s="144"/>
      <c r="J74" s="144"/>
      <c r="K74" s="144"/>
    </row>
    <row r="75" spans="2:11" x14ac:dyDescent="0.3">
      <c r="B75" s="127">
        <f t="shared" si="5"/>
        <v>2015</v>
      </c>
      <c r="C75" s="127">
        <v>10</v>
      </c>
      <c r="D75" s="214">
        <f t="shared" si="4"/>
        <v>16.749275000000001</v>
      </c>
      <c r="E75" s="213">
        <v>42278</v>
      </c>
      <c r="F75" s="182">
        <f t="shared" si="3"/>
        <v>22.209916500000002</v>
      </c>
      <c r="G75" s="41"/>
      <c r="H75" s="144"/>
      <c r="I75" s="144"/>
      <c r="J75" s="144"/>
      <c r="K75" s="144"/>
    </row>
    <row r="76" spans="2:11" x14ac:dyDescent="0.3">
      <c r="B76" s="127">
        <f t="shared" si="5"/>
        <v>2015</v>
      </c>
      <c r="C76" s="127">
        <v>11</v>
      </c>
      <c r="D76" s="214">
        <f t="shared" si="4"/>
        <v>15.804671000000001</v>
      </c>
      <c r="E76" s="213">
        <v>42309</v>
      </c>
      <c r="F76" s="182">
        <f t="shared" si="3"/>
        <v>21.225666</v>
      </c>
      <c r="G76" s="41"/>
      <c r="H76" s="144"/>
      <c r="I76" s="144"/>
      <c r="J76" s="144"/>
      <c r="K76" s="144"/>
    </row>
    <row r="77" spans="2:11" x14ac:dyDescent="0.3">
      <c r="B77" s="127">
        <f t="shared" si="5"/>
        <v>2015</v>
      </c>
      <c r="C77" s="127">
        <v>12</v>
      </c>
      <c r="D77" s="214">
        <f t="shared" si="4"/>
        <v>18.425699000000002</v>
      </c>
      <c r="E77" s="213">
        <v>42339</v>
      </c>
      <c r="F77" s="182">
        <f t="shared" si="3"/>
        <v>20.335938583333334</v>
      </c>
      <c r="G77" s="41"/>
      <c r="H77" s="144"/>
      <c r="I77" s="144"/>
      <c r="J77" s="144"/>
      <c r="K77" s="144"/>
    </row>
    <row r="78" spans="2:11" x14ac:dyDescent="0.3">
      <c r="B78" s="127">
        <f>+E11</f>
        <v>2016</v>
      </c>
      <c r="C78" s="127">
        <v>1</v>
      </c>
      <c r="D78" s="214">
        <f t="shared" ref="D78:D89" si="6">+E13</f>
        <v>11.90325</v>
      </c>
      <c r="E78" s="213">
        <v>42370</v>
      </c>
      <c r="F78" s="182">
        <f t="shared" si="3"/>
        <v>19.467051166666668</v>
      </c>
      <c r="G78" s="41"/>
      <c r="H78" s="144"/>
      <c r="I78" s="144"/>
      <c r="J78" s="144"/>
      <c r="K78" s="144"/>
    </row>
    <row r="79" spans="2:11" x14ac:dyDescent="0.3">
      <c r="B79" s="127">
        <f t="shared" ref="B79:B89" si="7">+B78</f>
        <v>2016</v>
      </c>
      <c r="C79" s="127">
        <v>2</v>
      </c>
      <c r="D79" s="214">
        <f t="shared" si="6"/>
        <v>16.819668</v>
      </c>
      <c r="E79" s="213">
        <v>42401</v>
      </c>
      <c r="F79" s="182">
        <f t="shared" si="3"/>
        <v>18.99479941666667</v>
      </c>
      <c r="G79" s="41"/>
      <c r="H79" s="144"/>
      <c r="I79" s="144"/>
      <c r="J79" s="144"/>
      <c r="K79" s="144"/>
    </row>
    <row r="80" spans="2:11" x14ac:dyDescent="0.3">
      <c r="B80" s="127">
        <f t="shared" si="7"/>
        <v>2016</v>
      </c>
      <c r="C80" s="127">
        <v>3</v>
      </c>
      <c r="D80" s="214">
        <f t="shared" si="6"/>
        <v>16.556652</v>
      </c>
      <c r="E80" s="213">
        <v>42430</v>
      </c>
      <c r="F80" s="182">
        <f t="shared" si="3"/>
        <v>18.542315750000004</v>
      </c>
      <c r="G80" s="41"/>
      <c r="H80" s="144"/>
      <c r="I80" s="144"/>
      <c r="J80" s="144"/>
      <c r="K80" s="144"/>
    </row>
    <row r="81" spans="2:11" x14ac:dyDescent="0.3">
      <c r="B81" s="127">
        <f t="shared" si="7"/>
        <v>2016</v>
      </c>
      <c r="C81" s="127">
        <v>4</v>
      </c>
      <c r="D81" s="214">
        <f t="shared" si="6"/>
        <v>16.891480999999999</v>
      </c>
      <c r="E81" s="213">
        <v>42461</v>
      </c>
      <c r="F81" s="182">
        <f t="shared" si="3"/>
        <v>18.035892916666668</v>
      </c>
      <c r="G81" s="41"/>
      <c r="H81" s="144"/>
      <c r="I81" s="144"/>
      <c r="J81" s="144"/>
      <c r="K81" s="144"/>
    </row>
    <row r="82" spans="2:11" x14ac:dyDescent="0.3">
      <c r="B82" s="127">
        <f t="shared" si="7"/>
        <v>2016</v>
      </c>
      <c r="C82" s="127">
        <v>5</v>
      </c>
      <c r="D82" s="214">
        <f t="shared" si="6"/>
        <v>17.266698000000002</v>
      </c>
      <c r="E82" s="213">
        <v>42491</v>
      </c>
      <c r="F82" s="182">
        <f t="shared" si="3"/>
        <v>17.694752999999999</v>
      </c>
      <c r="G82" s="41"/>
      <c r="H82" s="144"/>
      <c r="I82" s="144"/>
      <c r="J82" s="144"/>
      <c r="K82" s="144"/>
    </row>
    <row r="83" spans="2:11" x14ac:dyDescent="0.3">
      <c r="B83" s="127">
        <f t="shared" si="7"/>
        <v>2016</v>
      </c>
      <c r="C83" s="127">
        <v>6</v>
      </c>
      <c r="D83" s="214">
        <f t="shared" si="6"/>
        <v>17.552862000000001</v>
      </c>
      <c r="E83" s="213">
        <v>42522</v>
      </c>
      <c r="F83" s="182">
        <f t="shared" si="3"/>
        <v>17.5403445</v>
      </c>
      <c r="G83" s="41"/>
      <c r="H83" s="144"/>
      <c r="I83" s="144"/>
      <c r="J83" s="144"/>
      <c r="K83" s="144"/>
    </row>
    <row r="84" spans="2:11" x14ac:dyDescent="0.3">
      <c r="B84" s="127">
        <f t="shared" si="7"/>
        <v>2016</v>
      </c>
      <c r="C84" s="127">
        <v>7</v>
      </c>
      <c r="D84" s="214">
        <f t="shared" si="6"/>
        <v>14.727771000000001</v>
      </c>
      <c r="E84" s="213">
        <v>42552</v>
      </c>
      <c r="F84" s="182">
        <f t="shared" si="3"/>
        <v>17.014426166666667</v>
      </c>
      <c r="G84" s="41"/>
      <c r="H84" s="144"/>
      <c r="I84" s="144"/>
      <c r="J84" s="144"/>
      <c r="K84" s="144"/>
    </row>
    <row r="85" spans="2:11" x14ac:dyDescent="0.3">
      <c r="B85" s="127">
        <f t="shared" si="7"/>
        <v>2016</v>
      </c>
      <c r="C85" s="127">
        <v>8</v>
      </c>
      <c r="D85" s="214">
        <f t="shared" si="6"/>
        <v>25.138209</v>
      </c>
      <c r="E85" s="213">
        <v>42583</v>
      </c>
      <c r="F85" s="182">
        <f t="shared" si="3"/>
        <v>17.567230749999997</v>
      </c>
      <c r="G85" s="41"/>
      <c r="H85" s="144"/>
      <c r="I85" s="144"/>
      <c r="J85" s="144"/>
      <c r="K85" s="144"/>
    </row>
    <row r="86" spans="2:11" x14ac:dyDescent="0.3">
      <c r="B86" s="127">
        <f t="shared" si="7"/>
        <v>2016</v>
      </c>
      <c r="C86" s="127">
        <v>9</v>
      </c>
      <c r="D86" s="214">
        <f t="shared" si="6"/>
        <v>22.521065</v>
      </c>
      <c r="E86" s="213">
        <v>42614</v>
      </c>
      <c r="F86" s="182">
        <f t="shared" si="3"/>
        <v>17.52977508333333</v>
      </c>
      <c r="G86" s="41"/>
      <c r="H86" s="144"/>
      <c r="I86" s="144"/>
      <c r="J86" s="144"/>
      <c r="K86" s="144"/>
    </row>
    <row r="87" spans="2:11" x14ac:dyDescent="0.3">
      <c r="B87" s="127">
        <f t="shared" si="7"/>
        <v>2016</v>
      </c>
      <c r="C87" s="127">
        <v>10</v>
      </c>
      <c r="D87" s="214">
        <f t="shared" si="6"/>
        <v>21.048148999999999</v>
      </c>
      <c r="E87" s="213">
        <v>42644</v>
      </c>
      <c r="F87" s="182">
        <f t="shared" si="3"/>
        <v>17.88801458333333</v>
      </c>
      <c r="G87" s="41"/>
      <c r="H87" s="144"/>
      <c r="I87" s="144"/>
      <c r="J87" s="144"/>
      <c r="K87" s="144"/>
    </row>
    <row r="88" spans="2:11" x14ac:dyDescent="0.3">
      <c r="B88" s="127">
        <f t="shared" si="7"/>
        <v>2016</v>
      </c>
      <c r="C88" s="127">
        <v>11</v>
      </c>
      <c r="D88" s="214">
        <f t="shared" si="6"/>
        <v>19.643208999999999</v>
      </c>
      <c r="E88" s="213">
        <v>42675</v>
      </c>
      <c r="F88" s="182">
        <f t="shared" si="3"/>
        <v>18.207892749999999</v>
      </c>
      <c r="G88" s="41"/>
      <c r="H88" s="144"/>
      <c r="I88" s="144"/>
      <c r="J88" s="144"/>
      <c r="K88" s="144"/>
    </row>
    <row r="89" spans="2:11" x14ac:dyDescent="0.3">
      <c r="B89" s="127">
        <f t="shared" si="7"/>
        <v>2016</v>
      </c>
      <c r="C89" s="127">
        <v>12</v>
      </c>
      <c r="D89" s="214">
        <f t="shared" si="6"/>
        <v>20.684197999999999</v>
      </c>
      <c r="E89" s="213">
        <v>42705</v>
      </c>
      <c r="F89" s="182">
        <f t="shared" si="3"/>
        <v>18.396100999999998</v>
      </c>
      <c r="G89" s="41"/>
      <c r="H89" s="144"/>
      <c r="I89" s="144"/>
      <c r="J89" s="144"/>
      <c r="K89" s="144"/>
    </row>
    <row r="90" spans="2:11" x14ac:dyDescent="0.3">
      <c r="B90" s="127">
        <f>+F11</f>
        <v>2017</v>
      </c>
      <c r="C90" s="127">
        <v>1</v>
      </c>
      <c r="D90" s="214">
        <f t="shared" ref="D90:D101" si="8">+F13</f>
        <v>11.600970999999999</v>
      </c>
      <c r="E90" s="213">
        <v>42736</v>
      </c>
      <c r="F90" s="182">
        <f t="shared" si="3"/>
        <v>18.370911083333336</v>
      </c>
      <c r="G90" s="41"/>
      <c r="H90" s="144"/>
      <c r="I90" s="144"/>
      <c r="J90" s="144"/>
      <c r="K90" s="144"/>
    </row>
    <row r="91" spans="2:11" x14ac:dyDescent="0.3">
      <c r="B91" s="127">
        <f t="shared" ref="B91:B101" si="9">+B90</f>
        <v>2017</v>
      </c>
      <c r="C91" s="127">
        <v>2</v>
      </c>
      <c r="D91" s="214">
        <f t="shared" si="8"/>
        <v>16.103693</v>
      </c>
      <c r="E91" s="213">
        <v>42767</v>
      </c>
      <c r="F91" s="182">
        <f t="shared" si="3"/>
        <v>18.311246499999999</v>
      </c>
      <c r="G91" s="41"/>
      <c r="H91" s="144"/>
      <c r="I91" s="144"/>
      <c r="J91" s="144"/>
      <c r="K91" s="144"/>
    </row>
    <row r="92" spans="2:11" x14ac:dyDescent="0.3">
      <c r="B92" s="127">
        <f t="shared" si="9"/>
        <v>2017</v>
      </c>
      <c r="C92" s="127">
        <v>3</v>
      </c>
      <c r="D92" s="214">
        <f t="shared" si="8"/>
        <v>18.105115999999999</v>
      </c>
      <c r="E92" s="213">
        <v>42795</v>
      </c>
      <c r="F92" s="182">
        <f t="shared" si="3"/>
        <v>18.440285166666666</v>
      </c>
      <c r="G92" s="41"/>
      <c r="H92" s="144"/>
      <c r="I92" s="144"/>
      <c r="J92" s="144"/>
      <c r="K92" s="144"/>
    </row>
    <row r="93" spans="2:11" x14ac:dyDescent="0.3">
      <c r="B93" s="127">
        <f t="shared" si="9"/>
        <v>2017</v>
      </c>
      <c r="C93" s="127">
        <v>4</v>
      </c>
      <c r="D93" s="214">
        <f t="shared" si="8"/>
        <v>16.717927</v>
      </c>
      <c r="E93" s="213">
        <v>42826</v>
      </c>
      <c r="F93" s="182">
        <f t="shared" si="3"/>
        <v>18.425822333333333</v>
      </c>
      <c r="G93" s="41"/>
      <c r="H93" s="144"/>
      <c r="I93" s="144"/>
      <c r="J93" s="144"/>
      <c r="K93" s="144"/>
    </row>
    <row r="94" spans="2:11" x14ac:dyDescent="0.3">
      <c r="B94" s="127">
        <f t="shared" si="9"/>
        <v>2017</v>
      </c>
      <c r="C94" s="127">
        <v>5</v>
      </c>
      <c r="D94" s="214">
        <f t="shared" si="8"/>
        <v>19.693542000000001</v>
      </c>
      <c r="E94" s="213">
        <v>42856</v>
      </c>
      <c r="F94" s="182">
        <f t="shared" si="3"/>
        <v>18.628059333333333</v>
      </c>
      <c r="G94" s="41"/>
      <c r="H94" s="144"/>
      <c r="I94" s="144"/>
      <c r="J94" s="144"/>
      <c r="K94" s="144"/>
    </row>
    <row r="95" spans="2:11" x14ac:dyDescent="0.3">
      <c r="B95" s="127">
        <f t="shared" si="9"/>
        <v>2017</v>
      </c>
      <c r="C95" s="127">
        <v>6</v>
      </c>
      <c r="D95" s="214">
        <f t="shared" si="8"/>
        <v>18.792256999999999</v>
      </c>
      <c r="E95" s="213">
        <v>42887</v>
      </c>
      <c r="F95" s="182">
        <f t="shared" si="3"/>
        <v>18.731342250000001</v>
      </c>
      <c r="G95" s="41"/>
      <c r="H95" s="144"/>
      <c r="I95" s="144"/>
      <c r="J95" s="144"/>
      <c r="K95" s="144"/>
    </row>
    <row r="96" spans="2:11" x14ac:dyDescent="0.3">
      <c r="B96" s="127">
        <f t="shared" si="9"/>
        <v>2017</v>
      </c>
      <c r="C96" s="127">
        <v>7</v>
      </c>
      <c r="D96" s="214">
        <f t="shared" si="8"/>
        <v>22.010338000000001</v>
      </c>
      <c r="E96" s="213">
        <v>42917</v>
      </c>
      <c r="F96" s="182">
        <f t="shared" si="3"/>
        <v>19.338222833333333</v>
      </c>
      <c r="G96" s="41"/>
      <c r="H96" s="144"/>
      <c r="I96" s="144"/>
      <c r="J96" s="144"/>
      <c r="K96" s="144"/>
    </row>
    <row r="97" spans="2:11" x14ac:dyDescent="0.3">
      <c r="B97" s="127">
        <f t="shared" si="9"/>
        <v>2017</v>
      </c>
      <c r="C97" s="127">
        <v>8</v>
      </c>
      <c r="D97" s="214">
        <f t="shared" si="8"/>
        <v>19.889996</v>
      </c>
      <c r="E97" s="213">
        <v>42948</v>
      </c>
      <c r="F97" s="182">
        <f t="shared" ref="F97:F118" si="10">+AVERAGE(D86:D97)</f>
        <v>18.90087175</v>
      </c>
      <c r="G97" s="41"/>
      <c r="H97" s="144"/>
      <c r="I97" s="144"/>
      <c r="J97" s="144"/>
      <c r="K97" s="144"/>
    </row>
    <row r="98" spans="2:11" x14ac:dyDescent="0.3">
      <c r="B98" s="127">
        <f t="shared" si="9"/>
        <v>2017</v>
      </c>
      <c r="C98" s="127">
        <v>9</v>
      </c>
      <c r="D98" s="214">
        <f t="shared" si="8"/>
        <v>20.077679</v>
      </c>
      <c r="E98" s="213">
        <v>42979</v>
      </c>
      <c r="F98" s="182">
        <f t="shared" si="10"/>
        <v>18.697256249999999</v>
      </c>
      <c r="G98" s="41"/>
      <c r="H98" s="144"/>
      <c r="I98" s="144"/>
      <c r="J98" s="144"/>
      <c r="K98" s="144"/>
    </row>
    <row r="99" spans="2:11" x14ac:dyDescent="0.3">
      <c r="B99" s="127">
        <f t="shared" si="9"/>
        <v>2017</v>
      </c>
      <c r="C99" s="127">
        <v>10</v>
      </c>
      <c r="D99" s="214">
        <f t="shared" si="8"/>
        <v>24.498065</v>
      </c>
      <c r="E99" s="213">
        <v>43009</v>
      </c>
      <c r="F99" s="182">
        <f t="shared" si="10"/>
        <v>18.984749249999997</v>
      </c>
      <c r="G99" s="41"/>
      <c r="H99" s="144"/>
      <c r="I99" s="144"/>
      <c r="J99" s="144"/>
      <c r="K99" s="144"/>
    </row>
    <row r="100" spans="2:11" x14ac:dyDescent="0.3">
      <c r="B100" s="127">
        <f t="shared" si="9"/>
        <v>2017</v>
      </c>
      <c r="C100" s="127">
        <v>11</v>
      </c>
      <c r="D100" s="214">
        <f t="shared" si="8"/>
        <v>22.719498000000002</v>
      </c>
      <c r="E100" s="213">
        <v>43040</v>
      </c>
      <c r="F100" s="182">
        <f t="shared" si="10"/>
        <v>19.241106666666667</v>
      </c>
      <c r="G100" s="41"/>
      <c r="H100" s="144"/>
      <c r="I100" s="144"/>
      <c r="J100" s="144"/>
      <c r="K100" s="144"/>
    </row>
    <row r="101" spans="2:11" x14ac:dyDescent="0.3">
      <c r="B101" s="127">
        <f t="shared" si="9"/>
        <v>2017</v>
      </c>
      <c r="C101" s="127">
        <v>12</v>
      </c>
      <c r="D101" s="214">
        <f t="shared" si="8"/>
        <v>26.440200000000001</v>
      </c>
      <c r="E101" s="213">
        <v>43070</v>
      </c>
      <c r="F101" s="182">
        <f t="shared" si="10"/>
        <v>19.720773500000004</v>
      </c>
      <c r="G101" s="41"/>
      <c r="H101" s="144"/>
      <c r="I101" s="144"/>
      <c r="J101" s="144"/>
      <c r="K101" s="144"/>
    </row>
    <row r="102" spans="2:11" x14ac:dyDescent="0.3">
      <c r="B102" s="127">
        <f>+G11</f>
        <v>2018</v>
      </c>
      <c r="C102" s="127">
        <v>1</v>
      </c>
      <c r="D102" s="214">
        <f t="shared" ref="D102:D113" si="11">+G13</f>
        <v>19.794917999999999</v>
      </c>
      <c r="E102" s="213">
        <v>43101</v>
      </c>
      <c r="F102" s="182">
        <f t="shared" si="10"/>
        <v>20.403602416666669</v>
      </c>
      <c r="G102" s="41"/>
      <c r="H102" s="144"/>
      <c r="I102" s="144"/>
      <c r="J102" s="144"/>
      <c r="K102" s="144"/>
    </row>
    <row r="103" spans="2:11" x14ac:dyDescent="0.3">
      <c r="B103" s="127">
        <f t="shared" ref="B103:B113" si="12">+B102</f>
        <v>2018</v>
      </c>
      <c r="C103" s="127">
        <v>2</v>
      </c>
      <c r="D103" s="214">
        <f t="shared" si="11"/>
        <v>20.557016999999998</v>
      </c>
      <c r="E103" s="213">
        <v>43132</v>
      </c>
      <c r="F103" s="182">
        <f t="shared" si="10"/>
        <v>20.774712749999999</v>
      </c>
      <c r="G103" s="41"/>
      <c r="H103" s="144"/>
      <c r="I103" s="144"/>
      <c r="J103" s="144"/>
      <c r="K103" s="144"/>
    </row>
    <row r="104" spans="2:11" x14ac:dyDescent="0.3">
      <c r="B104" s="127">
        <f t="shared" si="12"/>
        <v>2018</v>
      </c>
      <c r="C104" s="127">
        <v>3</v>
      </c>
      <c r="D104" s="214">
        <f t="shared" si="11"/>
        <v>23.395139</v>
      </c>
      <c r="E104" s="213">
        <v>43160</v>
      </c>
      <c r="F104" s="182">
        <f t="shared" si="10"/>
        <v>21.215547999999998</v>
      </c>
      <c r="G104" s="41"/>
      <c r="H104" s="144"/>
      <c r="I104" s="144"/>
      <c r="J104" s="144"/>
      <c r="K104" s="144"/>
    </row>
    <row r="105" spans="2:11" x14ac:dyDescent="0.3">
      <c r="B105" s="127">
        <f t="shared" si="12"/>
        <v>2018</v>
      </c>
      <c r="C105" s="127">
        <v>4</v>
      </c>
      <c r="D105" s="214">
        <f t="shared" si="11"/>
        <v>22.480135000000001</v>
      </c>
      <c r="E105" s="213">
        <v>43191</v>
      </c>
      <c r="F105" s="182">
        <f t="shared" si="10"/>
        <v>21.695732000000003</v>
      </c>
      <c r="G105" s="41"/>
      <c r="H105" s="144"/>
      <c r="I105" s="144"/>
      <c r="J105" s="144"/>
      <c r="K105" s="144"/>
    </row>
    <row r="106" spans="2:11" x14ac:dyDescent="0.3">
      <c r="B106" s="127">
        <f t="shared" si="12"/>
        <v>2018</v>
      </c>
      <c r="C106" s="127">
        <v>5</v>
      </c>
      <c r="D106" s="214">
        <f t="shared" si="11"/>
        <v>23.599993999999999</v>
      </c>
      <c r="E106" s="213">
        <v>43221</v>
      </c>
      <c r="F106" s="182">
        <f t="shared" si="10"/>
        <v>22.021269666666665</v>
      </c>
      <c r="G106" s="41"/>
      <c r="H106" s="144"/>
      <c r="I106" s="144"/>
      <c r="J106" s="144"/>
      <c r="K106" s="144"/>
    </row>
    <row r="107" spans="2:11" x14ac:dyDescent="0.3">
      <c r="B107" s="127">
        <f t="shared" si="12"/>
        <v>2018</v>
      </c>
      <c r="C107" s="127">
        <v>6</v>
      </c>
      <c r="D107" s="214">
        <f t="shared" si="11"/>
        <v>20.784507000000001</v>
      </c>
      <c r="E107" s="213">
        <v>43252</v>
      </c>
      <c r="F107" s="182">
        <f t="shared" si="10"/>
        <v>22.1872905</v>
      </c>
      <c r="G107" s="41"/>
      <c r="H107" s="144"/>
      <c r="I107" s="144"/>
    </row>
    <row r="108" spans="2:11" x14ac:dyDescent="0.3">
      <c r="B108" s="127">
        <f t="shared" si="12"/>
        <v>2018</v>
      </c>
      <c r="C108" s="127">
        <v>7</v>
      </c>
      <c r="D108" s="214">
        <f t="shared" si="11"/>
        <v>21.425756</v>
      </c>
      <c r="E108" s="213">
        <v>43282</v>
      </c>
      <c r="F108" s="182">
        <f t="shared" si="10"/>
        <v>22.138575333333332</v>
      </c>
      <c r="G108" s="41"/>
      <c r="H108" s="144"/>
      <c r="I108" s="144"/>
    </row>
    <row r="109" spans="2:11" x14ac:dyDescent="0.3">
      <c r="B109" s="127">
        <f t="shared" si="12"/>
        <v>2018</v>
      </c>
      <c r="C109" s="127">
        <v>8</v>
      </c>
      <c r="D109" s="214">
        <f t="shared" si="11"/>
        <v>28.501058</v>
      </c>
      <c r="E109" s="213">
        <v>43313</v>
      </c>
      <c r="F109" s="182">
        <f t="shared" si="10"/>
        <v>22.85616383333333</v>
      </c>
      <c r="G109" s="41"/>
      <c r="H109" s="144"/>
      <c r="I109" s="144"/>
    </row>
    <row r="110" spans="2:11" x14ac:dyDescent="0.3">
      <c r="B110" s="127">
        <f t="shared" si="12"/>
        <v>2018</v>
      </c>
      <c r="C110" s="127">
        <v>9</v>
      </c>
      <c r="D110" s="214">
        <f t="shared" si="11"/>
        <v>20.792242000000002</v>
      </c>
      <c r="E110" s="213">
        <v>43344</v>
      </c>
      <c r="F110" s="182">
        <f t="shared" si="10"/>
        <v>22.915710749999999</v>
      </c>
      <c r="G110" s="41"/>
      <c r="H110" s="144"/>
      <c r="I110" s="144"/>
    </row>
    <row r="111" spans="2:11" x14ac:dyDescent="0.3">
      <c r="B111" s="127">
        <f t="shared" si="12"/>
        <v>2018</v>
      </c>
      <c r="C111" s="127">
        <v>10</v>
      </c>
      <c r="D111" s="214">
        <f t="shared" si="11"/>
        <v>23.622644000000001</v>
      </c>
      <c r="E111" s="213">
        <v>43374</v>
      </c>
      <c r="F111" s="182">
        <f t="shared" si="10"/>
        <v>22.842759000000001</v>
      </c>
      <c r="G111" s="41"/>
      <c r="H111" s="144"/>
      <c r="I111" s="144"/>
    </row>
    <row r="112" spans="2:11" x14ac:dyDescent="0.3">
      <c r="B112" s="127">
        <f t="shared" si="12"/>
        <v>2018</v>
      </c>
      <c r="C112" s="127">
        <v>11</v>
      </c>
      <c r="D112" s="214">
        <f t="shared" si="11"/>
        <v>20.935064000000001</v>
      </c>
      <c r="E112" s="213">
        <v>43405</v>
      </c>
      <c r="F112" s="182">
        <f t="shared" si="10"/>
        <v>22.694056166666666</v>
      </c>
      <c r="G112" s="41"/>
      <c r="H112" s="144"/>
      <c r="I112" s="144"/>
    </row>
    <row r="113" spans="2:11" x14ac:dyDescent="0.3">
      <c r="B113" s="127">
        <f t="shared" si="12"/>
        <v>2018</v>
      </c>
      <c r="C113" s="127">
        <v>12</v>
      </c>
      <c r="D113" s="214">
        <f t="shared" si="11"/>
        <v>20.706564</v>
      </c>
      <c r="E113" s="213">
        <v>43435</v>
      </c>
      <c r="F113" s="182">
        <f t="shared" si="10"/>
        <v>22.216253166666664</v>
      </c>
      <c r="G113" s="41"/>
      <c r="H113" s="144"/>
      <c r="I113" s="144"/>
    </row>
    <row r="114" spans="2:11" x14ac:dyDescent="0.3">
      <c r="B114" s="127">
        <v>2019</v>
      </c>
      <c r="C114" s="127">
        <v>1</v>
      </c>
      <c r="D114" s="214">
        <f t="shared" ref="D114:D125" si="13">+H13</f>
        <v>16.966011000000002</v>
      </c>
      <c r="E114" s="213">
        <v>43466</v>
      </c>
      <c r="F114" s="182">
        <f t="shared" si="10"/>
        <v>21.980510916666663</v>
      </c>
      <c r="G114" s="41"/>
      <c r="H114" s="144"/>
      <c r="I114" s="144"/>
    </row>
    <row r="115" spans="2:11" x14ac:dyDescent="0.3">
      <c r="B115" s="127">
        <f t="shared" ref="B115:B125" si="14">+B114</f>
        <v>2019</v>
      </c>
      <c r="C115" s="127">
        <v>2</v>
      </c>
      <c r="D115" s="214">
        <f t="shared" si="13"/>
        <v>21.035551999999999</v>
      </c>
      <c r="E115" s="213">
        <v>43497</v>
      </c>
      <c r="F115" s="182">
        <f t="shared" si="10"/>
        <v>22.020388833333339</v>
      </c>
      <c r="G115" s="41"/>
      <c r="H115" s="144"/>
      <c r="I115" s="144"/>
    </row>
    <row r="116" spans="2:11" x14ac:dyDescent="0.3">
      <c r="B116" s="127">
        <f t="shared" si="14"/>
        <v>2019</v>
      </c>
      <c r="C116" s="127">
        <v>3</v>
      </c>
      <c r="D116" s="214">
        <f t="shared" si="13"/>
        <v>25.221122999999999</v>
      </c>
      <c r="E116" s="213">
        <v>43525</v>
      </c>
      <c r="F116" s="182">
        <f>+AVERAGE(D105:D116)</f>
        <v>22.172554166666668</v>
      </c>
      <c r="G116" s="41"/>
      <c r="H116" s="144"/>
      <c r="I116" s="144"/>
    </row>
    <row r="117" spans="2:11" x14ac:dyDescent="0.3">
      <c r="B117" s="127">
        <f t="shared" si="14"/>
        <v>2019</v>
      </c>
      <c r="C117" s="127">
        <v>4</v>
      </c>
      <c r="D117" s="214">
        <f t="shared" si="13"/>
        <v>28.884035000000001</v>
      </c>
      <c r="E117" s="213">
        <v>43556</v>
      </c>
      <c r="F117" s="182">
        <f t="shared" si="10"/>
        <v>22.706212500000003</v>
      </c>
      <c r="G117" s="41"/>
      <c r="H117" s="144"/>
      <c r="I117" s="144"/>
    </row>
    <row r="118" spans="2:11" x14ac:dyDescent="0.3">
      <c r="B118" s="127">
        <f t="shared" si="14"/>
        <v>2019</v>
      </c>
      <c r="C118" s="127">
        <v>5</v>
      </c>
      <c r="D118" s="214">
        <f t="shared" si="13"/>
        <v>30.209731999999999</v>
      </c>
      <c r="E118" s="213">
        <v>43586</v>
      </c>
      <c r="F118" s="182">
        <f t="shared" si="10"/>
        <v>23.257024000000001</v>
      </c>
      <c r="G118" s="41"/>
      <c r="H118" s="144"/>
      <c r="I118" s="144"/>
      <c r="J118" s="41"/>
    </row>
    <row r="119" spans="2:11" x14ac:dyDescent="0.3">
      <c r="B119" s="127">
        <f t="shared" si="14"/>
        <v>2019</v>
      </c>
      <c r="C119" s="127">
        <v>6</v>
      </c>
      <c r="D119" s="214">
        <f t="shared" si="13"/>
        <v>22.300628</v>
      </c>
      <c r="E119" s="213">
        <v>43617</v>
      </c>
      <c r="F119" s="182">
        <f t="shared" ref="F119" si="15">+AVERAGE(D108:D119)</f>
        <v>23.383367416666669</v>
      </c>
      <c r="G119" s="41"/>
      <c r="H119" s="144"/>
      <c r="I119" s="144"/>
      <c r="J119" s="41"/>
    </row>
    <row r="120" spans="2:11" x14ac:dyDescent="0.3">
      <c r="B120" s="127">
        <f t="shared" si="14"/>
        <v>2019</v>
      </c>
      <c r="C120" s="127">
        <v>7</v>
      </c>
      <c r="D120" s="214">
        <f>+H19</f>
        <v>25.276534000000002</v>
      </c>
      <c r="E120" s="213">
        <v>43647</v>
      </c>
      <c r="F120" s="182">
        <f>+AVERAGE(D109:D120)</f>
        <v>23.704265583333338</v>
      </c>
      <c r="G120" s="41"/>
      <c r="H120" s="144"/>
      <c r="I120" s="144"/>
      <c r="J120" s="41"/>
    </row>
    <row r="121" spans="2:11" x14ac:dyDescent="0.3">
      <c r="B121" s="127">
        <f t="shared" si="14"/>
        <v>2019</v>
      </c>
      <c r="C121" s="127">
        <v>8</v>
      </c>
      <c r="D121" s="214">
        <f t="shared" si="13"/>
        <v>19.327518000000001</v>
      </c>
      <c r="E121" s="213">
        <v>43678</v>
      </c>
      <c r="F121" s="182">
        <f t="shared" ref="F121" si="16">+AVERAGE(D110:D121)</f>
        <v>22.939803916666666</v>
      </c>
      <c r="G121" s="41"/>
      <c r="H121" s="144"/>
      <c r="I121" s="144"/>
      <c r="J121" s="41"/>
    </row>
    <row r="122" spans="2:11" x14ac:dyDescent="0.3">
      <c r="B122" s="127">
        <f t="shared" si="14"/>
        <v>2019</v>
      </c>
      <c r="C122" s="127">
        <v>9</v>
      </c>
      <c r="D122" s="214">
        <f t="shared" si="13"/>
        <v>22.349312000000001</v>
      </c>
      <c r="E122" s="213">
        <v>43709</v>
      </c>
      <c r="F122" s="182">
        <f>+AVERAGE(D111:D122)</f>
        <v>23.06955975</v>
      </c>
      <c r="G122" s="41"/>
      <c r="H122" s="144"/>
      <c r="I122" s="144"/>
      <c r="J122" s="41"/>
    </row>
    <row r="123" spans="2:11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7">+AVERAGE(D112:D123)</f>
        <v>21.101006083333335</v>
      </c>
      <c r="G123" s="41"/>
      <c r="H123" s="144"/>
      <c r="I123" s="144"/>
      <c r="J123" s="41"/>
      <c r="K123" s="186"/>
    </row>
    <row r="124" spans="2:11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19.356417416666662</v>
      </c>
      <c r="G124" s="41"/>
      <c r="H124" s="144"/>
      <c r="I124" s="144"/>
      <c r="J124" s="41"/>
      <c r="K124" s="186"/>
    </row>
    <row r="125" spans="2:11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>+AVERAGE(D114:D125)</f>
        <v>17.630870416666667</v>
      </c>
      <c r="G125" s="41"/>
      <c r="H125" s="144"/>
      <c r="I125" s="144"/>
      <c r="J125" s="41"/>
      <c r="K125" s="186"/>
    </row>
    <row r="126" spans="2:11" x14ac:dyDescent="0.3">
      <c r="B126" s="144"/>
      <c r="C126" s="144"/>
      <c r="D126" s="144"/>
      <c r="E126" s="144"/>
      <c r="F126" s="144"/>
      <c r="G126" s="144"/>
      <c r="H126" s="144"/>
      <c r="I126" s="144"/>
      <c r="J126" s="41"/>
      <c r="K126" s="186"/>
    </row>
    <row r="127" spans="2:11" x14ac:dyDescent="0.3">
      <c r="B127" s="144"/>
      <c r="C127" s="144"/>
      <c r="D127" s="144"/>
      <c r="E127" s="144"/>
      <c r="F127" s="144"/>
      <c r="G127" s="144"/>
      <c r="H127" s="144"/>
      <c r="I127" s="144"/>
      <c r="J127" s="41"/>
      <c r="K127" s="186"/>
    </row>
    <row r="128" spans="2:11" x14ac:dyDescent="0.3">
      <c r="B128" s="144"/>
      <c r="C128" s="144"/>
      <c r="D128" s="144"/>
      <c r="E128" s="144"/>
      <c r="F128" s="144"/>
      <c r="G128" s="144"/>
      <c r="H128" s="144"/>
      <c r="I128" s="144"/>
      <c r="J128" s="41"/>
      <c r="K128" s="186"/>
    </row>
    <row r="129" spans="2:11" x14ac:dyDescent="0.3">
      <c r="B129" s="144"/>
      <c r="C129" s="144"/>
      <c r="D129" s="144"/>
      <c r="E129" s="144"/>
      <c r="F129" s="144"/>
      <c r="G129" s="144"/>
      <c r="H129" s="144"/>
      <c r="I129" s="144"/>
      <c r="J129" s="41"/>
      <c r="K129" s="186"/>
    </row>
    <row r="130" spans="2:11" x14ac:dyDescent="0.3">
      <c r="B130" s="144"/>
      <c r="C130" s="144"/>
      <c r="D130" s="144"/>
      <c r="E130" s="144"/>
      <c r="F130" s="144"/>
      <c r="G130" s="144"/>
      <c r="H130" s="144"/>
      <c r="I130" s="144"/>
      <c r="J130" s="41"/>
      <c r="K130" s="186"/>
    </row>
    <row r="131" spans="2:11" x14ac:dyDescent="0.3">
      <c r="B131" s="144"/>
      <c r="C131" s="144"/>
      <c r="D131" s="144"/>
      <c r="E131" s="144"/>
      <c r="F131" s="144"/>
      <c r="G131" s="144"/>
      <c r="H131" s="144"/>
      <c r="I131" s="41"/>
      <c r="J131" s="41"/>
      <c r="K131" s="186"/>
    </row>
    <row r="132" spans="2:11" x14ac:dyDescent="0.3">
      <c r="B132" s="144"/>
      <c r="C132" s="144"/>
      <c r="D132" s="144"/>
      <c r="E132" s="144"/>
      <c r="F132" s="144"/>
      <c r="G132" s="144"/>
      <c r="H132" s="144"/>
      <c r="I132" s="41"/>
      <c r="J132" s="41"/>
      <c r="K132" s="186"/>
    </row>
    <row r="133" spans="2:11" x14ac:dyDescent="0.3">
      <c r="B133" s="144"/>
      <c r="C133" s="144"/>
      <c r="D133" s="144"/>
      <c r="E133" s="144"/>
      <c r="F133" s="144"/>
      <c r="G133" s="144"/>
      <c r="H133" s="144"/>
      <c r="I133" s="41"/>
      <c r="J133" s="41"/>
      <c r="K133" s="186"/>
    </row>
    <row r="134" spans="2:11" x14ac:dyDescent="0.3">
      <c r="B134" s="144"/>
      <c r="C134" s="144"/>
      <c r="D134" s="144"/>
      <c r="E134" s="144"/>
      <c r="F134" s="144"/>
      <c r="G134" s="144"/>
      <c r="H134" s="144"/>
      <c r="I134" s="41"/>
      <c r="J134" s="41"/>
      <c r="K134" s="186"/>
    </row>
    <row r="135" spans="2:11" x14ac:dyDescent="0.3">
      <c r="B135" s="144"/>
      <c r="C135" s="144"/>
      <c r="D135" s="144"/>
      <c r="E135" s="144"/>
      <c r="F135" s="144"/>
      <c r="G135" s="144"/>
      <c r="H135" s="144"/>
      <c r="I135" s="41"/>
      <c r="J135" s="41"/>
      <c r="K135" s="186"/>
    </row>
    <row r="136" spans="2:11" x14ac:dyDescent="0.3">
      <c r="B136" s="144"/>
      <c r="C136" s="144"/>
      <c r="D136" s="144"/>
      <c r="E136" s="144"/>
      <c r="F136" s="144"/>
      <c r="G136" s="144"/>
      <c r="H136" s="144"/>
      <c r="I136" s="41"/>
      <c r="J136" s="41"/>
      <c r="K136" s="186"/>
    </row>
    <row r="137" spans="2:11" x14ac:dyDescent="0.3">
      <c r="B137" s="41"/>
      <c r="C137" s="41"/>
      <c r="D137" s="41"/>
      <c r="E137" s="41"/>
      <c r="F137" s="41"/>
      <c r="G137" s="41"/>
      <c r="H137" s="41"/>
      <c r="I137" s="41"/>
      <c r="J137" s="41"/>
      <c r="K137" s="186"/>
    </row>
    <row r="138" spans="2:11" x14ac:dyDescent="0.3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ignoredErrors>
    <ignoredError sqref="B66 B78 B90 B102" formula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O207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136" customWidth="1"/>
    <col min="2" max="2" width="13" style="136" customWidth="1"/>
    <col min="3" max="8" width="10.44140625" style="136" customWidth="1"/>
    <col min="9" max="11" width="11.33203125" style="136" customWidth="1"/>
    <col min="12" max="12" width="1.88671875" style="136" customWidth="1"/>
    <col min="13" max="13" width="11.44140625" style="136"/>
    <col min="14" max="14" width="4" style="127" customWidth="1"/>
    <col min="15" max="16384" width="11.44140625" style="136"/>
  </cols>
  <sheetData>
    <row r="1" spans="1:15" x14ac:dyDescent="0.3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5" x14ac:dyDescent="0.3">
      <c r="A2" s="61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7"/>
    </row>
    <row r="3" spans="1:15" x14ac:dyDescent="0.3">
      <c r="A3" s="61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7"/>
    </row>
    <row r="4" spans="1:15" x14ac:dyDescent="0.3">
      <c r="A4" s="61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8"/>
    </row>
    <row r="5" spans="1:15" x14ac:dyDescent="0.3">
      <c r="A5" s="61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8"/>
    </row>
    <row r="6" spans="1:15" x14ac:dyDescent="0.3">
      <c r="A6" s="61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8"/>
    </row>
    <row r="7" spans="1:15" x14ac:dyDescent="0.3">
      <c r="A7" s="61"/>
      <c r="B7" s="156"/>
      <c r="C7" s="219" t="s">
        <v>36</v>
      </c>
      <c r="D7" s="219"/>
      <c r="E7" s="219"/>
      <c r="F7" s="219"/>
      <c r="G7" s="219"/>
      <c r="H7" s="219"/>
      <c r="I7" s="219"/>
      <c r="J7" s="219"/>
      <c r="K7" s="219"/>
      <c r="L7" s="158"/>
      <c r="O7" s="127"/>
    </row>
    <row r="8" spans="1:15" x14ac:dyDescent="0.3">
      <c r="A8" s="61"/>
      <c r="B8" s="156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158"/>
      <c r="O8" s="127"/>
    </row>
    <row r="9" spans="1:15" x14ac:dyDescent="0.3">
      <c r="A9" s="61"/>
      <c r="B9" s="156"/>
      <c r="C9" s="159"/>
      <c r="D9" s="159"/>
      <c r="E9" s="159"/>
      <c r="F9" s="159"/>
      <c r="G9" s="159"/>
      <c r="H9" s="159"/>
      <c r="I9" s="156"/>
      <c r="J9" s="156"/>
      <c r="K9" s="156"/>
      <c r="L9" s="158"/>
      <c r="O9" s="127"/>
    </row>
    <row r="10" spans="1:15" ht="15.75" customHeight="1" x14ac:dyDescent="0.3">
      <c r="A10" s="61"/>
      <c r="B10" s="160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158"/>
      <c r="O10" s="127"/>
    </row>
    <row r="11" spans="1:15" x14ac:dyDescent="0.3">
      <c r="A11" s="61"/>
      <c r="B11" s="160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158"/>
      <c r="O11" s="183"/>
    </row>
    <row r="12" spans="1:15" ht="12" customHeight="1" x14ac:dyDescent="0.3">
      <c r="A12" s="61"/>
      <c r="B12" s="160"/>
      <c r="C12" s="159"/>
      <c r="D12" s="159"/>
      <c r="E12" s="159"/>
      <c r="F12" s="159"/>
      <c r="G12" s="159"/>
      <c r="H12" s="159"/>
      <c r="I12" s="159"/>
      <c r="J12" s="159"/>
      <c r="K12" s="159"/>
      <c r="L12" s="158"/>
      <c r="O12" s="127"/>
    </row>
    <row r="13" spans="1:15" x14ac:dyDescent="0.3">
      <c r="A13" s="61"/>
      <c r="B13" s="110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8"/>
      <c r="N13" s="127">
        <f t="shared" ref="N13:N24" si="0">IF(H13="","",1)</f>
        <v>1</v>
      </c>
      <c r="O13" s="127"/>
    </row>
    <row r="14" spans="1:15" x14ac:dyDescent="0.3">
      <c r="A14" s="61"/>
      <c r="B14" s="110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8"/>
      <c r="N14" s="127">
        <f t="shared" si="0"/>
        <v>1</v>
      </c>
      <c r="O14" s="127"/>
    </row>
    <row r="15" spans="1:15" x14ac:dyDescent="0.3">
      <c r="A15" s="61"/>
      <c r="B15" s="110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21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8"/>
      <c r="N15" s="127">
        <f t="shared" si="0"/>
        <v>1</v>
      </c>
      <c r="O15" s="127"/>
    </row>
    <row r="16" spans="1:15" x14ac:dyDescent="0.3">
      <c r="A16" s="61"/>
      <c r="B16" s="110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>
        <v>42.659956000000001</v>
      </c>
      <c r="I16" s="21">
        <v>1.8795506873139134</v>
      </c>
      <c r="J16" s="21">
        <v>101.87955068731391</v>
      </c>
      <c r="K16" s="21">
        <v>24.868730020389719</v>
      </c>
      <c r="L16" s="158"/>
      <c r="N16" s="127">
        <f t="shared" si="0"/>
        <v>1</v>
      </c>
      <c r="O16" s="127"/>
    </row>
    <row r="17" spans="1:15" x14ac:dyDescent="0.3">
      <c r="A17" s="61"/>
      <c r="B17" s="110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>
        <v>43.631706000000001</v>
      </c>
      <c r="I17" s="21">
        <v>-2.7592299010429366</v>
      </c>
      <c r="J17" s="21">
        <v>97.240770098957057</v>
      </c>
      <c r="K17" s="21">
        <v>25.788053509569451</v>
      </c>
      <c r="L17" s="158"/>
      <c r="N17" s="127">
        <f t="shared" si="0"/>
        <v>1</v>
      </c>
      <c r="O17" s="127"/>
    </row>
    <row r="18" spans="1:15" x14ac:dyDescent="0.3">
      <c r="A18" s="61"/>
      <c r="B18" s="110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>
        <v>35.833413</v>
      </c>
      <c r="I18" s="21">
        <v>-15.74096051047038</v>
      </c>
      <c r="J18" s="21">
        <v>84.259039489529613</v>
      </c>
      <c r="K18" s="21">
        <v>12.638898986684556</v>
      </c>
      <c r="L18" s="158"/>
      <c r="N18" s="127">
        <f t="shared" si="0"/>
        <v>1</v>
      </c>
      <c r="O18" s="127"/>
    </row>
    <row r="19" spans="1:15" x14ac:dyDescent="0.3">
      <c r="A19" s="61"/>
      <c r="B19" s="110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>
        <v>38.651946000000002</v>
      </c>
      <c r="I19" s="21">
        <v>-0.91331025374861152</v>
      </c>
      <c r="J19" s="21">
        <v>99.086689746251395</v>
      </c>
      <c r="K19" s="21">
        <v>12.194795890163125</v>
      </c>
      <c r="L19" s="158"/>
      <c r="N19" s="127">
        <f t="shared" si="0"/>
        <v>1</v>
      </c>
      <c r="O19" s="127"/>
    </row>
    <row r="20" spans="1:15" x14ac:dyDescent="0.3">
      <c r="A20" s="61"/>
      <c r="B20" s="110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>
        <v>37.855606000000002</v>
      </c>
      <c r="I20" s="21">
        <v>-1.9759346550527246</v>
      </c>
      <c r="J20" s="21">
        <v>98.024065344947275</v>
      </c>
      <c r="K20" s="21">
        <v>0.43070426606022227</v>
      </c>
      <c r="L20" s="158"/>
      <c r="N20" s="127">
        <f t="shared" si="0"/>
        <v>1</v>
      </c>
      <c r="O20" s="127"/>
    </row>
    <row r="21" spans="1:15" x14ac:dyDescent="0.3">
      <c r="A21" s="61"/>
      <c r="B21" s="110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30">
        <v>39.066777999999999</v>
      </c>
      <c r="I21" s="30">
        <v>12.062267814479345</v>
      </c>
      <c r="J21" s="30">
        <v>112.06226781447934</v>
      </c>
      <c r="K21" s="30">
        <v>8.8204419802411227</v>
      </c>
      <c r="L21" s="158"/>
      <c r="N21" s="127">
        <f t="shared" si="0"/>
        <v>1</v>
      </c>
      <c r="O21" s="127"/>
    </row>
    <row r="22" spans="1:15" x14ac:dyDescent="0.3">
      <c r="A22" s="61"/>
      <c r="B22" s="110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58"/>
      <c r="N22" s="127" t="str">
        <f t="shared" si="0"/>
        <v/>
      </c>
      <c r="O22" s="127"/>
    </row>
    <row r="23" spans="1:15" x14ac:dyDescent="0.3">
      <c r="A23" s="61"/>
      <c r="B23" s="110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8"/>
      <c r="N23" s="127" t="str">
        <f t="shared" si="0"/>
        <v/>
      </c>
      <c r="O23" s="127"/>
    </row>
    <row r="24" spans="1:15" x14ac:dyDescent="0.3">
      <c r="A24" s="61"/>
      <c r="B24" s="110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8"/>
      <c r="N24" s="127" t="str">
        <f t="shared" si="0"/>
        <v/>
      </c>
      <c r="O24" s="127"/>
    </row>
    <row r="25" spans="1:15" x14ac:dyDescent="0.3">
      <c r="A25" s="61"/>
      <c r="B25" s="111" t="s">
        <v>33</v>
      </c>
      <c r="C25" s="78">
        <v>614.71157799999992</v>
      </c>
      <c r="D25" s="78">
        <v>535.42601400000001</v>
      </c>
      <c r="E25" s="78">
        <v>445.598162</v>
      </c>
      <c r="F25" s="78">
        <v>432.40463799999998</v>
      </c>
      <c r="G25" s="78">
        <v>470.57333300000005</v>
      </c>
      <c r="H25" s="82">
        <v>342.96421800000002</v>
      </c>
      <c r="I25" s="161"/>
      <c r="J25" s="54"/>
      <c r="K25" s="54"/>
      <c r="L25" s="158"/>
      <c r="O25" s="127"/>
    </row>
    <row r="26" spans="1:15" ht="18.75" customHeight="1" x14ac:dyDescent="0.3">
      <c r="A26" s="61"/>
      <c r="B26" s="111" t="s">
        <v>19</v>
      </c>
      <c r="C26" s="78"/>
      <c r="D26" s="78">
        <v>-12.8980105203094</v>
      </c>
      <c r="E26" s="78">
        <v>-16.776893473838573</v>
      </c>
      <c r="F26" s="78">
        <v>-2.9608569166405196</v>
      </c>
      <c r="G26" s="78">
        <v>8.8270780758831879</v>
      </c>
      <c r="H26" s="48"/>
      <c r="I26" s="54"/>
      <c r="J26" s="54"/>
      <c r="K26" s="54"/>
      <c r="L26" s="158"/>
      <c r="O26" s="127"/>
    </row>
    <row r="27" spans="1:15" ht="12" customHeight="1" x14ac:dyDescent="0.3">
      <c r="A27" s="61"/>
      <c r="B27" s="110"/>
      <c r="C27" s="113"/>
      <c r="D27" s="113"/>
      <c r="E27" s="113"/>
      <c r="F27" s="113"/>
      <c r="G27" s="113"/>
      <c r="H27" s="162"/>
      <c r="I27" s="163"/>
      <c r="J27" s="163"/>
      <c r="K27" s="163"/>
      <c r="L27" s="158"/>
    </row>
    <row r="28" spans="1:15" ht="18.75" customHeight="1" x14ac:dyDescent="0.3">
      <c r="A28" s="61"/>
      <c r="B28" s="111" t="s">
        <v>20</v>
      </c>
      <c r="C28" s="78">
        <v>453.40858999999995</v>
      </c>
      <c r="D28" s="78">
        <v>407.51103899999998</v>
      </c>
      <c r="E28" s="78">
        <v>334.116581</v>
      </c>
      <c r="F28" s="78">
        <v>306.75807200000003</v>
      </c>
      <c r="G28" s="78">
        <v>341.27218400000004</v>
      </c>
      <c r="H28" s="30">
        <v>342.96421800000002</v>
      </c>
      <c r="I28" s="66">
        <v>0.49580190807463342</v>
      </c>
      <c r="J28" s="30">
        <v>100.49580190807464</v>
      </c>
      <c r="K28" s="30">
        <v>11.251248182313534</v>
      </c>
      <c r="L28" s="158"/>
    </row>
    <row r="29" spans="1:15" ht="18.75" customHeight="1" x14ac:dyDescent="0.3">
      <c r="A29" s="61"/>
      <c r="B29" s="111" t="s">
        <v>19</v>
      </c>
      <c r="C29" s="78"/>
      <c r="D29" s="78">
        <v>-10.122779323611841</v>
      </c>
      <c r="E29" s="78">
        <v>-18.010422044051666</v>
      </c>
      <c r="F29" s="78">
        <v>-8.1883122705604272</v>
      </c>
      <c r="G29" s="78">
        <v>11.251248182313534</v>
      </c>
      <c r="H29" s="30">
        <v>0.49580190807463342</v>
      </c>
      <c r="I29" s="54"/>
      <c r="J29" s="54"/>
      <c r="K29" s="54"/>
      <c r="L29" s="158"/>
    </row>
    <row r="30" spans="1:15" ht="12" customHeight="1" x14ac:dyDescent="0.3">
      <c r="A30" s="61"/>
      <c r="B30" s="160"/>
      <c r="C30" s="164"/>
      <c r="D30" s="164"/>
      <c r="E30" s="164"/>
      <c r="F30" s="164"/>
      <c r="G30" s="164"/>
      <c r="H30" s="165"/>
      <c r="I30" s="163"/>
      <c r="J30" s="163"/>
      <c r="K30" s="163"/>
      <c r="L30" s="158"/>
    </row>
    <row r="31" spans="1:15" ht="14.25" customHeight="1" x14ac:dyDescent="0.3">
      <c r="A31" s="61"/>
      <c r="B31" s="166"/>
      <c r="C31" s="225" t="s">
        <v>136</v>
      </c>
      <c r="D31" s="225"/>
      <c r="E31" s="225"/>
      <c r="F31" s="225"/>
      <c r="G31" s="225"/>
      <c r="H31" s="225"/>
      <c r="I31" s="225"/>
      <c r="J31" s="225"/>
      <c r="K31" s="225"/>
      <c r="L31" s="158"/>
    </row>
    <row r="32" spans="1:15" x14ac:dyDescent="0.3">
      <c r="A32" s="61"/>
      <c r="B32" s="160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158"/>
      <c r="N32" s="127" t="str">
        <f>IF(H32="","",1)</f>
        <v/>
      </c>
    </row>
    <row r="33" spans="1:14" x14ac:dyDescent="0.3">
      <c r="A33" s="61"/>
      <c r="B33" s="160"/>
      <c r="C33" s="51"/>
      <c r="D33" s="51"/>
      <c r="E33" s="51"/>
      <c r="F33" s="51"/>
      <c r="G33" s="51"/>
      <c r="H33" s="52"/>
      <c r="I33" s="53"/>
      <c r="J33" s="53"/>
      <c r="K33" s="53"/>
      <c r="L33" s="158"/>
      <c r="N33" s="127" t="str">
        <f>IF(H33="","",1)</f>
        <v/>
      </c>
    </row>
    <row r="34" spans="1:14" x14ac:dyDescent="0.3">
      <c r="A34" s="61"/>
      <c r="B34" s="160"/>
      <c r="C34" s="51"/>
      <c r="D34" s="51"/>
      <c r="E34" s="51"/>
      <c r="F34" s="51"/>
      <c r="G34" s="51"/>
      <c r="H34" s="52"/>
      <c r="I34" s="53"/>
      <c r="J34" s="53"/>
      <c r="K34" s="53"/>
      <c r="L34" s="158"/>
      <c r="N34" s="127" t="str">
        <f>IF(H34="","",1)</f>
        <v/>
      </c>
    </row>
    <row r="35" spans="1:14" x14ac:dyDescent="0.3">
      <c r="A35" s="61"/>
      <c r="B35" s="160"/>
      <c r="C35" s="51"/>
      <c r="D35" s="51"/>
      <c r="E35" s="51"/>
      <c r="F35" s="51"/>
      <c r="G35" s="51"/>
      <c r="H35" s="52"/>
      <c r="I35" s="53"/>
      <c r="J35" s="53"/>
      <c r="K35" s="53"/>
      <c r="L35" s="158"/>
      <c r="N35" s="127" t="str">
        <f>IF(H35="","",1)</f>
        <v/>
      </c>
    </row>
    <row r="36" spans="1:14" x14ac:dyDescent="0.3">
      <c r="A36" s="61"/>
      <c r="B36" s="160"/>
      <c r="C36" s="51"/>
      <c r="D36" s="51"/>
      <c r="E36" s="51"/>
      <c r="F36" s="51"/>
      <c r="G36" s="51"/>
      <c r="H36" s="52"/>
      <c r="I36" s="53"/>
      <c r="J36" s="53"/>
      <c r="K36" s="53"/>
      <c r="L36" s="158"/>
      <c r="N36" s="127" t="str">
        <f>IF(H36="","",1)</f>
        <v/>
      </c>
    </row>
    <row r="37" spans="1:14" x14ac:dyDescent="0.3">
      <c r="A37" s="61"/>
      <c r="B37" s="160"/>
      <c r="C37" s="51"/>
      <c r="D37" s="51"/>
      <c r="E37" s="51"/>
      <c r="F37" s="51"/>
      <c r="G37" s="51"/>
      <c r="H37" s="52"/>
      <c r="I37" s="53"/>
      <c r="J37" s="53"/>
      <c r="K37" s="53"/>
      <c r="L37" s="158"/>
    </row>
    <row r="38" spans="1:14" x14ac:dyDescent="0.3">
      <c r="A38" s="61"/>
      <c r="B38" s="160"/>
      <c r="C38" s="51"/>
      <c r="D38" s="51"/>
      <c r="E38" s="51"/>
      <c r="F38" s="51"/>
      <c r="G38" s="51"/>
      <c r="H38" s="52"/>
      <c r="I38" s="53"/>
      <c r="J38" s="53"/>
      <c r="K38" s="53"/>
      <c r="L38" s="158"/>
      <c r="N38" s="127" t="str">
        <f>IF(H38="","",1)</f>
        <v/>
      </c>
    </row>
    <row r="39" spans="1:14" x14ac:dyDescent="0.3">
      <c r="A39" s="61"/>
      <c r="B39" s="160"/>
      <c r="C39" s="51"/>
      <c r="D39" s="51"/>
      <c r="E39" s="51"/>
      <c r="F39" s="51"/>
      <c r="G39" s="51"/>
      <c r="H39" s="52"/>
      <c r="I39" s="53"/>
      <c r="J39" s="53"/>
      <c r="K39" s="53"/>
      <c r="L39" s="158"/>
      <c r="N39" s="127" t="str">
        <f>IF(H39="","",1)</f>
        <v/>
      </c>
    </row>
    <row r="40" spans="1:14" x14ac:dyDescent="0.3">
      <c r="A40" s="61"/>
      <c r="B40" s="160"/>
      <c r="C40" s="51"/>
      <c r="D40" s="51"/>
      <c r="E40" s="51"/>
      <c r="F40" s="51"/>
      <c r="G40" s="51"/>
      <c r="H40" s="52"/>
      <c r="I40" s="53"/>
      <c r="J40" s="53"/>
      <c r="K40" s="53"/>
      <c r="L40" s="158"/>
      <c r="N40" s="127" t="str">
        <f>IF(H40="","",1)</f>
        <v/>
      </c>
    </row>
    <row r="41" spans="1:14" x14ac:dyDescent="0.3">
      <c r="A41" s="61"/>
      <c r="B41" s="160"/>
      <c r="C41" s="51"/>
      <c r="D41" s="51"/>
      <c r="E41" s="51"/>
      <c r="F41" s="51"/>
      <c r="G41" s="51"/>
      <c r="H41" s="52"/>
      <c r="I41" s="53"/>
      <c r="J41" s="53"/>
      <c r="K41" s="53"/>
      <c r="L41" s="158"/>
      <c r="N41" s="127" t="str">
        <f>IF(H41="","",1)</f>
        <v/>
      </c>
    </row>
    <row r="42" spans="1:14" x14ac:dyDescent="0.3">
      <c r="A42" s="61"/>
      <c r="B42" s="160"/>
      <c r="C42" s="51"/>
      <c r="D42" s="51"/>
      <c r="E42" s="51"/>
      <c r="F42" s="51"/>
      <c r="G42" s="51"/>
      <c r="H42" s="52"/>
      <c r="I42" s="53"/>
      <c r="J42" s="53"/>
      <c r="K42" s="53"/>
      <c r="L42" s="158"/>
    </row>
    <row r="43" spans="1:14" x14ac:dyDescent="0.3">
      <c r="A43" s="61"/>
      <c r="B43" s="160"/>
      <c r="C43" s="51"/>
      <c r="D43" s="51"/>
      <c r="E43" s="51"/>
      <c r="F43" s="51"/>
      <c r="G43" s="51"/>
      <c r="H43" s="52"/>
      <c r="I43" s="53"/>
      <c r="J43" s="53"/>
      <c r="K43" s="53"/>
      <c r="L43" s="158"/>
    </row>
    <row r="44" spans="1:14" x14ac:dyDescent="0.3">
      <c r="A44" s="61"/>
      <c r="B44" s="166"/>
      <c r="C44" s="52"/>
      <c r="D44" s="52"/>
      <c r="E44" s="52"/>
      <c r="F44" s="52"/>
      <c r="G44" s="52"/>
      <c r="H44" s="52"/>
      <c r="I44" s="54"/>
      <c r="J44" s="54"/>
      <c r="K44" s="54"/>
      <c r="L44" s="158"/>
    </row>
    <row r="45" spans="1:14" x14ac:dyDescent="0.3">
      <c r="A45" s="167"/>
      <c r="B45" s="106" t="s">
        <v>200</v>
      </c>
      <c r="C45" s="168"/>
      <c r="D45" s="168"/>
      <c r="E45" s="168"/>
      <c r="F45" s="168"/>
      <c r="G45" s="168"/>
      <c r="H45" s="168"/>
      <c r="I45" s="168"/>
      <c r="J45" s="168"/>
      <c r="K45" s="168"/>
      <c r="L45" s="169"/>
    </row>
    <row r="48" spans="1:14" x14ac:dyDescent="0.3">
      <c r="B48" s="127"/>
      <c r="C48" s="127"/>
      <c r="D48" s="127"/>
      <c r="E48" s="127"/>
      <c r="F48" s="127"/>
      <c r="G48" s="127"/>
    </row>
    <row r="49" spans="2:9" x14ac:dyDescent="0.3">
      <c r="B49" s="125"/>
      <c r="C49" s="125"/>
      <c r="D49" s="125"/>
      <c r="E49" s="125"/>
      <c r="F49" s="125"/>
      <c r="G49" s="125"/>
      <c r="H49" s="125"/>
      <c r="I49" s="125"/>
    </row>
    <row r="50" spans="2:9" x14ac:dyDescent="0.3">
      <c r="B50" s="125"/>
      <c r="C50" s="125"/>
      <c r="D50" s="125"/>
      <c r="E50" s="125"/>
      <c r="F50" s="125"/>
      <c r="G50" s="125"/>
      <c r="H50" s="125"/>
      <c r="I50" s="125"/>
    </row>
    <row r="51" spans="2:9" x14ac:dyDescent="0.3">
      <c r="B51" s="127"/>
      <c r="C51" s="127"/>
      <c r="D51" s="127"/>
      <c r="E51" s="127"/>
      <c r="F51" s="127"/>
      <c r="G51" s="127"/>
      <c r="H51" s="125"/>
      <c r="I51" s="125"/>
    </row>
    <row r="52" spans="2:9" x14ac:dyDescent="0.3">
      <c r="B52" s="127"/>
      <c r="C52" s="127"/>
      <c r="D52" s="127"/>
      <c r="E52" s="127"/>
      <c r="F52" s="127"/>
      <c r="G52" s="127"/>
      <c r="H52" s="125"/>
      <c r="I52" s="125"/>
    </row>
    <row r="53" spans="2:9" x14ac:dyDescent="0.3">
      <c r="B53" s="127" t="s">
        <v>1</v>
      </c>
      <c r="C53" s="127" t="s">
        <v>161</v>
      </c>
      <c r="D53" s="127" t="s">
        <v>169</v>
      </c>
      <c r="E53" s="127" t="s">
        <v>162</v>
      </c>
      <c r="F53" s="127" t="s">
        <v>163</v>
      </c>
      <c r="G53" s="127"/>
      <c r="H53" s="125"/>
      <c r="I53" s="125"/>
    </row>
    <row r="54" spans="2:9" x14ac:dyDescent="0.3">
      <c r="B54" s="127">
        <f>+C11</f>
        <v>2014</v>
      </c>
      <c r="C54" s="127">
        <v>1</v>
      </c>
      <c r="D54" s="214">
        <f t="shared" ref="D54:D65" si="1">+C13</f>
        <v>40.553722</v>
      </c>
      <c r="E54" s="213">
        <v>41640</v>
      </c>
      <c r="F54" s="127"/>
      <c r="G54" s="127"/>
      <c r="H54" s="125"/>
      <c r="I54" s="125"/>
    </row>
    <row r="55" spans="2:9" x14ac:dyDescent="0.3">
      <c r="B55" s="127">
        <f t="shared" ref="B55:B65" si="2">+B54</f>
        <v>2014</v>
      </c>
      <c r="C55" s="127">
        <v>2</v>
      </c>
      <c r="D55" s="214">
        <f t="shared" si="1"/>
        <v>43.401128</v>
      </c>
      <c r="E55" s="213">
        <v>41671</v>
      </c>
      <c r="F55" s="127"/>
      <c r="G55" s="127"/>
      <c r="H55" s="125"/>
      <c r="I55" s="125"/>
    </row>
    <row r="56" spans="2:9" x14ac:dyDescent="0.3">
      <c r="B56" s="127">
        <f t="shared" si="2"/>
        <v>2014</v>
      </c>
      <c r="C56" s="127">
        <v>3</v>
      </c>
      <c r="D56" s="214">
        <f t="shared" si="1"/>
        <v>49.341313</v>
      </c>
      <c r="E56" s="213">
        <v>41699</v>
      </c>
      <c r="F56" s="127"/>
      <c r="G56" s="127"/>
      <c r="H56" s="125"/>
      <c r="I56" s="125"/>
    </row>
    <row r="57" spans="2:9" x14ac:dyDescent="0.3">
      <c r="B57" s="127">
        <f t="shared" si="2"/>
        <v>2014</v>
      </c>
      <c r="C57" s="127">
        <v>4</v>
      </c>
      <c r="D57" s="214">
        <f t="shared" si="1"/>
        <v>48.876175000000003</v>
      </c>
      <c r="E57" s="213">
        <v>41730</v>
      </c>
      <c r="F57" s="182">
        <f>+AVERAGE(D54:D61)</f>
        <v>49.862665499999991</v>
      </c>
      <c r="G57" s="127"/>
      <c r="H57" s="125"/>
      <c r="I57" s="125"/>
    </row>
    <row r="58" spans="2:9" x14ac:dyDescent="0.3">
      <c r="B58" s="127">
        <f t="shared" si="2"/>
        <v>2014</v>
      </c>
      <c r="C58" s="127">
        <v>5</v>
      </c>
      <c r="D58" s="214">
        <f t="shared" si="1"/>
        <v>53.228749999999998</v>
      </c>
      <c r="E58" s="213">
        <v>41760</v>
      </c>
      <c r="F58" s="182">
        <f>+AVERAGE(D54:D61)</f>
        <v>49.862665499999991</v>
      </c>
      <c r="G58" s="127"/>
      <c r="H58" s="125"/>
      <c r="I58" s="125"/>
    </row>
    <row r="59" spans="2:9" x14ac:dyDescent="0.3">
      <c r="B59" s="127">
        <f t="shared" si="2"/>
        <v>2014</v>
      </c>
      <c r="C59" s="127">
        <v>6</v>
      </c>
      <c r="D59" s="214">
        <f t="shared" si="1"/>
        <v>48.730423999999999</v>
      </c>
      <c r="E59" s="213">
        <v>41791</v>
      </c>
      <c r="F59" s="182">
        <f>+AVERAGE(D54:D61)</f>
        <v>49.862665499999991</v>
      </c>
      <c r="G59" s="127"/>
      <c r="H59" s="125"/>
      <c r="I59" s="125"/>
    </row>
    <row r="60" spans="2:9" x14ac:dyDescent="0.3">
      <c r="B60" s="127">
        <f t="shared" si="2"/>
        <v>2014</v>
      </c>
      <c r="C60" s="127">
        <v>7</v>
      </c>
      <c r="D60" s="214">
        <f t="shared" si="1"/>
        <v>62.994453</v>
      </c>
      <c r="E60" s="213">
        <v>41821</v>
      </c>
      <c r="F60" s="182">
        <f>+AVERAGE(D54:D61)</f>
        <v>49.862665499999991</v>
      </c>
      <c r="G60" s="127"/>
      <c r="H60" s="125"/>
      <c r="I60" s="125"/>
    </row>
    <row r="61" spans="2:9" x14ac:dyDescent="0.3">
      <c r="B61" s="127">
        <f t="shared" si="2"/>
        <v>2014</v>
      </c>
      <c r="C61" s="127">
        <v>8</v>
      </c>
      <c r="D61" s="214">
        <f t="shared" si="1"/>
        <v>51.775359000000002</v>
      </c>
      <c r="E61" s="213">
        <v>41852</v>
      </c>
      <c r="F61" s="182">
        <f>+AVERAGE(D54:D61)</f>
        <v>49.862665499999991</v>
      </c>
      <c r="G61" s="127"/>
      <c r="H61" s="125"/>
      <c r="I61" s="125"/>
    </row>
    <row r="62" spans="2:9" x14ac:dyDescent="0.3">
      <c r="B62" s="127">
        <f t="shared" si="2"/>
        <v>2014</v>
      </c>
      <c r="C62" s="127">
        <v>9</v>
      </c>
      <c r="D62" s="214">
        <f t="shared" si="1"/>
        <v>54.507266000000001</v>
      </c>
      <c r="E62" s="213">
        <v>41883</v>
      </c>
      <c r="F62" s="182">
        <f>+AVERAGE(D54:D62)</f>
        <v>50.378732222222219</v>
      </c>
      <c r="G62" s="127"/>
      <c r="H62" s="125"/>
      <c r="I62" s="125"/>
    </row>
    <row r="63" spans="2:9" x14ac:dyDescent="0.3">
      <c r="B63" s="127">
        <f t="shared" si="2"/>
        <v>2014</v>
      </c>
      <c r="C63" s="127">
        <v>10</v>
      </c>
      <c r="D63" s="214">
        <f t="shared" si="1"/>
        <v>53.662362999999999</v>
      </c>
      <c r="E63" s="213">
        <v>41913</v>
      </c>
      <c r="F63" s="182">
        <f>+AVERAGE(D54:D63)</f>
        <v>50.707095299999992</v>
      </c>
      <c r="G63" s="127"/>
      <c r="H63" s="125"/>
      <c r="I63" s="125"/>
    </row>
    <row r="64" spans="2:9" x14ac:dyDescent="0.3">
      <c r="B64" s="127">
        <f t="shared" si="2"/>
        <v>2014</v>
      </c>
      <c r="C64" s="127">
        <v>11</v>
      </c>
      <c r="D64" s="214">
        <f t="shared" si="1"/>
        <v>49.793503000000001</v>
      </c>
      <c r="E64" s="213">
        <v>41944</v>
      </c>
      <c r="F64" s="182">
        <f>+AVERAGE(D54:D64)</f>
        <v>50.624041454545448</v>
      </c>
      <c r="G64" s="127"/>
      <c r="H64" s="125"/>
      <c r="I64" s="125"/>
    </row>
    <row r="65" spans="2:9" x14ac:dyDescent="0.3">
      <c r="B65" s="127">
        <f t="shared" si="2"/>
        <v>2014</v>
      </c>
      <c r="C65" s="127">
        <v>12</v>
      </c>
      <c r="D65" s="214">
        <f t="shared" si="1"/>
        <v>57.847121999999999</v>
      </c>
      <c r="E65" s="213">
        <v>41974</v>
      </c>
      <c r="F65" s="182">
        <f t="shared" ref="F65:F96" si="3">+AVERAGE(D54:D65)</f>
        <v>51.225964833333329</v>
      </c>
      <c r="G65" s="127"/>
      <c r="H65" s="125"/>
      <c r="I65" s="125"/>
    </row>
    <row r="66" spans="2:9" x14ac:dyDescent="0.3">
      <c r="B66" s="127">
        <f>+D11</f>
        <v>2015</v>
      </c>
      <c r="C66" s="127">
        <v>1</v>
      </c>
      <c r="D66" s="214">
        <f t="shared" ref="D66:D77" si="4">+D13</f>
        <v>31.737537</v>
      </c>
      <c r="E66" s="213">
        <v>42005</v>
      </c>
      <c r="F66" s="182">
        <f t="shared" si="3"/>
        <v>50.491282750000003</v>
      </c>
      <c r="G66" s="127"/>
      <c r="H66" s="125"/>
      <c r="I66" s="125"/>
    </row>
    <row r="67" spans="2:9" x14ac:dyDescent="0.3">
      <c r="B67" s="127">
        <f t="shared" ref="B67:B77" si="5">+B66</f>
        <v>2015</v>
      </c>
      <c r="C67" s="127">
        <v>2</v>
      </c>
      <c r="D67" s="214">
        <f t="shared" si="4"/>
        <v>42.157491999999998</v>
      </c>
      <c r="E67" s="213">
        <v>42036</v>
      </c>
      <c r="F67" s="182">
        <f t="shared" si="3"/>
        <v>50.387646416666662</v>
      </c>
      <c r="G67" s="127"/>
      <c r="H67" s="125"/>
      <c r="I67" s="125"/>
    </row>
    <row r="68" spans="2:9" x14ac:dyDescent="0.3">
      <c r="B68" s="127">
        <f t="shared" si="5"/>
        <v>2015</v>
      </c>
      <c r="C68" s="127">
        <v>3</v>
      </c>
      <c r="D68" s="214">
        <f t="shared" si="4"/>
        <v>47.739140999999996</v>
      </c>
      <c r="E68" s="213">
        <v>42064</v>
      </c>
      <c r="F68" s="182">
        <f t="shared" si="3"/>
        <v>50.254132083333339</v>
      </c>
      <c r="G68" s="127"/>
      <c r="H68" s="125"/>
      <c r="I68" s="125"/>
    </row>
    <row r="69" spans="2:9" x14ac:dyDescent="0.3">
      <c r="B69" s="127">
        <f t="shared" si="5"/>
        <v>2015</v>
      </c>
      <c r="C69" s="127">
        <v>4</v>
      </c>
      <c r="D69" s="214">
        <f t="shared" si="4"/>
        <v>49.283757999999999</v>
      </c>
      <c r="E69" s="213">
        <v>42095</v>
      </c>
      <c r="F69" s="182">
        <f t="shared" si="3"/>
        <v>50.288097333333326</v>
      </c>
      <c r="G69" s="127"/>
      <c r="H69" s="125"/>
      <c r="I69" s="125"/>
    </row>
    <row r="70" spans="2:9" x14ac:dyDescent="0.3">
      <c r="B70" s="127">
        <f t="shared" si="5"/>
        <v>2015</v>
      </c>
      <c r="C70" s="127">
        <v>5</v>
      </c>
      <c r="D70" s="214">
        <f t="shared" si="4"/>
        <v>49.648125</v>
      </c>
      <c r="E70" s="213">
        <v>42125</v>
      </c>
      <c r="F70" s="182">
        <f t="shared" si="3"/>
        <v>49.989711916666664</v>
      </c>
      <c r="G70" s="127"/>
      <c r="H70" s="125"/>
      <c r="I70" s="125"/>
    </row>
    <row r="71" spans="2:9" x14ac:dyDescent="0.3">
      <c r="B71" s="127">
        <f t="shared" si="5"/>
        <v>2015</v>
      </c>
      <c r="C71" s="127">
        <v>6</v>
      </c>
      <c r="D71" s="214">
        <f t="shared" si="4"/>
        <v>46.792518000000001</v>
      </c>
      <c r="E71" s="213">
        <v>42156</v>
      </c>
      <c r="F71" s="182">
        <f t="shared" si="3"/>
        <v>49.828219749999995</v>
      </c>
      <c r="G71" s="127"/>
      <c r="H71" s="125"/>
      <c r="I71" s="125"/>
    </row>
    <row r="72" spans="2:9" x14ac:dyDescent="0.3">
      <c r="B72" s="127">
        <f t="shared" si="5"/>
        <v>2015</v>
      </c>
      <c r="C72" s="127">
        <v>7</v>
      </c>
      <c r="D72" s="214">
        <f t="shared" si="4"/>
        <v>48.143711000000003</v>
      </c>
      <c r="E72" s="213">
        <v>42186</v>
      </c>
      <c r="F72" s="182">
        <f t="shared" si="3"/>
        <v>48.590657916666665</v>
      </c>
      <c r="G72" s="127"/>
      <c r="H72" s="125"/>
      <c r="I72" s="125"/>
    </row>
    <row r="73" spans="2:9" x14ac:dyDescent="0.3">
      <c r="B73" s="127">
        <f t="shared" si="5"/>
        <v>2015</v>
      </c>
      <c r="C73" s="127">
        <v>8</v>
      </c>
      <c r="D73" s="214">
        <f t="shared" si="4"/>
        <v>42.099525</v>
      </c>
      <c r="E73" s="213">
        <v>42217</v>
      </c>
      <c r="F73" s="182">
        <f t="shared" si="3"/>
        <v>47.784338416666664</v>
      </c>
      <c r="G73" s="127"/>
      <c r="H73" s="125"/>
      <c r="I73" s="125"/>
    </row>
    <row r="74" spans="2:9" x14ac:dyDescent="0.3">
      <c r="B74" s="127">
        <f t="shared" si="5"/>
        <v>2015</v>
      </c>
      <c r="C74" s="127">
        <v>9</v>
      </c>
      <c r="D74" s="214">
        <f t="shared" si="4"/>
        <v>49.909232000000003</v>
      </c>
      <c r="E74" s="213">
        <v>42248</v>
      </c>
      <c r="F74" s="182">
        <f t="shared" si="3"/>
        <v>47.40116891666667</v>
      </c>
      <c r="G74" s="127"/>
      <c r="H74" s="125"/>
      <c r="I74" s="125"/>
    </row>
    <row r="75" spans="2:9" x14ac:dyDescent="0.3">
      <c r="B75" s="127">
        <f t="shared" si="5"/>
        <v>2015</v>
      </c>
      <c r="C75" s="127">
        <v>10</v>
      </c>
      <c r="D75" s="214">
        <f t="shared" si="4"/>
        <v>40.234285999999997</v>
      </c>
      <c r="E75" s="213">
        <v>42278</v>
      </c>
      <c r="F75" s="182">
        <f t="shared" si="3"/>
        <v>46.282162499999998</v>
      </c>
      <c r="G75" s="127"/>
      <c r="H75" s="125"/>
      <c r="I75" s="125"/>
    </row>
    <row r="76" spans="2:9" x14ac:dyDescent="0.3">
      <c r="B76" s="127">
        <f t="shared" si="5"/>
        <v>2015</v>
      </c>
      <c r="C76" s="127">
        <v>11</v>
      </c>
      <c r="D76" s="214">
        <f t="shared" si="4"/>
        <v>44.161425000000001</v>
      </c>
      <c r="E76" s="213">
        <v>42309</v>
      </c>
      <c r="F76" s="182">
        <f t="shared" si="3"/>
        <v>45.812822666666669</v>
      </c>
      <c r="G76" s="127"/>
      <c r="H76" s="125"/>
      <c r="I76" s="125"/>
    </row>
    <row r="77" spans="2:9" x14ac:dyDescent="0.3">
      <c r="B77" s="127">
        <f t="shared" si="5"/>
        <v>2015</v>
      </c>
      <c r="C77" s="127">
        <v>12</v>
      </c>
      <c r="D77" s="214">
        <f t="shared" si="4"/>
        <v>43.519264</v>
      </c>
      <c r="E77" s="213">
        <v>42339</v>
      </c>
      <c r="F77" s="182">
        <f t="shared" si="3"/>
        <v>44.618834499999998</v>
      </c>
      <c r="G77" s="127"/>
      <c r="H77" s="125"/>
      <c r="I77" s="125"/>
    </row>
    <row r="78" spans="2:9" x14ac:dyDescent="0.3">
      <c r="B78" s="127">
        <f>+E11</f>
        <v>2016</v>
      </c>
      <c r="C78" s="127">
        <v>1</v>
      </c>
      <c r="D78" s="214">
        <f t="shared" ref="D78:D89" si="6">+E13</f>
        <v>26.451540000000001</v>
      </c>
      <c r="E78" s="213">
        <v>42370</v>
      </c>
      <c r="F78" s="182">
        <f t="shared" si="3"/>
        <v>44.178334750000005</v>
      </c>
      <c r="G78" s="127"/>
      <c r="H78" s="125"/>
      <c r="I78" s="125"/>
    </row>
    <row r="79" spans="2:9" x14ac:dyDescent="0.3">
      <c r="B79" s="127">
        <f t="shared" ref="B79:B89" si="7">+B78</f>
        <v>2016</v>
      </c>
      <c r="C79" s="127">
        <v>2</v>
      </c>
      <c r="D79" s="214">
        <f t="shared" si="6"/>
        <v>36.581915000000002</v>
      </c>
      <c r="E79" s="213">
        <v>42401</v>
      </c>
      <c r="F79" s="182">
        <f t="shared" si="3"/>
        <v>43.713703333333335</v>
      </c>
      <c r="G79" s="127"/>
      <c r="H79" s="125"/>
      <c r="I79" s="125"/>
    </row>
    <row r="80" spans="2:9" x14ac:dyDescent="0.3">
      <c r="B80" s="127">
        <f t="shared" si="7"/>
        <v>2016</v>
      </c>
      <c r="C80" s="127">
        <v>3</v>
      </c>
      <c r="D80" s="214">
        <f t="shared" si="6"/>
        <v>40.451918999999997</v>
      </c>
      <c r="E80" s="213">
        <v>42430</v>
      </c>
      <c r="F80" s="182">
        <f t="shared" si="3"/>
        <v>43.106434833333338</v>
      </c>
      <c r="G80" s="127"/>
      <c r="H80" s="125"/>
      <c r="I80" s="125"/>
    </row>
    <row r="81" spans="2:9" x14ac:dyDescent="0.3">
      <c r="B81" s="127">
        <f t="shared" si="7"/>
        <v>2016</v>
      </c>
      <c r="C81" s="127">
        <v>4</v>
      </c>
      <c r="D81" s="214">
        <f t="shared" si="6"/>
        <v>39.096381999999998</v>
      </c>
      <c r="E81" s="213">
        <v>42461</v>
      </c>
      <c r="F81" s="182">
        <f t="shared" si="3"/>
        <v>42.257486833333338</v>
      </c>
      <c r="G81" s="127"/>
      <c r="H81" s="125"/>
      <c r="I81" s="125"/>
    </row>
    <row r="82" spans="2:9" x14ac:dyDescent="0.3">
      <c r="B82" s="127">
        <f t="shared" si="7"/>
        <v>2016</v>
      </c>
      <c r="C82" s="127">
        <v>5</v>
      </c>
      <c r="D82" s="214">
        <f t="shared" si="6"/>
        <v>40.342044999999999</v>
      </c>
      <c r="E82" s="213">
        <v>42491</v>
      </c>
      <c r="F82" s="182">
        <f t="shared" si="3"/>
        <v>41.481980166666666</v>
      </c>
      <c r="G82" s="127"/>
      <c r="H82" s="125"/>
      <c r="I82" s="125"/>
    </row>
    <row r="83" spans="2:9" x14ac:dyDescent="0.3">
      <c r="B83" s="127">
        <f t="shared" si="7"/>
        <v>2016</v>
      </c>
      <c r="C83" s="127">
        <v>6</v>
      </c>
      <c r="D83" s="214">
        <f t="shared" si="6"/>
        <v>38.341774999999998</v>
      </c>
      <c r="E83" s="213">
        <v>42522</v>
      </c>
      <c r="F83" s="182">
        <f t="shared" si="3"/>
        <v>40.777751583333334</v>
      </c>
      <c r="G83" s="127"/>
      <c r="H83" s="125"/>
      <c r="I83" s="125"/>
    </row>
    <row r="84" spans="2:9" x14ac:dyDescent="0.3">
      <c r="B84" s="127">
        <f t="shared" si="7"/>
        <v>2016</v>
      </c>
      <c r="C84" s="127">
        <v>7</v>
      </c>
      <c r="D84" s="214">
        <f t="shared" si="6"/>
        <v>28.409153</v>
      </c>
      <c r="E84" s="213">
        <v>42552</v>
      </c>
      <c r="F84" s="182">
        <f t="shared" si="3"/>
        <v>39.13320508333333</v>
      </c>
      <c r="G84" s="127"/>
      <c r="H84" s="125"/>
      <c r="I84" s="125"/>
    </row>
    <row r="85" spans="2:9" x14ac:dyDescent="0.3">
      <c r="B85" s="127">
        <f t="shared" si="7"/>
        <v>2016</v>
      </c>
      <c r="C85" s="127">
        <v>8</v>
      </c>
      <c r="D85" s="214">
        <f t="shared" si="6"/>
        <v>45.416272999999997</v>
      </c>
      <c r="E85" s="213">
        <v>42583</v>
      </c>
      <c r="F85" s="182">
        <f t="shared" si="3"/>
        <v>39.409600749999996</v>
      </c>
      <c r="G85" s="127"/>
      <c r="H85" s="125"/>
      <c r="I85" s="125"/>
    </row>
    <row r="86" spans="2:9" x14ac:dyDescent="0.3">
      <c r="B86" s="127">
        <f t="shared" si="7"/>
        <v>2016</v>
      </c>
      <c r="C86" s="127">
        <v>9</v>
      </c>
      <c r="D86" s="214">
        <f t="shared" si="6"/>
        <v>39.025579</v>
      </c>
      <c r="E86" s="213">
        <v>42614</v>
      </c>
      <c r="F86" s="182">
        <f t="shared" si="3"/>
        <v>38.502629666666664</v>
      </c>
      <c r="G86" s="127"/>
      <c r="H86" s="125"/>
      <c r="I86" s="125"/>
    </row>
    <row r="87" spans="2:9" x14ac:dyDescent="0.3">
      <c r="B87" s="127">
        <f t="shared" si="7"/>
        <v>2016</v>
      </c>
      <c r="C87" s="127">
        <v>10</v>
      </c>
      <c r="D87" s="214">
        <f t="shared" si="6"/>
        <v>35.528067</v>
      </c>
      <c r="E87" s="213">
        <v>42644</v>
      </c>
      <c r="F87" s="182">
        <f t="shared" si="3"/>
        <v>38.110444749999999</v>
      </c>
      <c r="G87" s="127"/>
      <c r="H87" s="125"/>
      <c r="I87" s="125"/>
    </row>
    <row r="88" spans="2:9" x14ac:dyDescent="0.3">
      <c r="B88" s="127">
        <f t="shared" si="7"/>
        <v>2016</v>
      </c>
      <c r="C88" s="127">
        <v>11</v>
      </c>
      <c r="D88" s="214">
        <f t="shared" si="6"/>
        <v>36.927300000000002</v>
      </c>
      <c r="E88" s="213">
        <v>42675</v>
      </c>
      <c r="F88" s="182">
        <f t="shared" si="3"/>
        <v>37.507601000000001</v>
      </c>
      <c r="G88" s="127"/>
      <c r="H88" s="125"/>
      <c r="I88" s="125"/>
    </row>
    <row r="89" spans="2:9" x14ac:dyDescent="0.3">
      <c r="B89" s="127">
        <f t="shared" si="7"/>
        <v>2016</v>
      </c>
      <c r="C89" s="127">
        <v>12</v>
      </c>
      <c r="D89" s="214">
        <f t="shared" si="6"/>
        <v>39.026214000000003</v>
      </c>
      <c r="E89" s="213">
        <v>42705</v>
      </c>
      <c r="F89" s="182">
        <f t="shared" si="3"/>
        <v>37.133180166666669</v>
      </c>
      <c r="G89" s="127"/>
      <c r="H89" s="125"/>
      <c r="I89" s="125"/>
    </row>
    <row r="90" spans="2:9" x14ac:dyDescent="0.3">
      <c r="B90" s="127">
        <f>+F11</f>
        <v>2017</v>
      </c>
      <c r="C90" s="127">
        <v>1</v>
      </c>
      <c r="D90" s="214">
        <f t="shared" ref="D90:D101" si="8">+F13</f>
        <v>25.196702999999999</v>
      </c>
      <c r="E90" s="213">
        <v>42736</v>
      </c>
      <c r="F90" s="182">
        <f t="shared" si="3"/>
        <v>37.028610416666666</v>
      </c>
      <c r="G90" s="127"/>
      <c r="H90" s="125"/>
      <c r="I90" s="125"/>
    </row>
    <row r="91" spans="2:9" x14ac:dyDescent="0.3">
      <c r="B91" s="127">
        <f t="shared" ref="B91:B101" si="9">+B90</f>
        <v>2017</v>
      </c>
      <c r="C91" s="127">
        <v>2</v>
      </c>
      <c r="D91" s="214">
        <f t="shared" si="8"/>
        <v>30.364571999999999</v>
      </c>
      <c r="E91" s="213">
        <v>42767</v>
      </c>
      <c r="F91" s="182">
        <f t="shared" si="3"/>
        <v>36.510498500000004</v>
      </c>
      <c r="G91" s="127"/>
      <c r="H91" s="125"/>
      <c r="I91" s="125"/>
    </row>
    <row r="92" spans="2:9" x14ac:dyDescent="0.3">
      <c r="B92" s="127">
        <f t="shared" si="9"/>
        <v>2017</v>
      </c>
      <c r="C92" s="127">
        <v>3</v>
      </c>
      <c r="D92" s="214">
        <f t="shared" si="8"/>
        <v>38.979227999999999</v>
      </c>
      <c r="E92" s="213">
        <v>42795</v>
      </c>
      <c r="F92" s="182">
        <f t="shared" si="3"/>
        <v>36.38777425</v>
      </c>
      <c r="G92" s="127"/>
      <c r="H92" s="125"/>
      <c r="I92" s="125"/>
    </row>
    <row r="93" spans="2:9" x14ac:dyDescent="0.3">
      <c r="B93" s="127">
        <f t="shared" si="9"/>
        <v>2017</v>
      </c>
      <c r="C93" s="127">
        <v>4</v>
      </c>
      <c r="D93" s="214">
        <f t="shared" si="8"/>
        <v>33.533562000000003</v>
      </c>
      <c r="E93" s="213">
        <v>42826</v>
      </c>
      <c r="F93" s="182">
        <f t="shared" si="3"/>
        <v>35.924205916666665</v>
      </c>
      <c r="G93" s="127"/>
      <c r="H93" s="125"/>
      <c r="I93" s="125"/>
    </row>
    <row r="94" spans="2:9" x14ac:dyDescent="0.3">
      <c r="B94" s="127">
        <f t="shared" si="9"/>
        <v>2017</v>
      </c>
      <c r="C94" s="127">
        <v>5</v>
      </c>
      <c r="D94" s="214">
        <f t="shared" si="8"/>
        <v>35.670928000000004</v>
      </c>
      <c r="E94" s="213">
        <v>42856</v>
      </c>
      <c r="F94" s="182">
        <f t="shared" si="3"/>
        <v>35.534946166666664</v>
      </c>
      <c r="G94" s="127"/>
      <c r="H94" s="125"/>
      <c r="I94" s="125"/>
    </row>
    <row r="95" spans="2:9" x14ac:dyDescent="0.3">
      <c r="B95" s="127">
        <f t="shared" si="9"/>
        <v>2017</v>
      </c>
      <c r="C95" s="127">
        <v>6</v>
      </c>
      <c r="D95" s="214">
        <f t="shared" si="8"/>
        <v>37.755764999999997</v>
      </c>
      <c r="E95" s="213">
        <v>42887</v>
      </c>
      <c r="F95" s="182">
        <f t="shared" si="3"/>
        <v>35.486111999999999</v>
      </c>
      <c r="G95" s="127"/>
      <c r="H95" s="125"/>
      <c r="I95" s="125"/>
    </row>
    <row r="96" spans="2:9" x14ac:dyDescent="0.3">
      <c r="B96" s="127">
        <f t="shared" si="9"/>
        <v>2017</v>
      </c>
      <c r="C96" s="127">
        <v>7</v>
      </c>
      <c r="D96" s="214">
        <f t="shared" si="8"/>
        <v>34.76829</v>
      </c>
      <c r="E96" s="213">
        <v>42917</v>
      </c>
      <c r="F96" s="182">
        <f t="shared" si="3"/>
        <v>36.01604008333333</v>
      </c>
      <c r="G96" s="127"/>
      <c r="H96" s="125"/>
      <c r="I96" s="125"/>
    </row>
    <row r="97" spans="2:9" x14ac:dyDescent="0.3">
      <c r="B97" s="127">
        <f t="shared" si="9"/>
        <v>2017</v>
      </c>
      <c r="C97" s="127">
        <v>8</v>
      </c>
      <c r="D97" s="214">
        <f t="shared" si="8"/>
        <v>38.453066999999997</v>
      </c>
      <c r="E97" s="213">
        <v>42948</v>
      </c>
      <c r="F97" s="182">
        <f t="shared" ref="F97:F117" si="10">+AVERAGE(D86:D97)</f>
        <v>35.435772916666664</v>
      </c>
      <c r="G97" s="127"/>
      <c r="H97" s="125"/>
      <c r="I97" s="125"/>
    </row>
    <row r="98" spans="2:9" x14ac:dyDescent="0.3">
      <c r="B98" s="127">
        <f t="shared" si="9"/>
        <v>2017</v>
      </c>
      <c r="C98" s="127">
        <v>9</v>
      </c>
      <c r="D98" s="214">
        <f t="shared" si="8"/>
        <v>32.035957000000003</v>
      </c>
      <c r="E98" s="213">
        <v>42979</v>
      </c>
      <c r="F98" s="182">
        <f t="shared" si="10"/>
        <v>34.853304416666667</v>
      </c>
      <c r="G98" s="127"/>
      <c r="H98" s="125"/>
      <c r="I98" s="125"/>
    </row>
    <row r="99" spans="2:9" x14ac:dyDescent="0.3">
      <c r="B99" s="127">
        <f t="shared" si="9"/>
        <v>2017</v>
      </c>
      <c r="C99" s="127">
        <v>10</v>
      </c>
      <c r="D99" s="214">
        <f t="shared" si="8"/>
        <v>39.258490999999999</v>
      </c>
      <c r="E99" s="213">
        <v>43009</v>
      </c>
      <c r="F99" s="182">
        <f t="shared" si="10"/>
        <v>35.164173083333331</v>
      </c>
      <c r="G99" s="127"/>
      <c r="H99" s="125"/>
      <c r="I99" s="125"/>
    </row>
    <row r="100" spans="2:9" x14ac:dyDescent="0.3">
      <c r="B100" s="127">
        <f t="shared" si="9"/>
        <v>2017</v>
      </c>
      <c r="C100" s="127">
        <v>11</v>
      </c>
      <c r="D100" s="214">
        <f t="shared" si="8"/>
        <v>42.905988999999998</v>
      </c>
      <c r="E100" s="213">
        <v>43040</v>
      </c>
      <c r="F100" s="182">
        <f t="shared" si="10"/>
        <v>35.662397166666658</v>
      </c>
      <c r="G100" s="127"/>
      <c r="H100" s="125"/>
      <c r="I100" s="125"/>
    </row>
    <row r="101" spans="2:9" x14ac:dyDescent="0.3">
      <c r="B101" s="127">
        <f t="shared" si="9"/>
        <v>2017</v>
      </c>
      <c r="C101" s="127">
        <v>12</v>
      </c>
      <c r="D101" s="214">
        <f t="shared" si="8"/>
        <v>43.482086000000002</v>
      </c>
      <c r="E101" s="213">
        <v>43070</v>
      </c>
      <c r="F101" s="182">
        <f t="shared" si="10"/>
        <v>36.033719833333329</v>
      </c>
      <c r="G101" s="127"/>
      <c r="H101" s="125"/>
      <c r="I101" s="125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31.454429000000001</v>
      </c>
      <c r="E102" s="213">
        <v>43101</v>
      </c>
      <c r="F102" s="182">
        <f t="shared" si="10"/>
        <v>36.555197</v>
      </c>
      <c r="G102" s="127"/>
      <c r="H102" s="125"/>
      <c r="I102" s="125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30.021878999999998</v>
      </c>
      <c r="E103" s="213">
        <v>43132</v>
      </c>
      <c r="F103" s="182">
        <f t="shared" si="10"/>
        <v>36.526639249999995</v>
      </c>
      <c r="G103" s="127"/>
      <c r="H103" s="125"/>
      <c r="I103" s="125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38.036931000000003</v>
      </c>
      <c r="E104" s="213">
        <v>43160</v>
      </c>
      <c r="F104" s="182">
        <f t="shared" si="10"/>
        <v>36.448114499999996</v>
      </c>
      <c r="G104" s="127"/>
      <c r="H104" s="125"/>
      <c r="I104" s="125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41.872933000000003</v>
      </c>
      <c r="E105" s="213">
        <v>43191</v>
      </c>
      <c r="F105" s="182">
        <f t="shared" si="10"/>
        <v>37.143062083333326</v>
      </c>
      <c r="G105" s="127"/>
      <c r="H105" s="125"/>
      <c r="I105" s="125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44.869765999999998</v>
      </c>
      <c r="E106" s="213">
        <v>43221</v>
      </c>
      <c r="F106" s="182">
        <f t="shared" si="10"/>
        <v>37.909631916666662</v>
      </c>
      <c r="G106" s="127"/>
      <c r="H106" s="125"/>
      <c r="I106" s="125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42.527678000000002</v>
      </c>
      <c r="E107" s="213">
        <v>43252</v>
      </c>
      <c r="F107" s="182">
        <f t="shared" si="10"/>
        <v>38.307291333333332</v>
      </c>
      <c r="G107" s="127"/>
      <c r="H107" s="125"/>
      <c r="I107" s="125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39.008212</v>
      </c>
      <c r="E108" s="213">
        <v>43282</v>
      </c>
      <c r="F108" s="182">
        <f t="shared" si="10"/>
        <v>38.660618166666666</v>
      </c>
      <c r="G108" s="127"/>
      <c r="H108" s="125"/>
      <c r="I108" s="125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38.618685999999997</v>
      </c>
      <c r="E109" s="213">
        <v>43313</v>
      </c>
      <c r="F109" s="182">
        <f t="shared" si="10"/>
        <v>38.674419749999998</v>
      </c>
      <c r="G109" s="127"/>
      <c r="H109" s="125"/>
      <c r="I109" s="125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34.861669999999997</v>
      </c>
      <c r="E110" s="213">
        <v>43344</v>
      </c>
      <c r="F110" s="182">
        <f t="shared" si="10"/>
        <v>38.909895833333337</v>
      </c>
      <c r="G110" s="127"/>
      <c r="H110" s="125"/>
      <c r="I110" s="125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44.457971000000001</v>
      </c>
      <c r="E111" s="213">
        <v>43374</v>
      </c>
      <c r="F111" s="182">
        <f t="shared" si="10"/>
        <v>39.34318583333333</v>
      </c>
      <c r="G111" s="127"/>
      <c r="H111" s="125"/>
      <c r="I111" s="125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43.789799000000002</v>
      </c>
      <c r="E112" s="213">
        <v>43405</v>
      </c>
      <c r="F112" s="182">
        <f t="shared" si="10"/>
        <v>39.416836666666669</v>
      </c>
      <c r="G112" s="127"/>
      <c r="H112" s="125"/>
      <c r="I112" s="125"/>
    </row>
    <row r="113" spans="2:9" x14ac:dyDescent="0.3">
      <c r="B113" s="127">
        <f t="shared" si="12"/>
        <v>2018</v>
      </c>
      <c r="C113" s="127">
        <v>12</v>
      </c>
      <c r="D113" s="214">
        <f t="shared" si="11"/>
        <v>41.053379</v>
      </c>
      <c r="E113" s="213">
        <v>43435</v>
      </c>
      <c r="F113" s="182">
        <f t="shared" si="10"/>
        <v>39.214444416666673</v>
      </c>
      <c r="G113" s="127"/>
      <c r="H113" s="125"/>
      <c r="I113" s="125"/>
    </row>
    <row r="114" spans="2:9" x14ac:dyDescent="0.3">
      <c r="B114" s="127">
        <v>2019</v>
      </c>
      <c r="C114" s="127">
        <v>1</v>
      </c>
      <c r="D114" s="214">
        <f t="shared" ref="D114:D125" si="13">+H13</f>
        <v>32.051197000000002</v>
      </c>
      <c r="E114" s="213">
        <v>43466</v>
      </c>
      <c r="F114" s="182">
        <f t="shared" si="10"/>
        <v>39.264175083333335</v>
      </c>
      <c r="G114" s="127"/>
      <c r="H114" s="125"/>
      <c r="I114" s="125"/>
    </row>
    <row r="115" spans="2:9" x14ac:dyDescent="0.3">
      <c r="B115" s="127">
        <f t="shared" ref="B115:B125" si="14">+B114</f>
        <v>2019</v>
      </c>
      <c r="C115" s="127">
        <v>2</v>
      </c>
      <c r="D115" s="214">
        <f t="shared" si="13"/>
        <v>36.127547</v>
      </c>
      <c r="E115" s="213">
        <v>43497</v>
      </c>
      <c r="F115" s="182">
        <f t="shared" si="10"/>
        <v>39.772980749999995</v>
      </c>
      <c r="G115" s="127"/>
      <c r="H115" s="125"/>
      <c r="I115" s="125"/>
    </row>
    <row r="116" spans="2:9" x14ac:dyDescent="0.3">
      <c r="B116" s="127">
        <f t="shared" si="14"/>
        <v>2019</v>
      </c>
      <c r="C116" s="127">
        <v>3</v>
      </c>
      <c r="D116" s="214">
        <f t="shared" si="13"/>
        <v>37.086069000000002</v>
      </c>
      <c r="E116" s="213">
        <v>43525</v>
      </c>
      <c r="F116" s="182">
        <f t="shared" si="10"/>
        <v>39.693742250000007</v>
      </c>
      <c r="G116" s="127"/>
      <c r="H116" s="125"/>
      <c r="I116" s="125"/>
    </row>
    <row r="117" spans="2:9" x14ac:dyDescent="0.3">
      <c r="B117" s="127">
        <f t="shared" si="14"/>
        <v>2019</v>
      </c>
      <c r="C117" s="127">
        <v>4</v>
      </c>
      <c r="D117" s="214">
        <f t="shared" si="13"/>
        <v>42.659956000000001</v>
      </c>
      <c r="E117" s="213">
        <v>43556</v>
      </c>
      <c r="F117" s="182">
        <f t="shared" si="10"/>
        <v>39.759327500000005</v>
      </c>
      <c r="G117" s="127"/>
      <c r="H117" s="125"/>
      <c r="I117" s="125"/>
    </row>
    <row r="118" spans="2:9" x14ac:dyDescent="0.3">
      <c r="B118" s="127">
        <f t="shared" si="14"/>
        <v>2019</v>
      </c>
      <c r="C118" s="127">
        <v>5</v>
      </c>
      <c r="D118" s="214">
        <f t="shared" si="13"/>
        <v>43.631706000000001</v>
      </c>
      <c r="E118" s="213">
        <v>43586</v>
      </c>
      <c r="F118" s="182">
        <f>+AVERAGE(D107:D118)</f>
        <v>39.656155833333337</v>
      </c>
      <c r="G118" s="127"/>
      <c r="H118" s="125"/>
      <c r="I118" s="125"/>
    </row>
    <row r="119" spans="2:9" x14ac:dyDescent="0.3">
      <c r="B119" s="127">
        <f t="shared" si="14"/>
        <v>2019</v>
      </c>
      <c r="C119" s="127">
        <v>6</v>
      </c>
      <c r="D119" s="214">
        <f t="shared" si="13"/>
        <v>35.833413</v>
      </c>
      <c r="E119" s="213">
        <v>43617</v>
      </c>
      <c r="F119" s="182">
        <f t="shared" ref="F119" si="15">+AVERAGE(D108:D119)</f>
        <v>39.098300416666667</v>
      </c>
      <c r="G119" s="127"/>
      <c r="H119" s="125"/>
      <c r="I119" s="125"/>
    </row>
    <row r="120" spans="2:9" x14ac:dyDescent="0.3">
      <c r="B120" s="127">
        <f t="shared" si="14"/>
        <v>2019</v>
      </c>
      <c r="C120" s="127">
        <v>7</v>
      </c>
      <c r="D120" s="214">
        <f t="shared" si="13"/>
        <v>38.651946000000002</v>
      </c>
      <c r="E120" s="213">
        <v>43647</v>
      </c>
      <c r="F120" s="182">
        <f>+AVERAGE(D109:D120)</f>
        <v>39.068611583333343</v>
      </c>
      <c r="G120" s="127"/>
      <c r="H120" s="125"/>
      <c r="I120" s="125"/>
    </row>
    <row r="121" spans="2:9" x14ac:dyDescent="0.3">
      <c r="B121" s="127">
        <f t="shared" si="14"/>
        <v>2019</v>
      </c>
      <c r="C121" s="127">
        <v>8</v>
      </c>
      <c r="D121" s="214">
        <f t="shared" si="13"/>
        <v>37.855606000000002</v>
      </c>
      <c r="E121" s="213">
        <v>43678</v>
      </c>
      <c r="F121" s="182">
        <f t="shared" ref="F121" si="16">+AVERAGE(D110:D121)</f>
        <v>39.005021583333338</v>
      </c>
      <c r="G121" s="127"/>
      <c r="H121" s="125"/>
      <c r="I121" s="125"/>
    </row>
    <row r="122" spans="2:9" x14ac:dyDescent="0.3">
      <c r="B122" s="127">
        <f t="shared" si="14"/>
        <v>2019</v>
      </c>
      <c r="C122" s="127">
        <v>9</v>
      </c>
      <c r="D122" s="214">
        <f t="shared" si="13"/>
        <v>39.066777999999999</v>
      </c>
      <c r="E122" s="213">
        <v>43709</v>
      </c>
      <c r="F122" s="182">
        <f>+AVERAGE(D111:D122)</f>
        <v>39.355447250000005</v>
      </c>
      <c r="G122" s="127"/>
      <c r="H122" s="125"/>
      <c r="I122" s="125"/>
    </row>
    <row r="123" spans="2:9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7">+AVERAGE(D112:D123)</f>
        <v>35.650616333333339</v>
      </c>
      <c r="G123" s="127"/>
      <c r="H123" s="125"/>
      <c r="I123" s="125"/>
    </row>
    <row r="124" spans="2:9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32.001466416666666</v>
      </c>
      <c r="G124" s="127"/>
      <c r="H124" s="125"/>
      <c r="I124" s="125"/>
    </row>
    <row r="125" spans="2:9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>+AVERAGE(D114:D125)</f>
        <v>28.580351500000003</v>
      </c>
      <c r="G125" s="127"/>
      <c r="H125" s="125"/>
      <c r="I125" s="125"/>
    </row>
    <row r="126" spans="2:9" x14ac:dyDescent="0.3">
      <c r="B126" s="127"/>
      <c r="C126" s="127"/>
      <c r="D126" s="127"/>
      <c r="E126" s="127"/>
      <c r="F126" s="127"/>
      <c r="G126" s="127"/>
      <c r="H126" s="125"/>
      <c r="I126" s="125"/>
    </row>
    <row r="127" spans="2:9" x14ac:dyDescent="0.3">
      <c r="B127" s="127"/>
      <c r="C127" s="127"/>
      <c r="D127" s="127"/>
      <c r="E127" s="127"/>
      <c r="F127" s="127"/>
      <c r="G127" s="127"/>
      <c r="H127" s="125"/>
      <c r="I127" s="125"/>
    </row>
    <row r="128" spans="2:9" x14ac:dyDescent="0.3">
      <c r="B128" s="125"/>
      <c r="C128" s="125"/>
      <c r="D128" s="125"/>
      <c r="E128" s="125"/>
      <c r="F128" s="125"/>
      <c r="G128" s="125"/>
      <c r="H128" s="125"/>
      <c r="I128" s="125"/>
    </row>
    <row r="129" spans="2:9" x14ac:dyDescent="0.3">
      <c r="B129" s="125"/>
      <c r="C129" s="125"/>
      <c r="D129" s="125"/>
      <c r="E129" s="125"/>
      <c r="F129" s="125"/>
      <c r="G129" s="125"/>
      <c r="H129" s="125"/>
      <c r="I129" s="125"/>
    </row>
    <row r="130" spans="2:9" x14ac:dyDescent="0.3">
      <c r="B130" s="125"/>
      <c r="C130" s="125"/>
      <c r="D130" s="125"/>
      <c r="E130" s="125"/>
      <c r="F130" s="125"/>
      <c r="G130" s="125"/>
      <c r="H130" s="125"/>
      <c r="I130" s="125"/>
    </row>
    <row r="131" spans="2:9" x14ac:dyDescent="0.3">
      <c r="B131" s="125"/>
      <c r="C131" s="125"/>
      <c r="D131" s="125"/>
      <c r="E131" s="125"/>
      <c r="F131" s="125"/>
      <c r="G131" s="125"/>
      <c r="H131" s="125"/>
      <c r="I131" s="125"/>
    </row>
    <row r="132" spans="2:9" x14ac:dyDescent="0.3">
      <c r="B132" s="125"/>
      <c r="C132" s="125"/>
      <c r="D132" s="125"/>
      <c r="E132" s="125"/>
      <c r="F132" s="125"/>
      <c r="G132" s="125"/>
      <c r="H132" s="125"/>
      <c r="I132" s="125"/>
    </row>
    <row r="133" spans="2:9" x14ac:dyDescent="0.3">
      <c r="B133" s="125"/>
      <c r="C133" s="125"/>
      <c r="D133" s="125"/>
      <c r="E133" s="125"/>
      <c r="F133" s="125"/>
      <c r="G133" s="125"/>
      <c r="H133" s="125"/>
      <c r="I133" s="125"/>
    </row>
    <row r="134" spans="2:9" x14ac:dyDescent="0.3">
      <c r="B134" s="125"/>
      <c r="C134" s="125"/>
      <c r="D134" s="125"/>
      <c r="E134" s="125"/>
      <c r="F134" s="125"/>
      <c r="G134" s="125"/>
      <c r="H134" s="125"/>
      <c r="I134" s="125"/>
    </row>
    <row r="135" spans="2:9" x14ac:dyDescent="0.3">
      <c r="B135" s="125"/>
      <c r="C135" s="125"/>
      <c r="D135" s="125"/>
      <c r="E135" s="125"/>
      <c r="F135" s="125"/>
      <c r="G135" s="125"/>
      <c r="H135" s="125"/>
      <c r="I135" s="125"/>
    </row>
    <row r="136" spans="2:9" x14ac:dyDescent="0.3">
      <c r="B136" s="125"/>
      <c r="C136" s="125"/>
      <c r="D136" s="125"/>
      <c r="E136" s="125"/>
      <c r="F136" s="125"/>
      <c r="G136" s="125"/>
      <c r="H136" s="125"/>
      <c r="I136" s="125"/>
    </row>
    <row r="137" spans="2:9" x14ac:dyDescent="0.3">
      <c r="B137" s="125"/>
      <c r="C137" s="125"/>
      <c r="D137" s="125"/>
      <c r="E137" s="125"/>
      <c r="F137" s="125"/>
      <c r="G137" s="125"/>
      <c r="H137" s="125"/>
      <c r="I137" s="125"/>
    </row>
    <row r="138" spans="2:9" x14ac:dyDescent="0.3">
      <c r="B138" s="125"/>
      <c r="C138" s="125"/>
      <c r="D138" s="125"/>
      <c r="E138" s="125"/>
      <c r="F138" s="125"/>
      <c r="G138" s="125"/>
      <c r="H138" s="125"/>
      <c r="I138" s="125"/>
    </row>
    <row r="139" spans="2:9" x14ac:dyDescent="0.3">
      <c r="B139" s="125"/>
      <c r="C139" s="125"/>
      <c r="D139" s="125"/>
      <c r="E139" s="125"/>
      <c r="F139" s="125"/>
      <c r="G139" s="125"/>
      <c r="H139" s="125"/>
      <c r="I139" s="125"/>
    </row>
    <row r="140" spans="2:9" x14ac:dyDescent="0.3">
      <c r="B140" s="125"/>
      <c r="C140" s="125"/>
      <c r="D140" s="125"/>
      <c r="E140" s="125"/>
      <c r="F140" s="125"/>
      <c r="G140" s="125"/>
      <c r="H140" s="125"/>
      <c r="I140" s="125"/>
    </row>
    <row r="141" spans="2:9" x14ac:dyDescent="0.3">
      <c r="B141" s="125"/>
      <c r="C141" s="125"/>
      <c r="D141" s="125"/>
      <c r="E141" s="125"/>
      <c r="F141" s="125"/>
      <c r="G141" s="125"/>
      <c r="H141" s="125"/>
      <c r="I141" s="125"/>
    </row>
    <row r="142" spans="2:9" x14ac:dyDescent="0.3">
      <c r="B142" s="125"/>
      <c r="C142" s="125"/>
      <c r="D142" s="125"/>
      <c r="E142" s="125"/>
      <c r="F142" s="125"/>
      <c r="G142" s="125"/>
      <c r="H142" s="125"/>
      <c r="I142" s="125"/>
    </row>
    <row r="143" spans="2:9" x14ac:dyDescent="0.3">
      <c r="B143" s="125"/>
      <c r="C143" s="125"/>
      <c r="D143" s="125"/>
      <c r="E143" s="125"/>
      <c r="F143" s="125"/>
      <c r="G143" s="125"/>
      <c r="H143" s="125"/>
      <c r="I143" s="125"/>
    </row>
    <row r="144" spans="2:9" x14ac:dyDescent="0.3">
      <c r="B144" s="125"/>
      <c r="C144" s="125"/>
      <c r="D144" s="125"/>
      <c r="E144" s="125"/>
      <c r="F144" s="125"/>
      <c r="G144" s="125"/>
      <c r="H144" s="125"/>
      <c r="I144" s="125"/>
    </row>
    <row r="145" spans="2:9" x14ac:dyDescent="0.3">
      <c r="B145" s="125"/>
      <c r="C145" s="125"/>
      <c r="D145" s="125"/>
      <c r="E145" s="125"/>
      <c r="F145" s="125"/>
      <c r="G145" s="125"/>
      <c r="H145" s="125"/>
      <c r="I145" s="125"/>
    </row>
    <row r="146" spans="2:9" x14ac:dyDescent="0.3">
      <c r="B146" s="125"/>
      <c r="C146" s="125"/>
      <c r="D146" s="125"/>
      <c r="E146" s="125"/>
      <c r="F146" s="125"/>
      <c r="G146" s="125"/>
      <c r="H146" s="125"/>
      <c r="I146" s="125"/>
    </row>
    <row r="147" spans="2:9" x14ac:dyDescent="0.3">
      <c r="B147" s="125"/>
      <c r="C147" s="125"/>
      <c r="D147" s="125"/>
      <c r="E147" s="125"/>
      <c r="F147" s="125"/>
      <c r="G147" s="125"/>
      <c r="H147" s="125"/>
      <c r="I147" s="125"/>
    </row>
    <row r="148" spans="2:9" x14ac:dyDescent="0.3">
      <c r="B148" s="125"/>
      <c r="C148" s="125"/>
      <c r="D148" s="125"/>
      <c r="E148" s="125"/>
      <c r="F148" s="125"/>
      <c r="G148" s="125"/>
      <c r="H148" s="125"/>
      <c r="I148" s="125"/>
    </row>
    <row r="149" spans="2:9" x14ac:dyDescent="0.3">
      <c r="B149" s="125"/>
      <c r="C149" s="125"/>
      <c r="D149" s="125"/>
      <c r="E149" s="125"/>
      <c r="F149" s="125"/>
      <c r="G149" s="125"/>
      <c r="H149" s="125"/>
      <c r="I149" s="125"/>
    </row>
    <row r="150" spans="2:9" x14ac:dyDescent="0.3">
      <c r="B150" s="125"/>
      <c r="C150" s="125"/>
      <c r="D150" s="125"/>
      <c r="E150" s="125"/>
      <c r="F150" s="125"/>
      <c r="G150" s="125"/>
      <c r="H150" s="125"/>
      <c r="I150" s="125"/>
    </row>
    <row r="151" spans="2:9" x14ac:dyDescent="0.3">
      <c r="B151" s="125"/>
      <c r="C151" s="125"/>
      <c r="D151" s="125"/>
      <c r="E151" s="125"/>
      <c r="F151" s="125"/>
      <c r="G151" s="125"/>
      <c r="H151" s="125"/>
      <c r="I151" s="125"/>
    </row>
    <row r="152" spans="2:9" x14ac:dyDescent="0.3">
      <c r="B152" s="125"/>
      <c r="C152" s="125"/>
      <c r="D152" s="125"/>
      <c r="E152" s="125"/>
      <c r="F152" s="125"/>
      <c r="G152" s="125"/>
      <c r="H152" s="125"/>
      <c r="I152" s="125"/>
    </row>
    <row r="153" spans="2:9" x14ac:dyDescent="0.3">
      <c r="B153" s="125"/>
      <c r="C153" s="125"/>
      <c r="D153" s="125"/>
      <c r="E153" s="125"/>
      <c r="F153" s="125"/>
      <c r="G153" s="125"/>
      <c r="H153" s="125"/>
      <c r="I153" s="125"/>
    </row>
    <row r="154" spans="2:9" x14ac:dyDescent="0.3">
      <c r="B154" s="125"/>
      <c r="C154" s="125"/>
      <c r="D154" s="125"/>
      <c r="E154" s="125"/>
      <c r="F154" s="125"/>
      <c r="G154" s="125"/>
      <c r="H154" s="125"/>
      <c r="I154" s="125"/>
    </row>
    <row r="155" spans="2:9" x14ac:dyDescent="0.3">
      <c r="B155" s="125"/>
      <c r="C155" s="125"/>
      <c r="D155" s="125"/>
      <c r="E155" s="125"/>
      <c r="F155" s="125"/>
      <c r="G155" s="125"/>
      <c r="H155" s="125"/>
      <c r="I155" s="125"/>
    </row>
    <row r="156" spans="2:9" x14ac:dyDescent="0.3">
      <c r="B156" s="125"/>
      <c r="C156" s="125"/>
      <c r="D156" s="125"/>
      <c r="E156" s="125"/>
      <c r="F156" s="125"/>
      <c r="G156" s="125"/>
      <c r="H156" s="125"/>
      <c r="I156" s="125"/>
    </row>
    <row r="157" spans="2:9" x14ac:dyDescent="0.3">
      <c r="B157" s="125"/>
      <c r="C157" s="125"/>
      <c r="D157" s="125"/>
      <c r="E157" s="125"/>
      <c r="F157" s="125"/>
      <c r="G157" s="125"/>
      <c r="H157" s="125"/>
      <c r="I157" s="125"/>
    </row>
    <row r="158" spans="2:9" x14ac:dyDescent="0.3">
      <c r="B158" s="125"/>
      <c r="C158" s="125"/>
      <c r="D158" s="125"/>
      <c r="E158" s="125"/>
      <c r="F158" s="125"/>
      <c r="G158" s="125"/>
      <c r="H158" s="125"/>
      <c r="I158" s="125"/>
    </row>
    <row r="159" spans="2:9" x14ac:dyDescent="0.3">
      <c r="B159" s="125"/>
      <c r="C159" s="125"/>
      <c r="D159" s="125"/>
      <c r="E159" s="125"/>
      <c r="F159" s="125"/>
      <c r="G159" s="125"/>
      <c r="H159" s="125"/>
      <c r="I159" s="125"/>
    </row>
    <row r="160" spans="2:9" x14ac:dyDescent="0.3">
      <c r="B160" s="125"/>
      <c r="C160" s="125"/>
      <c r="D160" s="125"/>
      <c r="E160" s="125"/>
      <c r="F160" s="125"/>
      <c r="G160" s="125"/>
      <c r="H160" s="125"/>
      <c r="I160" s="125"/>
    </row>
    <row r="161" spans="2:9" x14ac:dyDescent="0.3">
      <c r="B161" s="125"/>
      <c r="C161" s="125"/>
      <c r="D161" s="125"/>
      <c r="E161" s="125"/>
      <c r="F161" s="125"/>
      <c r="G161" s="125"/>
      <c r="H161" s="125"/>
      <c r="I161" s="125"/>
    </row>
    <row r="162" spans="2:9" x14ac:dyDescent="0.3">
      <c r="B162" s="125"/>
      <c r="C162" s="125"/>
      <c r="D162" s="125"/>
      <c r="E162" s="125"/>
      <c r="F162" s="125"/>
      <c r="G162" s="125"/>
      <c r="H162" s="125"/>
      <c r="I162" s="125"/>
    </row>
    <row r="163" spans="2:9" x14ac:dyDescent="0.3">
      <c r="B163" s="125"/>
      <c r="C163" s="125"/>
      <c r="D163" s="125"/>
      <c r="E163" s="125"/>
      <c r="F163" s="125"/>
      <c r="G163" s="125"/>
      <c r="H163" s="125"/>
      <c r="I163" s="125"/>
    </row>
    <row r="164" spans="2:9" x14ac:dyDescent="0.3">
      <c r="B164" s="125"/>
      <c r="C164" s="125"/>
      <c r="D164" s="125"/>
      <c r="E164" s="125"/>
      <c r="F164" s="125"/>
      <c r="G164" s="125"/>
      <c r="H164" s="125"/>
      <c r="I164" s="125"/>
    </row>
    <row r="165" spans="2:9" x14ac:dyDescent="0.3">
      <c r="B165" s="125"/>
      <c r="C165" s="125"/>
      <c r="D165" s="125"/>
      <c r="E165" s="125"/>
      <c r="F165" s="125"/>
      <c r="G165" s="125"/>
      <c r="H165" s="125"/>
      <c r="I165" s="125"/>
    </row>
    <row r="166" spans="2:9" x14ac:dyDescent="0.3">
      <c r="B166" s="125"/>
      <c r="C166" s="125"/>
      <c r="D166" s="125"/>
      <c r="E166" s="125"/>
      <c r="F166" s="125"/>
      <c r="G166" s="125"/>
      <c r="H166" s="125"/>
      <c r="I166" s="125"/>
    </row>
    <row r="167" spans="2:9" x14ac:dyDescent="0.3">
      <c r="B167" s="125"/>
      <c r="C167" s="125"/>
      <c r="D167" s="125"/>
      <c r="E167" s="125"/>
      <c r="F167" s="125"/>
      <c r="G167" s="125"/>
      <c r="H167" s="125"/>
      <c r="I167" s="125"/>
    </row>
    <row r="168" spans="2:9" x14ac:dyDescent="0.3">
      <c r="B168" s="125"/>
      <c r="C168" s="125"/>
      <c r="D168" s="125"/>
      <c r="E168" s="125"/>
      <c r="F168" s="125"/>
      <c r="G168" s="125"/>
      <c r="H168" s="125"/>
      <c r="I168" s="125"/>
    </row>
    <row r="169" spans="2:9" x14ac:dyDescent="0.3">
      <c r="B169" s="125"/>
      <c r="C169" s="125"/>
      <c r="D169" s="125"/>
      <c r="E169" s="125"/>
      <c r="F169" s="125"/>
      <c r="G169" s="125"/>
      <c r="H169" s="125"/>
      <c r="I169" s="125"/>
    </row>
    <row r="170" spans="2:9" x14ac:dyDescent="0.3">
      <c r="B170" s="125"/>
      <c r="C170" s="125"/>
      <c r="D170" s="125"/>
      <c r="E170" s="125"/>
      <c r="F170" s="125"/>
      <c r="G170" s="125"/>
      <c r="H170" s="125"/>
      <c r="I170" s="125"/>
    </row>
    <row r="171" spans="2:9" x14ac:dyDescent="0.3">
      <c r="B171" s="125"/>
      <c r="C171" s="125"/>
      <c r="D171" s="125"/>
      <c r="E171" s="125"/>
      <c r="F171" s="125"/>
      <c r="G171" s="125"/>
      <c r="H171" s="125"/>
      <c r="I171" s="125"/>
    </row>
    <row r="172" spans="2:9" x14ac:dyDescent="0.3">
      <c r="B172" s="125"/>
      <c r="C172" s="125"/>
      <c r="D172" s="125"/>
      <c r="E172" s="125"/>
      <c r="F172" s="125"/>
      <c r="G172" s="125"/>
      <c r="H172" s="125"/>
      <c r="I172" s="125"/>
    </row>
    <row r="173" spans="2:9" x14ac:dyDescent="0.3">
      <c r="B173" s="125"/>
      <c r="C173" s="125"/>
      <c r="D173" s="125"/>
      <c r="E173" s="125"/>
      <c r="F173" s="125"/>
      <c r="G173" s="125"/>
      <c r="H173" s="125"/>
      <c r="I173" s="125"/>
    </row>
    <row r="174" spans="2:9" x14ac:dyDescent="0.3">
      <c r="B174" s="125"/>
      <c r="C174" s="125"/>
      <c r="D174" s="125"/>
      <c r="E174" s="125"/>
      <c r="F174" s="125"/>
      <c r="G174" s="125"/>
      <c r="H174" s="125"/>
      <c r="I174" s="125"/>
    </row>
    <row r="175" spans="2:9" x14ac:dyDescent="0.3">
      <c r="B175" s="125"/>
      <c r="C175" s="125"/>
      <c r="D175" s="125"/>
      <c r="E175" s="125"/>
      <c r="F175" s="125"/>
      <c r="G175" s="125"/>
      <c r="H175" s="125"/>
      <c r="I175" s="125"/>
    </row>
    <row r="176" spans="2:9" x14ac:dyDescent="0.3">
      <c r="B176" s="125"/>
      <c r="C176" s="125"/>
      <c r="D176" s="125"/>
      <c r="E176" s="125"/>
      <c r="F176" s="125"/>
      <c r="G176" s="125"/>
      <c r="H176" s="125"/>
      <c r="I176" s="125"/>
    </row>
    <row r="177" spans="2:9" x14ac:dyDescent="0.3">
      <c r="B177" s="125"/>
      <c r="C177" s="125"/>
      <c r="D177" s="125"/>
      <c r="E177" s="125"/>
      <c r="F177" s="125"/>
      <c r="G177" s="125"/>
      <c r="H177" s="125"/>
      <c r="I177" s="125"/>
    </row>
    <row r="178" spans="2:9" x14ac:dyDescent="0.3">
      <c r="B178" s="125"/>
      <c r="C178" s="125"/>
      <c r="D178" s="125"/>
      <c r="E178" s="125"/>
      <c r="F178" s="125"/>
      <c r="G178" s="125"/>
      <c r="H178" s="125"/>
      <c r="I178" s="125"/>
    </row>
    <row r="179" spans="2:9" x14ac:dyDescent="0.3">
      <c r="B179" s="125"/>
      <c r="C179" s="125"/>
      <c r="D179" s="125"/>
      <c r="E179" s="125"/>
      <c r="F179" s="125"/>
      <c r="G179" s="125"/>
      <c r="H179" s="125"/>
      <c r="I179" s="125"/>
    </row>
    <row r="180" spans="2:9" x14ac:dyDescent="0.3">
      <c r="B180" s="125"/>
      <c r="C180" s="125"/>
      <c r="D180" s="125"/>
      <c r="E180" s="125"/>
      <c r="F180" s="125"/>
      <c r="G180" s="125"/>
      <c r="H180" s="125"/>
      <c r="I180" s="125"/>
    </row>
    <row r="181" spans="2:9" x14ac:dyDescent="0.3">
      <c r="B181" s="125"/>
      <c r="C181" s="125"/>
      <c r="D181" s="125"/>
      <c r="E181" s="125"/>
      <c r="F181" s="125"/>
      <c r="G181" s="125"/>
      <c r="H181" s="125"/>
      <c r="I181" s="125"/>
    </row>
    <row r="182" spans="2:9" x14ac:dyDescent="0.3">
      <c r="B182" s="125"/>
      <c r="C182" s="125"/>
      <c r="D182" s="125"/>
      <c r="E182" s="125"/>
      <c r="F182" s="125"/>
      <c r="G182" s="125"/>
      <c r="H182" s="125"/>
      <c r="I182" s="125"/>
    </row>
    <row r="183" spans="2:9" x14ac:dyDescent="0.3">
      <c r="B183" s="125"/>
      <c r="C183" s="125"/>
      <c r="D183" s="125"/>
      <c r="E183" s="125"/>
      <c r="F183" s="125"/>
      <c r="G183" s="125"/>
      <c r="H183" s="125"/>
      <c r="I183" s="125"/>
    </row>
    <row r="184" spans="2:9" x14ac:dyDescent="0.3">
      <c r="B184" s="125"/>
      <c r="C184" s="125"/>
      <c r="D184" s="125"/>
      <c r="E184" s="125"/>
      <c r="F184" s="125"/>
      <c r="G184" s="125"/>
      <c r="H184" s="125"/>
      <c r="I184" s="125"/>
    </row>
    <row r="185" spans="2:9" x14ac:dyDescent="0.3">
      <c r="B185" s="125"/>
      <c r="C185" s="125"/>
      <c r="D185" s="125"/>
      <c r="E185" s="125"/>
      <c r="F185" s="125"/>
      <c r="G185" s="125"/>
      <c r="H185" s="125"/>
      <c r="I185" s="125"/>
    </row>
    <row r="186" spans="2:9" x14ac:dyDescent="0.3">
      <c r="B186" s="125"/>
      <c r="C186" s="125"/>
      <c r="D186" s="125"/>
      <c r="E186" s="125"/>
      <c r="F186" s="125"/>
      <c r="G186" s="125"/>
      <c r="H186" s="125"/>
      <c r="I186" s="125"/>
    </row>
    <row r="187" spans="2:9" x14ac:dyDescent="0.3">
      <c r="B187" s="125"/>
      <c r="C187" s="125"/>
      <c r="D187" s="125"/>
      <c r="E187" s="125"/>
      <c r="F187" s="125"/>
      <c r="G187" s="125"/>
      <c r="H187" s="125"/>
      <c r="I187" s="125"/>
    </row>
    <row r="188" spans="2:9" x14ac:dyDescent="0.3">
      <c r="B188" s="125"/>
      <c r="C188" s="125"/>
      <c r="D188" s="125"/>
      <c r="E188" s="125"/>
      <c r="F188" s="125"/>
      <c r="G188" s="125"/>
      <c r="H188" s="125"/>
      <c r="I188" s="125"/>
    </row>
    <row r="189" spans="2:9" x14ac:dyDescent="0.3">
      <c r="B189" s="125"/>
      <c r="C189" s="125"/>
      <c r="D189" s="125"/>
      <c r="E189" s="125"/>
      <c r="F189" s="125"/>
      <c r="G189" s="125"/>
      <c r="H189" s="125"/>
      <c r="I189" s="125"/>
    </row>
    <row r="190" spans="2:9" x14ac:dyDescent="0.3">
      <c r="B190" s="125"/>
      <c r="C190" s="125"/>
      <c r="D190" s="125"/>
      <c r="E190" s="125"/>
      <c r="F190" s="125"/>
      <c r="G190" s="125"/>
      <c r="H190" s="125"/>
      <c r="I190" s="125"/>
    </row>
    <row r="191" spans="2:9" x14ac:dyDescent="0.3">
      <c r="B191" s="125"/>
      <c r="C191" s="125"/>
      <c r="D191" s="125"/>
      <c r="E191" s="125"/>
      <c r="F191" s="125"/>
      <c r="G191" s="125"/>
      <c r="H191" s="125"/>
      <c r="I191" s="125"/>
    </row>
    <row r="192" spans="2:9" x14ac:dyDescent="0.3">
      <c r="B192" s="125"/>
      <c r="C192" s="125"/>
      <c r="D192" s="125"/>
      <c r="E192" s="125"/>
      <c r="F192" s="125"/>
      <c r="G192" s="125"/>
      <c r="H192" s="125"/>
      <c r="I192" s="125"/>
    </row>
    <row r="193" spans="2:9" x14ac:dyDescent="0.3">
      <c r="B193" s="125"/>
      <c r="C193" s="125"/>
      <c r="D193" s="125"/>
      <c r="E193" s="125"/>
      <c r="F193" s="125"/>
      <c r="G193" s="125"/>
      <c r="H193" s="125"/>
      <c r="I193" s="125"/>
    </row>
    <row r="194" spans="2:9" x14ac:dyDescent="0.3">
      <c r="B194" s="125"/>
      <c r="C194" s="125"/>
      <c r="D194" s="125"/>
      <c r="E194" s="125"/>
      <c r="F194" s="125"/>
      <c r="G194" s="125"/>
      <c r="H194" s="125"/>
      <c r="I194" s="125"/>
    </row>
    <row r="195" spans="2:9" x14ac:dyDescent="0.3">
      <c r="B195" s="127"/>
      <c r="C195" s="127"/>
      <c r="D195" s="127"/>
      <c r="E195" s="127"/>
      <c r="F195" s="127"/>
      <c r="G195" s="127"/>
      <c r="H195" s="127"/>
      <c r="I195" s="127"/>
    </row>
    <row r="196" spans="2:9" x14ac:dyDescent="0.3">
      <c r="B196" s="127"/>
      <c r="C196" s="127"/>
      <c r="D196" s="127"/>
      <c r="E196" s="127"/>
      <c r="F196" s="127"/>
      <c r="G196" s="127"/>
      <c r="H196" s="127"/>
      <c r="I196" s="127"/>
    </row>
    <row r="197" spans="2:9" x14ac:dyDescent="0.3">
      <c r="B197" s="127"/>
      <c r="C197" s="127"/>
      <c r="D197" s="127"/>
      <c r="E197" s="127"/>
      <c r="F197" s="127"/>
      <c r="G197" s="127"/>
      <c r="H197" s="127"/>
      <c r="I197" s="127"/>
    </row>
    <row r="198" spans="2:9" x14ac:dyDescent="0.3">
      <c r="B198" s="127"/>
      <c r="C198" s="127"/>
      <c r="D198" s="127"/>
      <c r="E198" s="127"/>
      <c r="F198" s="127"/>
      <c r="G198" s="127"/>
      <c r="H198" s="127"/>
      <c r="I198" s="127"/>
    </row>
    <row r="199" spans="2:9" x14ac:dyDescent="0.3">
      <c r="B199" s="127"/>
      <c r="C199" s="127"/>
      <c r="D199" s="127"/>
      <c r="E199" s="127"/>
      <c r="F199" s="127"/>
      <c r="G199" s="127"/>
      <c r="H199" s="127"/>
      <c r="I199" s="127"/>
    </row>
    <row r="200" spans="2:9" x14ac:dyDescent="0.3">
      <c r="B200" s="127"/>
      <c r="C200" s="127"/>
      <c r="D200" s="127"/>
      <c r="E200" s="127"/>
      <c r="F200" s="127"/>
      <c r="G200" s="127"/>
      <c r="H200" s="127"/>
      <c r="I200" s="127"/>
    </row>
    <row r="201" spans="2:9" x14ac:dyDescent="0.3">
      <c r="B201" s="127"/>
      <c r="C201" s="127"/>
      <c r="D201" s="127"/>
      <c r="E201" s="127"/>
      <c r="F201" s="127"/>
      <c r="G201" s="127"/>
      <c r="H201" s="127"/>
      <c r="I201" s="127"/>
    </row>
    <row r="202" spans="2:9" x14ac:dyDescent="0.3">
      <c r="B202" s="127"/>
      <c r="C202" s="127"/>
      <c r="D202" s="127"/>
      <c r="E202" s="127"/>
      <c r="F202" s="127"/>
      <c r="G202" s="127"/>
      <c r="H202" s="127"/>
      <c r="I202" s="127"/>
    </row>
    <row r="203" spans="2:9" x14ac:dyDescent="0.3">
      <c r="B203" s="127"/>
      <c r="C203" s="127"/>
      <c r="D203" s="127"/>
      <c r="E203" s="127"/>
      <c r="F203" s="127"/>
      <c r="G203" s="127"/>
      <c r="H203" s="127"/>
      <c r="I203" s="127"/>
    </row>
    <row r="204" spans="2:9" x14ac:dyDescent="0.3">
      <c r="B204" s="127"/>
      <c r="C204" s="127"/>
      <c r="D204" s="127"/>
      <c r="E204" s="127"/>
      <c r="F204" s="127"/>
      <c r="G204" s="127"/>
      <c r="H204" s="127"/>
      <c r="I204" s="127"/>
    </row>
    <row r="205" spans="2:9" x14ac:dyDescent="0.3">
      <c r="B205" s="127"/>
      <c r="C205" s="127"/>
      <c r="D205" s="127"/>
      <c r="E205" s="127"/>
      <c r="F205" s="127"/>
      <c r="G205" s="127"/>
      <c r="H205" s="127"/>
      <c r="I205" s="127"/>
    </row>
    <row r="206" spans="2:9" x14ac:dyDescent="0.3">
      <c r="B206" s="127"/>
      <c r="C206" s="127"/>
      <c r="D206" s="127"/>
      <c r="E206" s="127"/>
      <c r="F206" s="127"/>
      <c r="G206" s="127"/>
      <c r="H206" s="127"/>
      <c r="I206" s="127"/>
    </row>
    <row r="207" spans="2:9" x14ac:dyDescent="0.3">
      <c r="B207" s="127"/>
      <c r="C207" s="127"/>
      <c r="D207" s="127"/>
      <c r="E207" s="127"/>
      <c r="F207" s="127"/>
      <c r="G207" s="127"/>
      <c r="H207" s="127"/>
      <c r="I207" s="12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ignoredErrors>
    <ignoredError sqref="B66 B78 B90 B102" formula="1"/>
  </ignoredError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BU14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36"/>
    <col min="14" max="14" width="2.109375" style="127" customWidth="1"/>
    <col min="15" max="73" width="11.44140625" style="136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45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O8" s="127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27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O10" s="127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183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27"/>
    </row>
    <row r="13" spans="1:15" x14ac:dyDescent="0.3">
      <c r="A13" s="58"/>
      <c r="B13" s="67" t="s">
        <v>7</v>
      </c>
      <c r="C13" s="68">
        <v>38.812477999999999</v>
      </c>
      <c r="D13" s="68">
        <v>34.352082000000003</v>
      </c>
      <c r="E13" s="68">
        <v>39.527043999999997</v>
      </c>
      <c r="F13" s="68">
        <v>37.549585999999998</v>
      </c>
      <c r="G13" s="68">
        <v>35.933387000000003</v>
      </c>
      <c r="H13" s="68">
        <v>53.349832999999997</v>
      </c>
      <c r="I13" s="68">
        <v>48.468701266596412</v>
      </c>
      <c r="J13" s="68">
        <v>148.46870126659641</v>
      </c>
      <c r="K13" s="68">
        <v>-4.3041726212374121</v>
      </c>
      <c r="L13" s="60"/>
      <c r="N13" s="127">
        <f t="shared" ref="N13:N24" si="0">IF(H13="","",1)</f>
        <v>1</v>
      </c>
      <c r="O13" s="127"/>
    </row>
    <row r="14" spans="1:15" x14ac:dyDescent="0.3">
      <c r="A14" s="58"/>
      <c r="B14" s="67" t="s">
        <v>8</v>
      </c>
      <c r="C14" s="68">
        <v>47.403149999999997</v>
      </c>
      <c r="D14" s="68">
        <v>65.770967999999996</v>
      </c>
      <c r="E14" s="68">
        <v>45.875369999999997</v>
      </c>
      <c r="F14" s="68">
        <v>38.987735000000001</v>
      </c>
      <c r="G14" s="68">
        <v>42.352096000000003</v>
      </c>
      <c r="H14" s="68">
        <v>54.342202</v>
      </c>
      <c r="I14" s="68">
        <v>28.310537452502938</v>
      </c>
      <c r="J14" s="68">
        <v>128.31053745250293</v>
      </c>
      <c r="K14" s="68">
        <v>8.6292804647410293</v>
      </c>
      <c r="L14" s="60"/>
      <c r="N14" s="127">
        <f t="shared" si="0"/>
        <v>1</v>
      </c>
      <c r="O14" s="127"/>
    </row>
    <row r="15" spans="1:15" x14ac:dyDescent="0.3">
      <c r="A15" s="58"/>
      <c r="B15" s="67" t="s">
        <v>9</v>
      </c>
      <c r="C15" s="68">
        <v>43.913372000000003</v>
      </c>
      <c r="D15" s="68">
        <v>61.213403999999997</v>
      </c>
      <c r="E15" s="68">
        <v>41.033777000000001</v>
      </c>
      <c r="F15" s="68">
        <v>43.925333000000002</v>
      </c>
      <c r="G15" s="68">
        <v>48.577238999999999</v>
      </c>
      <c r="H15" s="68">
        <v>39.970295</v>
      </c>
      <c r="I15" s="68">
        <v>-17.718059274632715</v>
      </c>
      <c r="J15" s="68">
        <v>82.281940725367292</v>
      </c>
      <c r="K15" s="68">
        <v>10.590485449478537</v>
      </c>
      <c r="L15" s="60"/>
      <c r="N15" s="127">
        <f t="shared" si="0"/>
        <v>1</v>
      </c>
      <c r="O15" s="127"/>
    </row>
    <row r="16" spans="1:15" x14ac:dyDescent="0.3">
      <c r="A16" s="58"/>
      <c r="B16" s="67" t="s">
        <v>10</v>
      </c>
      <c r="C16" s="68">
        <v>52.211081</v>
      </c>
      <c r="D16" s="68">
        <v>53.68065</v>
      </c>
      <c r="E16" s="68">
        <v>44.959012999999999</v>
      </c>
      <c r="F16" s="68">
        <v>36.560231000000002</v>
      </c>
      <c r="G16" s="68">
        <v>52.579357999999999</v>
      </c>
      <c r="H16" s="68">
        <v>65.572719000000006</v>
      </c>
      <c r="I16" s="68">
        <v>24.711905002719913</v>
      </c>
      <c r="J16" s="68">
        <v>124.71190500271992</v>
      </c>
      <c r="K16" s="68">
        <v>43.815716044026075</v>
      </c>
      <c r="L16" s="60"/>
      <c r="N16" s="127">
        <f t="shared" si="0"/>
        <v>1</v>
      </c>
      <c r="O16" s="127"/>
    </row>
    <row r="17" spans="1:73" x14ac:dyDescent="0.3">
      <c r="A17" s="58"/>
      <c r="B17" s="67" t="s">
        <v>11</v>
      </c>
      <c r="C17" s="68">
        <v>50.210723000000002</v>
      </c>
      <c r="D17" s="68">
        <v>52.985081999999998</v>
      </c>
      <c r="E17" s="68">
        <v>49.042091999999997</v>
      </c>
      <c r="F17" s="68">
        <v>62.475926000000001</v>
      </c>
      <c r="G17" s="68">
        <v>59.423259000000002</v>
      </c>
      <c r="H17" s="68">
        <v>46.584598999999997</v>
      </c>
      <c r="I17" s="68">
        <v>-21.605445773346098</v>
      </c>
      <c r="J17" s="68">
        <v>78.394554226653895</v>
      </c>
      <c r="K17" s="68">
        <v>-4.8861492665190687</v>
      </c>
      <c r="L17" s="60"/>
      <c r="N17" s="127">
        <f t="shared" si="0"/>
        <v>1</v>
      </c>
      <c r="O17" s="127"/>
    </row>
    <row r="18" spans="1:73" x14ac:dyDescent="0.3">
      <c r="A18" s="58"/>
      <c r="B18" s="67" t="s">
        <v>12</v>
      </c>
      <c r="C18" s="68">
        <v>44.651184999999998</v>
      </c>
      <c r="D18" s="68">
        <v>52.060153999999997</v>
      </c>
      <c r="E18" s="68">
        <v>45.749141000000002</v>
      </c>
      <c r="F18" s="68">
        <v>51.720717</v>
      </c>
      <c r="G18" s="68">
        <v>53.969717000000003</v>
      </c>
      <c r="H18" s="68">
        <v>56.243164999999998</v>
      </c>
      <c r="I18" s="68">
        <v>4.2124512159291028</v>
      </c>
      <c r="J18" s="68">
        <v>104.21245121592911</v>
      </c>
      <c r="K18" s="68">
        <v>4.3483542581205903</v>
      </c>
      <c r="L18" s="60"/>
      <c r="N18" s="127">
        <f t="shared" si="0"/>
        <v>1</v>
      </c>
      <c r="O18" s="127"/>
    </row>
    <row r="19" spans="1:73" x14ac:dyDescent="0.3">
      <c r="A19" s="58"/>
      <c r="B19" s="67" t="s">
        <v>13</v>
      </c>
      <c r="C19" s="68">
        <v>65.648931000000005</v>
      </c>
      <c r="D19" s="68">
        <v>48.726027999999999</v>
      </c>
      <c r="E19" s="68">
        <v>37.159348999999999</v>
      </c>
      <c r="F19" s="68">
        <v>44.817874000000003</v>
      </c>
      <c r="G19" s="68">
        <v>47.105853000000003</v>
      </c>
      <c r="H19" s="68">
        <v>52.004002999999997</v>
      </c>
      <c r="I19" s="68">
        <v>10.398177058804126</v>
      </c>
      <c r="J19" s="68">
        <v>110.39817705880412</v>
      </c>
      <c r="K19" s="68">
        <v>5.1050592002646056</v>
      </c>
      <c r="L19" s="60"/>
      <c r="M19" s="127"/>
      <c r="N19" s="127">
        <f t="shared" si="0"/>
        <v>1</v>
      </c>
      <c r="O19" s="127"/>
    </row>
    <row r="20" spans="1:73" x14ac:dyDescent="0.3">
      <c r="A20" s="58"/>
      <c r="B20" s="67" t="s">
        <v>14</v>
      </c>
      <c r="C20" s="68">
        <v>47.787495</v>
      </c>
      <c r="D20" s="68">
        <v>51.123446999999999</v>
      </c>
      <c r="E20" s="68">
        <v>55.042014000000002</v>
      </c>
      <c r="F20" s="68">
        <v>47.540044999999999</v>
      </c>
      <c r="G20" s="68">
        <v>47.523355000000002</v>
      </c>
      <c r="H20" s="68">
        <v>46.867866999999997</v>
      </c>
      <c r="I20" s="68">
        <v>-1.3792965585026629</v>
      </c>
      <c r="J20" s="68">
        <v>98.620703441497341</v>
      </c>
      <c r="K20" s="68">
        <v>-3.5107244850096642E-2</v>
      </c>
      <c r="L20" s="60"/>
      <c r="M20" s="127"/>
      <c r="N20" s="127">
        <f t="shared" si="0"/>
        <v>1</v>
      </c>
      <c r="O20" s="127"/>
    </row>
    <row r="21" spans="1:73" x14ac:dyDescent="0.3">
      <c r="A21" s="58"/>
      <c r="B21" s="67" t="s">
        <v>15</v>
      </c>
      <c r="C21" s="68">
        <v>51.100991</v>
      </c>
      <c r="D21" s="68">
        <v>53.434947000000001</v>
      </c>
      <c r="E21" s="68">
        <v>45.345365999999999</v>
      </c>
      <c r="F21" s="68">
        <v>56.774574000000001</v>
      </c>
      <c r="G21" s="68">
        <v>63.247512</v>
      </c>
      <c r="H21" s="30">
        <v>60.558221000000003</v>
      </c>
      <c r="I21" s="30">
        <v>-4.25201073522069</v>
      </c>
      <c r="J21" s="30">
        <v>95.747989264779306</v>
      </c>
      <c r="K21" s="30">
        <v>11.401121213168409</v>
      </c>
      <c r="L21" s="60"/>
      <c r="M21" s="127"/>
      <c r="N21" s="127">
        <f t="shared" si="0"/>
        <v>1</v>
      </c>
      <c r="O21" s="127"/>
    </row>
    <row r="22" spans="1:73" x14ac:dyDescent="0.3">
      <c r="A22" s="58"/>
      <c r="B22" s="67" t="s">
        <v>16</v>
      </c>
      <c r="C22" s="68">
        <v>58.039285</v>
      </c>
      <c r="D22" s="68">
        <v>49.617420000000003</v>
      </c>
      <c r="E22" s="68">
        <v>51.562451000000003</v>
      </c>
      <c r="F22" s="68">
        <v>48.23903</v>
      </c>
      <c r="G22" s="68">
        <v>65.738611000000006</v>
      </c>
      <c r="H22" s="68"/>
      <c r="I22" s="68" t="s">
        <v>97</v>
      </c>
      <c r="J22" s="68" t="s">
        <v>97</v>
      </c>
      <c r="K22" s="68" t="s">
        <v>97</v>
      </c>
      <c r="L22" s="60"/>
      <c r="M22" s="127"/>
      <c r="N22" s="127" t="str">
        <f t="shared" si="0"/>
        <v/>
      </c>
      <c r="O22" s="127"/>
    </row>
    <row r="23" spans="1:73" x14ac:dyDescent="0.3">
      <c r="A23" s="58"/>
      <c r="B23" s="67" t="s">
        <v>17</v>
      </c>
      <c r="C23" s="68">
        <v>58.679251999999998</v>
      </c>
      <c r="D23" s="68">
        <v>42.703766000000002</v>
      </c>
      <c r="E23" s="68">
        <v>57.361651999999999</v>
      </c>
      <c r="F23" s="68">
        <v>49.468187</v>
      </c>
      <c r="G23" s="68">
        <v>58.300040000000003</v>
      </c>
      <c r="H23" s="68"/>
      <c r="I23" s="68" t="s">
        <v>97</v>
      </c>
      <c r="J23" s="68" t="s">
        <v>97</v>
      </c>
      <c r="K23" s="68" t="s">
        <v>97</v>
      </c>
      <c r="L23" s="60"/>
      <c r="M23" s="127"/>
      <c r="N23" s="127" t="str">
        <f t="shared" si="0"/>
        <v/>
      </c>
      <c r="O23" s="127"/>
    </row>
    <row r="24" spans="1:73" x14ac:dyDescent="0.3">
      <c r="A24" s="58"/>
      <c r="B24" s="67" t="s">
        <v>18</v>
      </c>
      <c r="C24" s="68">
        <v>66.006923999999998</v>
      </c>
      <c r="D24" s="68">
        <v>51.071165999999998</v>
      </c>
      <c r="E24" s="68">
        <v>47.745286</v>
      </c>
      <c r="F24" s="68">
        <v>50.575614000000002</v>
      </c>
      <c r="G24" s="68">
        <v>40.172083000000001</v>
      </c>
      <c r="H24" s="68"/>
      <c r="I24" s="68" t="s">
        <v>97</v>
      </c>
      <c r="J24" s="68" t="s">
        <v>97</v>
      </c>
      <c r="K24" s="68" t="s">
        <v>97</v>
      </c>
      <c r="L24" s="60"/>
      <c r="M24" s="127"/>
      <c r="N24" s="127" t="str">
        <f t="shared" si="0"/>
        <v/>
      </c>
      <c r="O24" s="127"/>
    </row>
    <row r="25" spans="1:73" x14ac:dyDescent="0.3">
      <c r="A25" s="58"/>
      <c r="B25" s="69" t="s">
        <v>33</v>
      </c>
      <c r="C25" s="70">
        <v>624.46486700000003</v>
      </c>
      <c r="D25" s="70">
        <v>616.73911399999997</v>
      </c>
      <c r="E25" s="70">
        <v>560.40255500000001</v>
      </c>
      <c r="F25" s="70">
        <v>568.63485200000002</v>
      </c>
      <c r="G25" s="70">
        <v>614.92250999999999</v>
      </c>
      <c r="H25" s="82">
        <v>475.49290400000001</v>
      </c>
      <c r="I25" s="65"/>
      <c r="J25" s="48"/>
      <c r="K25" s="48"/>
      <c r="L25" s="60"/>
      <c r="M25" s="127"/>
      <c r="O25" s="127"/>
    </row>
    <row r="26" spans="1:73" ht="18.75" customHeight="1" x14ac:dyDescent="0.3">
      <c r="A26" s="58"/>
      <c r="B26" s="69" t="s">
        <v>19</v>
      </c>
      <c r="C26" s="70"/>
      <c r="D26" s="70">
        <v>-1.2371797691542619</v>
      </c>
      <c r="E26" s="70">
        <v>-9.1345850654122707</v>
      </c>
      <c r="F26" s="70">
        <v>1.4689970498082516</v>
      </c>
      <c r="G26" s="70">
        <v>8.1401373547888021</v>
      </c>
      <c r="H26" s="48"/>
      <c r="I26" s="48"/>
      <c r="J26" s="48"/>
      <c r="K26" s="48"/>
      <c r="L26" s="60"/>
      <c r="M26" s="127"/>
      <c r="O26" s="127"/>
    </row>
    <row r="27" spans="1:73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127"/>
      <c r="O27" s="127"/>
    </row>
    <row r="28" spans="1:73" ht="18.75" customHeight="1" x14ac:dyDescent="0.3">
      <c r="A28" s="58"/>
      <c r="B28" s="69" t="s">
        <v>20</v>
      </c>
      <c r="C28" s="70">
        <v>441.73940600000003</v>
      </c>
      <c r="D28" s="70">
        <v>473.34676200000001</v>
      </c>
      <c r="E28" s="70">
        <v>403.73316599999998</v>
      </c>
      <c r="F28" s="70">
        <v>420.35202100000004</v>
      </c>
      <c r="G28" s="70">
        <v>450.71177599999999</v>
      </c>
      <c r="H28" s="30">
        <v>475.49290400000001</v>
      </c>
      <c r="I28" s="66">
        <v>5.4982206633092279</v>
      </c>
      <c r="J28" s="30">
        <v>105.49822066330923</v>
      </c>
      <c r="K28" s="30">
        <v>7.2224596250959783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7.1552040797555616</v>
      </c>
      <c r="E29" s="70">
        <v>-14.706680511738668</v>
      </c>
      <c r="F29" s="70">
        <v>4.116296702758393</v>
      </c>
      <c r="G29" s="70">
        <v>7.2224596250959783</v>
      </c>
      <c r="H29" s="30">
        <v>5.4982206633092279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34" customFormat="1" ht="14.25" customHeight="1" x14ac:dyDescent="0.3">
      <c r="A31" s="58"/>
      <c r="B31" s="46"/>
      <c r="C31" s="225" t="s">
        <v>137</v>
      </c>
      <c r="D31" s="225"/>
      <c r="E31" s="225"/>
      <c r="F31" s="225"/>
      <c r="G31" s="225"/>
      <c r="H31" s="225"/>
      <c r="I31" s="225"/>
      <c r="J31" s="225"/>
      <c r="K31" s="225"/>
      <c r="L31" s="60"/>
      <c r="M31" s="136"/>
      <c r="N31" s="127"/>
      <c r="O31" s="136"/>
      <c r="P31" s="136"/>
      <c r="Q31" s="136"/>
      <c r="R31" s="136"/>
      <c r="S31" s="136"/>
      <c r="T31" s="136"/>
      <c r="U31" s="136"/>
      <c r="V31" s="136"/>
      <c r="W31" s="136"/>
      <c r="X31" s="136"/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  <c r="BM31" s="136"/>
      <c r="BN31" s="136"/>
      <c r="BO31" s="136"/>
      <c r="BP31" s="136"/>
      <c r="BQ31" s="136"/>
      <c r="BR31" s="136"/>
      <c r="BS31" s="136"/>
      <c r="BT31" s="136"/>
      <c r="BU31" s="136"/>
    </row>
    <row r="32" spans="1:73" s="134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136"/>
      <c r="N32" s="127" t="str">
        <f>IF(H32="","",1)</f>
        <v/>
      </c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6"/>
      <c r="BT32" s="136"/>
      <c r="BU32" s="136"/>
    </row>
    <row r="33" spans="1:73" s="134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36"/>
      <c r="N33" s="127" t="str">
        <f>IF(H33="","",1)</f>
        <v/>
      </c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  <c r="BM33" s="136"/>
      <c r="BN33" s="136"/>
      <c r="BO33" s="136"/>
      <c r="BP33" s="136"/>
      <c r="BQ33" s="136"/>
      <c r="BR33" s="136"/>
      <c r="BS33" s="136"/>
      <c r="BT33" s="136"/>
      <c r="BU33" s="136"/>
    </row>
    <row r="34" spans="1:73" s="134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36"/>
      <c r="N34" s="127" t="str">
        <f>IF(H34="","",1)</f>
        <v/>
      </c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6"/>
      <c r="AU34" s="136"/>
      <c r="AV34" s="136"/>
      <c r="AW34" s="136"/>
      <c r="AX34" s="136"/>
      <c r="AY34" s="136"/>
      <c r="AZ34" s="136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136"/>
      <c r="BM34" s="136"/>
      <c r="BN34" s="136"/>
      <c r="BO34" s="136"/>
      <c r="BP34" s="136"/>
      <c r="BQ34" s="136"/>
      <c r="BR34" s="136"/>
      <c r="BS34" s="136"/>
      <c r="BT34" s="136"/>
      <c r="BU34" s="136"/>
    </row>
    <row r="35" spans="1:73" s="134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36"/>
      <c r="N35" s="127" t="str">
        <f>IF(H35="","",1)</f>
        <v/>
      </c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136"/>
      <c r="BM35" s="136"/>
      <c r="BN35" s="136"/>
      <c r="BO35" s="136"/>
      <c r="BP35" s="136"/>
      <c r="BQ35" s="136"/>
      <c r="BR35" s="136"/>
      <c r="BS35" s="136"/>
      <c r="BT35" s="136"/>
      <c r="BU35" s="136"/>
    </row>
    <row r="36" spans="1:73" s="134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36"/>
      <c r="N36" s="127" t="str">
        <f>IF(H36="","",1)</f>
        <v/>
      </c>
      <c r="O36" s="136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  <c r="AF36" s="136"/>
      <c r="AG36" s="136"/>
      <c r="AH36" s="136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6"/>
      <c r="AY36" s="136"/>
      <c r="AZ36" s="136"/>
      <c r="BA36" s="136"/>
      <c r="BB36" s="136"/>
      <c r="BC36" s="136"/>
      <c r="BD36" s="136"/>
      <c r="BE36" s="136"/>
      <c r="BF36" s="136"/>
      <c r="BG36" s="136"/>
      <c r="BH36" s="136"/>
      <c r="BI36" s="136"/>
      <c r="BJ36" s="136"/>
      <c r="BK36" s="136"/>
      <c r="BL36" s="136"/>
      <c r="BM36" s="136"/>
      <c r="BN36" s="136"/>
      <c r="BO36" s="136"/>
      <c r="BP36" s="136"/>
      <c r="BQ36" s="136"/>
      <c r="BR36" s="136"/>
      <c r="BS36" s="136"/>
      <c r="BT36" s="136"/>
      <c r="BU36" s="136"/>
    </row>
    <row r="37" spans="1:73" s="134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36"/>
      <c r="N37" s="127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/>
      <c r="BO37" s="136"/>
      <c r="BP37" s="136"/>
      <c r="BQ37" s="136"/>
      <c r="BR37" s="136"/>
      <c r="BS37" s="136"/>
      <c r="BT37" s="136"/>
      <c r="BU37" s="136"/>
    </row>
    <row r="38" spans="1:73" s="134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36"/>
      <c r="N38" s="127" t="str">
        <f>IF(H38="","",1)</f>
        <v/>
      </c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136"/>
      <c r="AU38" s="136"/>
      <c r="AV38" s="136"/>
      <c r="AW38" s="136"/>
      <c r="AX38" s="136"/>
      <c r="AY38" s="136"/>
      <c r="AZ38" s="136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36"/>
      <c r="BL38" s="136"/>
      <c r="BM38" s="136"/>
      <c r="BN38" s="136"/>
      <c r="BO38" s="136"/>
      <c r="BP38" s="136"/>
      <c r="BQ38" s="136"/>
      <c r="BR38" s="136"/>
      <c r="BS38" s="136"/>
      <c r="BT38" s="136"/>
      <c r="BU38" s="136"/>
    </row>
    <row r="39" spans="1:73" s="134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36"/>
      <c r="N39" s="127" t="str">
        <f>IF(H39="","",1)</f>
        <v/>
      </c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136"/>
      <c r="AU39" s="136"/>
      <c r="AV39" s="136"/>
      <c r="AW39" s="136"/>
      <c r="AX39" s="136"/>
      <c r="AY39" s="136"/>
      <c r="AZ39" s="136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36"/>
      <c r="BL39" s="136"/>
      <c r="BM39" s="136"/>
      <c r="BN39" s="136"/>
      <c r="BO39" s="136"/>
      <c r="BP39" s="136"/>
      <c r="BQ39" s="136"/>
      <c r="BR39" s="136"/>
      <c r="BS39" s="136"/>
      <c r="BT39" s="136"/>
      <c r="BU39" s="136"/>
    </row>
    <row r="40" spans="1:73" s="134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36"/>
      <c r="N40" s="127" t="str">
        <f>IF(H40="","",1)</f>
        <v/>
      </c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</row>
    <row r="41" spans="1:73" s="134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36"/>
      <c r="N41" s="127" t="str">
        <f>IF(H41="","",1)</f>
        <v/>
      </c>
      <c r="O41" s="136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136"/>
      <c r="AU41" s="136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  <c r="BG41" s="136"/>
      <c r="BH41" s="136"/>
      <c r="BI41" s="136"/>
      <c r="BJ41" s="136"/>
      <c r="BK41" s="136"/>
      <c r="BL41" s="136"/>
      <c r="BM41" s="136"/>
      <c r="BN41" s="136"/>
      <c r="BO41" s="136"/>
      <c r="BP41" s="136"/>
      <c r="BQ41" s="136"/>
      <c r="BR41" s="136"/>
      <c r="BS41" s="136"/>
      <c r="BT41" s="136"/>
      <c r="BU41" s="136"/>
    </row>
    <row r="42" spans="1:73" s="134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36"/>
      <c r="N42" s="127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136"/>
      <c r="AU42" s="136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  <c r="BG42" s="136"/>
      <c r="BH42" s="136"/>
      <c r="BI42" s="136"/>
      <c r="BJ42" s="136"/>
      <c r="BK42" s="136"/>
      <c r="BL42" s="136"/>
      <c r="BM42" s="136"/>
      <c r="BN42" s="136"/>
      <c r="BO42" s="136"/>
      <c r="BP42" s="136"/>
      <c r="BQ42" s="136"/>
      <c r="BR42" s="136"/>
      <c r="BS42" s="136"/>
      <c r="BT42" s="136"/>
      <c r="BU42" s="136"/>
    </row>
    <row r="43" spans="1:73" s="134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36"/>
      <c r="N43" s="127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136"/>
      <c r="AU43" s="136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  <c r="BG43" s="136"/>
      <c r="BH43" s="136"/>
      <c r="BI43" s="136"/>
      <c r="BJ43" s="136"/>
      <c r="BK43" s="136"/>
      <c r="BL43" s="136"/>
      <c r="BM43" s="136"/>
      <c r="BN43" s="136"/>
      <c r="BO43" s="136"/>
      <c r="BP43" s="136"/>
      <c r="BQ43" s="136"/>
      <c r="BR43" s="136"/>
      <c r="BS43" s="136"/>
      <c r="BT43" s="136"/>
      <c r="BU43" s="136"/>
    </row>
    <row r="44" spans="1:73" s="134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36"/>
      <c r="N44" s="127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/>
      <c r="BM44" s="136"/>
      <c r="BN44" s="136"/>
      <c r="BO44" s="136"/>
      <c r="BP44" s="136"/>
      <c r="BQ44" s="136"/>
      <c r="BR44" s="136"/>
      <c r="BS44" s="136"/>
      <c r="BT44" s="136"/>
      <c r="BU44" s="136"/>
    </row>
    <row r="45" spans="1:73" s="134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36"/>
      <c r="N45" s="127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36"/>
      <c r="BL45" s="136"/>
      <c r="BM45" s="136"/>
      <c r="BN45" s="136"/>
      <c r="BO45" s="136"/>
      <c r="BP45" s="136"/>
      <c r="BQ45" s="136"/>
      <c r="BR45" s="136"/>
      <c r="BS45" s="136"/>
      <c r="BT45" s="136"/>
      <c r="BU45" s="136"/>
    </row>
    <row r="46" spans="1:73" s="136" customFormat="1" x14ac:dyDescent="0.3">
      <c r="N46" s="127"/>
    </row>
    <row r="47" spans="1:73" s="136" customFormat="1" x14ac:dyDescent="0.3">
      <c r="B47" s="125"/>
      <c r="C47" s="125"/>
      <c r="D47" s="125"/>
      <c r="E47" s="125"/>
      <c r="F47" s="125"/>
      <c r="G47" s="125"/>
      <c r="H47" s="125"/>
      <c r="N47" s="127"/>
    </row>
    <row r="48" spans="1:73" s="136" customFormat="1" x14ac:dyDescent="0.3">
      <c r="B48" s="125"/>
      <c r="C48" s="125"/>
      <c r="D48" s="125"/>
      <c r="E48" s="125"/>
      <c r="F48" s="125"/>
      <c r="G48" s="125"/>
      <c r="H48" s="125"/>
      <c r="I48" s="127"/>
      <c r="N48" s="127"/>
    </row>
    <row r="49" spans="1:14" s="136" customFormat="1" x14ac:dyDescent="0.3">
      <c r="B49" s="125"/>
      <c r="C49" s="125"/>
      <c r="D49" s="125"/>
      <c r="E49" s="125"/>
      <c r="F49" s="125"/>
      <c r="G49" s="125"/>
      <c r="H49" s="125"/>
      <c r="I49" s="127"/>
      <c r="N49" s="127"/>
    </row>
    <row r="50" spans="1:14" s="136" customFormat="1" x14ac:dyDescent="0.3">
      <c r="B50" s="125"/>
      <c r="C50" s="125"/>
      <c r="D50" s="125"/>
      <c r="E50" s="125"/>
      <c r="F50" s="125"/>
      <c r="G50" s="125"/>
      <c r="H50" s="125"/>
      <c r="I50" s="127"/>
      <c r="N50" s="127"/>
    </row>
    <row r="51" spans="1:14" s="136" customFormat="1" x14ac:dyDescent="0.3">
      <c r="B51" s="125"/>
      <c r="C51" s="125"/>
      <c r="D51" s="125"/>
      <c r="E51" s="125"/>
      <c r="F51" s="125"/>
      <c r="G51" s="125"/>
      <c r="H51" s="125"/>
      <c r="I51" s="127"/>
      <c r="N51" s="127"/>
    </row>
    <row r="52" spans="1:14" s="136" customFormat="1" x14ac:dyDescent="0.3">
      <c r="B52" s="127"/>
      <c r="C52" s="127"/>
      <c r="D52" s="127"/>
      <c r="E52" s="127"/>
      <c r="F52" s="127"/>
      <c r="G52" s="127"/>
      <c r="H52" s="125"/>
      <c r="I52" s="127"/>
      <c r="N52" s="127"/>
    </row>
    <row r="53" spans="1:14" s="136" customFormat="1" x14ac:dyDescent="0.3">
      <c r="B53" s="127" t="s">
        <v>1</v>
      </c>
      <c r="C53" s="127" t="s">
        <v>161</v>
      </c>
      <c r="D53" s="127" t="s">
        <v>170</v>
      </c>
      <c r="E53" s="127" t="s">
        <v>162</v>
      </c>
      <c r="F53" s="127" t="s">
        <v>163</v>
      </c>
      <c r="G53" s="127"/>
      <c r="H53" s="125"/>
      <c r="I53" s="127"/>
      <c r="N53" s="127"/>
    </row>
    <row r="54" spans="1:14" s="136" customFormat="1" x14ac:dyDescent="0.3">
      <c r="B54" s="127">
        <f>+C11</f>
        <v>2014</v>
      </c>
      <c r="C54" s="127">
        <v>1</v>
      </c>
      <c r="D54" s="214">
        <f t="shared" ref="D54:D65" si="1">+C13</f>
        <v>38.812477999999999</v>
      </c>
      <c r="E54" s="213">
        <v>41640</v>
      </c>
      <c r="F54" s="127"/>
      <c r="G54" s="127"/>
      <c r="H54" s="125"/>
      <c r="I54" s="182"/>
      <c r="N54" s="127"/>
    </row>
    <row r="55" spans="1:14" s="136" customFormat="1" x14ac:dyDescent="0.3">
      <c r="B55" s="127">
        <f t="shared" ref="B55:B65" si="2">+B54</f>
        <v>2014</v>
      </c>
      <c r="C55" s="127">
        <v>2</v>
      </c>
      <c r="D55" s="214">
        <f t="shared" si="1"/>
        <v>47.403149999999997</v>
      </c>
      <c r="E55" s="213">
        <v>41671</v>
      </c>
      <c r="F55" s="127"/>
      <c r="G55" s="127"/>
      <c r="H55" s="125"/>
      <c r="I55" s="182"/>
      <c r="N55" s="127"/>
    </row>
    <row r="56" spans="1:14" s="136" customFormat="1" x14ac:dyDescent="0.3">
      <c r="B56" s="127">
        <f t="shared" si="2"/>
        <v>2014</v>
      </c>
      <c r="C56" s="127">
        <v>3</v>
      </c>
      <c r="D56" s="214">
        <f t="shared" si="1"/>
        <v>43.913372000000003</v>
      </c>
      <c r="E56" s="213">
        <v>41699</v>
      </c>
      <c r="F56" s="127"/>
      <c r="G56" s="127"/>
      <c r="H56" s="125"/>
      <c r="I56" s="182"/>
      <c r="N56" s="127"/>
    </row>
    <row r="57" spans="1:14" s="136" customFormat="1" x14ac:dyDescent="0.3">
      <c r="B57" s="127">
        <f t="shared" si="2"/>
        <v>2014</v>
      </c>
      <c r="C57" s="127">
        <v>4</v>
      </c>
      <c r="D57" s="214">
        <f t="shared" si="1"/>
        <v>52.211081</v>
      </c>
      <c r="E57" s="213">
        <v>41730</v>
      </c>
      <c r="F57" s="182">
        <f>+AVERAGE(D54:D61)</f>
        <v>48.829801875000001</v>
      </c>
      <c r="G57" s="127"/>
      <c r="H57" s="125"/>
      <c r="I57" s="182"/>
      <c r="N57" s="127"/>
    </row>
    <row r="58" spans="1:14" x14ac:dyDescent="0.3">
      <c r="A58" s="134"/>
      <c r="B58" s="127">
        <f t="shared" si="2"/>
        <v>2014</v>
      </c>
      <c r="C58" s="127">
        <v>5</v>
      </c>
      <c r="D58" s="214">
        <f t="shared" si="1"/>
        <v>50.210723000000002</v>
      </c>
      <c r="E58" s="213">
        <v>41760</v>
      </c>
      <c r="F58" s="182">
        <f>+AVERAGE(D54:D61)</f>
        <v>48.829801875000001</v>
      </c>
      <c r="G58" s="215"/>
      <c r="H58" s="125"/>
      <c r="I58" s="182"/>
      <c r="J58" s="134"/>
      <c r="K58" s="134"/>
      <c r="L58" s="134"/>
    </row>
    <row r="59" spans="1:14" x14ac:dyDescent="0.3">
      <c r="B59" s="127">
        <f t="shared" si="2"/>
        <v>2014</v>
      </c>
      <c r="C59" s="127">
        <v>6</v>
      </c>
      <c r="D59" s="214">
        <f t="shared" si="1"/>
        <v>44.651184999999998</v>
      </c>
      <c r="E59" s="213">
        <v>41791</v>
      </c>
      <c r="F59" s="182">
        <f>+AVERAGE(D54:D61)</f>
        <v>48.829801875000001</v>
      </c>
      <c r="G59" s="41"/>
      <c r="H59" s="125"/>
      <c r="I59" s="182"/>
    </row>
    <row r="60" spans="1:14" x14ac:dyDescent="0.3">
      <c r="B60" s="127">
        <f t="shared" si="2"/>
        <v>2014</v>
      </c>
      <c r="C60" s="127">
        <v>7</v>
      </c>
      <c r="D60" s="214">
        <f t="shared" si="1"/>
        <v>65.648931000000005</v>
      </c>
      <c r="E60" s="213">
        <v>41821</v>
      </c>
      <c r="F60" s="182">
        <f>+AVERAGE(D54:D61)</f>
        <v>48.829801875000001</v>
      </c>
      <c r="G60" s="41"/>
      <c r="H60" s="125"/>
      <c r="I60" s="182"/>
    </row>
    <row r="61" spans="1:14" x14ac:dyDescent="0.3">
      <c r="B61" s="127">
        <f t="shared" si="2"/>
        <v>2014</v>
      </c>
      <c r="C61" s="127">
        <v>8</v>
      </c>
      <c r="D61" s="214">
        <f t="shared" si="1"/>
        <v>47.787495</v>
      </c>
      <c r="E61" s="213">
        <v>41852</v>
      </c>
      <c r="F61" s="182">
        <f>+AVERAGE(D54:D61)</f>
        <v>48.829801875000001</v>
      </c>
      <c r="G61" s="41"/>
      <c r="H61" s="125"/>
      <c r="I61" s="182"/>
    </row>
    <row r="62" spans="1:14" x14ac:dyDescent="0.3">
      <c r="B62" s="127">
        <f t="shared" si="2"/>
        <v>2014</v>
      </c>
      <c r="C62" s="127">
        <v>9</v>
      </c>
      <c r="D62" s="214">
        <f t="shared" si="1"/>
        <v>51.100991</v>
      </c>
      <c r="E62" s="213">
        <v>41883</v>
      </c>
      <c r="F62" s="182">
        <f>+AVERAGE(D54:D62)</f>
        <v>49.082156222222224</v>
      </c>
      <c r="G62" s="41"/>
      <c r="H62" s="125"/>
      <c r="I62" s="41"/>
    </row>
    <row r="63" spans="1:14" x14ac:dyDescent="0.3">
      <c r="B63" s="127">
        <f t="shared" si="2"/>
        <v>2014</v>
      </c>
      <c r="C63" s="127">
        <v>10</v>
      </c>
      <c r="D63" s="214">
        <f t="shared" si="1"/>
        <v>58.039285</v>
      </c>
      <c r="E63" s="213">
        <v>41913</v>
      </c>
      <c r="F63" s="182">
        <f>+AVERAGE(D54:D63)</f>
        <v>49.977869100000007</v>
      </c>
      <c r="G63" s="41"/>
      <c r="H63" s="125"/>
      <c r="I63" s="41"/>
    </row>
    <row r="64" spans="1:14" x14ac:dyDescent="0.3">
      <c r="B64" s="127">
        <f t="shared" si="2"/>
        <v>2014</v>
      </c>
      <c r="C64" s="127">
        <v>11</v>
      </c>
      <c r="D64" s="214">
        <f t="shared" si="1"/>
        <v>58.679251999999998</v>
      </c>
      <c r="E64" s="213">
        <v>41944</v>
      </c>
      <c r="F64" s="182">
        <f>+AVERAGE(D54:D64)</f>
        <v>50.768903909090909</v>
      </c>
      <c r="G64" s="41"/>
      <c r="H64" s="144"/>
      <c r="I64" s="41"/>
    </row>
    <row r="65" spans="2:9" x14ac:dyDescent="0.3">
      <c r="B65" s="127">
        <f t="shared" si="2"/>
        <v>2014</v>
      </c>
      <c r="C65" s="127">
        <v>12</v>
      </c>
      <c r="D65" s="214">
        <f t="shared" si="1"/>
        <v>66.006923999999998</v>
      </c>
      <c r="E65" s="213">
        <v>41974</v>
      </c>
      <c r="F65" s="182">
        <f t="shared" ref="F65:F96" si="3">+AVERAGE(D54:D65)</f>
        <v>52.038738916666667</v>
      </c>
      <c r="G65" s="41"/>
      <c r="H65" s="144"/>
      <c r="I65" s="41"/>
    </row>
    <row r="66" spans="2:9" x14ac:dyDescent="0.3">
      <c r="B66" s="127">
        <f>+D11</f>
        <v>2015</v>
      </c>
      <c r="C66" s="127">
        <v>1</v>
      </c>
      <c r="D66" s="214">
        <f t="shared" ref="D66:D77" si="4">+D13</f>
        <v>34.352082000000003</v>
      </c>
      <c r="E66" s="213">
        <v>42005</v>
      </c>
      <c r="F66" s="182">
        <f t="shared" si="3"/>
        <v>51.667039250000009</v>
      </c>
      <c r="G66" s="41"/>
      <c r="H66" s="144"/>
      <c r="I66" s="41"/>
    </row>
    <row r="67" spans="2:9" x14ac:dyDescent="0.3">
      <c r="B67" s="127">
        <f t="shared" ref="B67:B77" si="5">+B66</f>
        <v>2015</v>
      </c>
      <c r="C67" s="127">
        <v>2</v>
      </c>
      <c r="D67" s="214">
        <f t="shared" si="4"/>
        <v>65.770967999999996</v>
      </c>
      <c r="E67" s="213">
        <v>42036</v>
      </c>
      <c r="F67" s="182">
        <f t="shared" si="3"/>
        <v>53.19769075</v>
      </c>
      <c r="G67" s="41"/>
      <c r="H67" s="144"/>
      <c r="I67" s="41"/>
    </row>
    <row r="68" spans="2:9" x14ac:dyDescent="0.3">
      <c r="B68" s="127">
        <f t="shared" si="5"/>
        <v>2015</v>
      </c>
      <c r="C68" s="127">
        <v>3</v>
      </c>
      <c r="D68" s="214">
        <f t="shared" si="4"/>
        <v>61.213403999999997</v>
      </c>
      <c r="E68" s="213">
        <v>42064</v>
      </c>
      <c r="F68" s="182">
        <f t="shared" si="3"/>
        <v>54.639360083333337</v>
      </c>
      <c r="G68" s="41"/>
      <c r="H68" s="144"/>
      <c r="I68" s="41"/>
    </row>
    <row r="69" spans="2:9" x14ac:dyDescent="0.3">
      <c r="B69" s="127">
        <f t="shared" si="5"/>
        <v>2015</v>
      </c>
      <c r="C69" s="127">
        <v>4</v>
      </c>
      <c r="D69" s="214">
        <f t="shared" si="4"/>
        <v>53.68065</v>
      </c>
      <c r="E69" s="213">
        <v>42095</v>
      </c>
      <c r="F69" s="182">
        <f t="shared" si="3"/>
        <v>54.761824166666678</v>
      </c>
      <c r="G69" s="41"/>
      <c r="H69" s="144"/>
      <c r="I69" s="41"/>
    </row>
    <row r="70" spans="2:9" x14ac:dyDescent="0.3">
      <c r="B70" s="127">
        <f t="shared" si="5"/>
        <v>2015</v>
      </c>
      <c r="C70" s="127">
        <v>5</v>
      </c>
      <c r="D70" s="214">
        <f t="shared" si="4"/>
        <v>52.985081999999998</v>
      </c>
      <c r="E70" s="213">
        <v>42125</v>
      </c>
      <c r="F70" s="182">
        <f t="shared" si="3"/>
        <v>54.993020750000007</v>
      </c>
      <c r="G70" s="41"/>
      <c r="H70" s="144"/>
      <c r="I70" s="41"/>
    </row>
    <row r="71" spans="2:9" x14ac:dyDescent="0.3">
      <c r="B71" s="127">
        <f t="shared" si="5"/>
        <v>2015</v>
      </c>
      <c r="C71" s="127">
        <v>6</v>
      </c>
      <c r="D71" s="214">
        <f t="shared" si="4"/>
        <v>52.060153999999997</v>
      </c>
      <c r="E71" s="213">
        <v>42156</v>
      </c>
      <c r="F71" s="182">
        <f t="shared" si="3"/>
        <v>55.610434833333336</v>
      </c>
      <c r="G71" s="41"/>
      <c r="H71" s="144"/>
      <c r="I71" s="41"/>
    </row>
    <row r="72" spans="2:9" x14ac:dyDescent="0.3">
      <c r="B72" s="127">
        <f t="shared" si="5"/>
        <v>2015</v>
      </c>
      <c r="C72" s="127">
        <v>7</v>
      </c>
      <c r="D72" s="214">
        <f t="shared" si="4"/>
        <v>48.726027999999999</v>
      </c>
      <c r="E72" s="213">
        <v>42186</v>
      </c>
      <c r="F72" s="182">
        <f t="shared" si="3"/>
        <v>54.200192916666673</v>
      </c>
      <c r="G72" s="41"/>
      <c r="H72" s="144"/>
      <c r="I72" s="41"/>
    </row>
    <row r="73" spans="2:9" x14ac:dyDescent="0.3">
      <c r="B73" s="127">
        <f t="shared" si="5"/>
        <v>2015</v>
      </c>
      <c r="C73" s="127">
        <v>8</v>
      </c>
      <c r="D73" s="214">
        <f t="shared" si="4"/>
        <v>51.123446999999999</v>
      </c>
      <c r="E73" s="213">
        <v>42217</v>
      </c>
      <c r="F73" s="182">
        <f t="shared" si="3"/>
        <v>54.47818891666666</v>
      </c>
      <c r="G73" s="41"/>
      <c r="H73" s="144"/>
      <c r="I73" s="41"/>
    </row>
    <row r="74" spans="2:9" x14ac:dyDescent="0.3">
      <c r="B74" s="127">
        <f t="shared" si="5"/>
        <v>2015</v>
      </c>
      <c r="C74" s="127">
        <v>9</v>
      </c>
      <c r="D74" s="214">
        <f t="shared" si="4"/>
        <v>53.434947000000001</v>
      </c>
      <c r="E74" s="213">
        <v>42248</v>
      </c>
      <c r="F74" s="182">
        <f t="shared" si="3"/>
        <v>54.672685249999994</v>
      </c>
      <c r="G74" s="41"/>
      <c r="H74" s="144"/>
      <c r="I74" s="41"/>
    </row>
    <row r="75" spans="2:9" x14ac:dyDescent="0.3">
      <c r="B75" s="127">
        <f t="shared" si="5"/>
        <v>2015</v>
      </c>
      <c r="C75" s="127">
        <v>10</v>
      </c>
      <c r="D75" s="214">
        <f t="shared" si="4"/>
        <v>49.617420000000003</v>
      </c>
      <c r="E75" s="213">
        <v>42278</v>
      </c>
      <c r="F75" s="182">
        <f t="shared" si="3"/>
        <v>53.970863166666653</v>
      </c>
      <c r="G75" s="41"/>
      <c r="H75" s="144"/>
      <c r="I75" s="41"/>
    </row>
    <row r="76" spans="2:9" x14ac:dyDescent="0.3">
      <c r="B76" s="127">
        <f t="shared" si="5"/>
        <v>2015</v>
      </c>
      <c r="C76" s="127">
        <v>11</v>
      </c>
      <c r="D76" s="214">
        <f t="shared" si="4"/>
        <v>42.703766000000002</v>
      </c>
      <c r="E76" s="213">
        <v>42309</v>
      </c>
      <c r="F76" s="182">
        <f t="shared" si="3"/>
        <v>52.639572666666659</v>
      </c>
      <c r="G76" s="41"/>
      <c r="H76" s="144"/>
      <c r="I76" s="41"/>
    </row>
    <row r="77" spans="2:9" x14ac:dyDescent="0.3">
      <c r="B77" s="127">
        <f t="shared" si="5"/>
        <v>2015</v>
      </c>
      <c r="C77" s="127">
        <v>12</v>
      </c>
      <c r="D77" s="214">
        <f t="shared" si="4"/>
        <v>51.071165999999998</v>
      </c>
      <c r="E77" s="213">
        <v>42339</v>
      </c>
      <c r="F77" s="182">
        <f t="shared" si="3"/>
        <v>51.394926166666664</v>
      </c>
      <c r="G77" s="41"/>
      <c r="H77" s="144"/>
      <c r="I77" s="41"/>
    </row>
    <row r="78" spans="2:9" x14ac:dyDescent="0.3">
      <c r="B78" s="127">
        <f>+E11</f>
        <v>2016</v>
      </c>
      <c r="C78" s="127">
        <v>1</v>
      </c>
      <c r="D78" s="214">
        <f t="shared" ref="D78:D89" si="6">+E13</f>
        <v>39.527043999999997</v>
      </c>
      <c r="E78" s="213">
        <v>42370</v>
      </c>
      <c r="F78" s="182">
        <f t="shared" si="3"/>
        <v>51.826173000000004</v>
      </c>
      <c r="G78" s="41"/>
      <c r="H78" s="144"/>
      <c r="I78" s="41"/>
    </row>
    <row r="79" spans="2:9" x14ac:dyDescent="0.3">
      <c r="B79" s="127">
        <f t="shared" ref="B79:B89" si="7">+B78</f>
        <v>2016</v>
      </c>
      <c r="C79" s="127">
        <v>2</v>
      </c>
      <c r="D79" s="214">
        <f t="shared" si="6"/>
        <v>45.875369999999997</v>
      </c>
      <c r="E79" s="213">
        <v>42401</v>
      </c>
      <c r="F79" s="182">
        <f t="shared" si="3"/>
        <v>50.168206499999997</v>
      </c>
      <c r="G79" s="41"/>
      <c r="H79" s="144"/>
      <c r="I79" s="41"/>
    </row>
    <row r="80" spans="2:9" x14ac:dyDescent="0.3">
      <c r="B80" s="127">
        <f t="shared" si="7"/>
        <v>2016</v>
      </c>
      <c r="C80" s="127">
        <v>3</v>
      </c>
      <c r="D80" s="214">
        <f t="shared" si="6"/>
        <v>41.033777000000001</v>
      </c>
      <c r="E80" s="213">
        <v>42430</v>
      </c>
      <c r="F80" s="182">
        <f t="shared" si="3"/>
        <v>48.486570916666665</v>
      </c>
      <c r="G80" s="41"/>
      <c r="H80" s="144"/>
      <c r="I80" s="41"/>
    </row>
    <row r="81" spans="2:9" x14ac:dyDescent="0.3">
      <c r="B81" s="127">
        <f t="shared" si="7"/>
        <v>2016</v>
      </c>
      <c r="C81" s="127">
        <v>4</v>
      </c>
      <c r="D81" s="214">
        <f t="shared" si="6"/>
        <v>44.959012999999999</v>
      </c>
      <c r="E81" s="213">
        <v>42461</v>
      </c>
      <c r="F81" s="182">
        <f t="shared" si="3"/>
        <v>47.759767833333335</v>
      </c>
      <c r="G81" s="41"/>
      <c r="H81" s="144"/>
      <c r="I81" s="41"/>
    </row>
    <row r="82" spans="2:9" x14ac:dyDescent="0.3">
      <c r="B82" s="127">
        <f t="shared" si="7"/>
        <v>2016</v>
      </c>
      <c r="C82" s="127">
        <v>5</v>
      </c>
      <c r="D82" s="214">
        <f t="shared" si="6"/>
        <v>49.042091999999997</v>
      </c>
      <c r="E82" s="213">
        <v>42491</v>
      </c>
      <c r="F82" s="182">
        <f t="shared" si="3"/>
        <v>47.431185333333332</v>
      </c>
      <c r="G82" s="41"/>
      <c r="H82" s="144"/>
      <c r="I82" s="41"/>
    </row>
    <row r="83" spans="2:9" x14ac:dyDescent="0.3">
      <c r="B83" s="127">
        <f t="shared" si="7"/>
        <v>2016</v>
      </c>
      <c r="C83" s="127">
        <v>6</v>
      </c>
      <c r="D83" s="214">
        <f t="shared" si="6"/>
        <v>45.749141000000002</v>
      </c>
      <c r="E83" s="213">
        <v>42522</v>
      </c>
      <c r="F83" s="182">
        <f t="shared" si="3"/>
        <v>46.905267583333334</v>
      </c>
      <c r="G83" s="41"/>
      <c r="H83" s="144"/>
      <c r="I83" s="41"/>
    </row>
    <row r="84" spans="2:9" x14ac:dyDescent="0.3">
      <c r="B84" s="127">
        <f t="shared" si="7"/>
        <v>2016</v>
      </c>
      <c r="C84" s="127">
        <v>7</v>
      </c>
      <c r="D84" s="214">
        <f t="shared" si="6"/>
        <v>37.159348999999999</v>
      </c>
      <c r="E84" s="213">
        <v>42552</v>
      </c>
      <c r="F84" s="182">
        <f t="shared" si="3"/>
        <v>45.941377666666675</v>
      </c>
      <c r="G84" s="41"/>
      <c r="H84" s="144"/>
      <c r="I84" s="41"/>
    </row>
    <row r="85" spans="2:9" x14ac:dyDescent="0.3">
      <c r="B85" s="127">
        <f t="shared" si="7"/>
        <v>2016</v>
      </c>
      <c r="C85" s="127">
        <v>8</v>
      </c>
      <c r="D85" s="214">
        <f t="shared" si="6"/>
        <v>55.042014000000002</v>
      </c>
      <c r="E85" s="213">
        <v>42583</v>
      </c>
      <c r="F85" s="182">
        <f t="shared" si="3"/>
        <v>46.267924916666665</v>
      </c>
      <c r="G85" s="41"/>
      <c r="H85" s="144"/>
      <c r="I85" s="41"/>
    </row>
    <row r="86" spans="2:9" x14ac:dyDescent="0.3">
      <c r="B86" s="127">
        <f t="shared" si="7"/>
        <v>2016</v>
      </c>
      <c r="C86" s="127">
        <v>9</v>
      </c>
      <c r="D86" s="214">
        <f t="shared" si="6"/>
        <v>45.345365999999999</v>
      </c>
      <c r="E86" s="213">
        <v>42614</v>
      </c>
      <c r="F86" s="182">
        <f t="shared" si="3"/>
        <v>45.593793166666671</v>
      </c>
      <c r="G86" s="41"/>
      <c r="H86" s="144"/>
      <c r="I86" s="41"/>
    </row>
    <row r="87" spans="2:9" x14ac:dyDescent="0.3">
      <c r="B87" s="127">
        <f t="shared" si="7"/>
        <v>2016</v>
      </c>
      <c r="C87" s="127">
        <v>10</v>
      </c>
      <c r="D87" s="214">
        <f t="shared" si="6"/>
        <v>51.562451000000003</v>
      </c>
      <c r="E87" s="213">
        <v>42644</v>
      </c>
      <c r="F87" s="182">
        <f t="shared" si="3"/>
        <v>45.755879083333333</v>
      </c>
      <c r="G87" s="41"/>
      <c r="H87" s="144"/>
      <c r="I87" s="41"/>
    </row>
    <row r="88" spans="2:9" x14ac:dyDescent="0.3">
      <c r="B88" s="127">
        <f t="shared" si="7"/>
        <v>2016</v>
      </c>
      <c r="C88" s="127">
        <v>11</v>
      </c>
      <c r="D88" s="214">
        <f t="shared" si="6"/>
        <v>57.361651999999999</v>
      </c>
      <c r="E88" s="213">
        <v>42675</v>
      </c>
      <c r="F88" s="182">
        <f t="shared" si="3"/>
        <v>46.977369583333342</v>
      </c>
      <c r="G88" s="41"/>
      <c r="H88" s="144"/>
      <c r="I88" s="41"/>
    </row>
    <row r="89" spans="2:9" x14ac:dyDescent="0.3">
      <c r="B89" s="127">
        <f t="shared" si="7"/>
        <v>2016</v>
      </c>
      <c r="C89" s="127">
        <v>12</v>
      </c>
      <c r="D89" s="214">
        <f t="shared" si="6"/>
        <v>47.745286</v>
      </c>
      <c r="E89" s="213">
        <v>42705</v>
      </c>
      <c r="F89" s="182">
        <f t="shared" si="3"/>
        <v>46.700212916666665</v>
      </c>
      <c r="G89" s="41"/>
      <c r="H89" s="144"/>
      <c r="I89" s="41"/>
    </row>
    <row r="90" spans="2:9" x14ac:dyDescent="0.3">
      <c r="B90" s="127">
        <f>+F11</f>
        <v>2017</v>
      </c>
      <c r="C90" s="127">
        <v>1</v>
      </c>
      <c r="D90" s="214">
        <f t="shared" ref="D90:D101" si="8">+F13</f>
        <v>37.549585999999998</v>
      </c>
      <c r="E90" s="213">
        <v>42736</v>
      </c>
      <c r="F90" s="182">
        <f t="shared" si="3"/>
        <v>46.535424749999997</v>
      </c>
      <c r="G90" s="41"/>
      <c r="H90" s="144"/>
      <c r="I90" s="41"/>
    </row>
    <row r="91" spans="2:9" x14ac:dyDescent="0.3">
      <c r="B91" s="127">
        <f t="shared" ref="B91:B101" si="9">+B90</f>
        <v>2017</v>
      </c>
      <c r="C91" s="127">
        <v>2</v>
      </c>
      <c r="D91" s="214">
        <f t="shared" si="8"/>
        <v>38.987735000000001</v>
      </c>
      <c r="E91" s="213">
        <v>42767</v>
      </c>
      <c r="F91" s="182">
        <f t="shared" si="3"/>
        <v>45.961455166666674</v>
      </c>
      <c r="G91" s="41"/>
      <c r="H91" s="144"/>
      <c r="I91" s="41"/>
    </row>
    <row r="92" spans="2:9" x14ac:dyDescent="0.3">
      <c r="B92" s="127">
        <f t="shared" si="9"/>
        <v>2017</v>
      </c>
      <c r="C92" s="127">
        <v>3</v>
      </c>
      <c r="D92" s="214">
        <f t="shared" si="8"/>
        <v>43.925333000000002</v>
      </c>
      <c r="E92" s="213">
        <v>42795</v>
      </c>
      <c r="F92" s="182">
        <f t="shared" si="3"/>
        <v>46.202418166666661</v>
      </c>
      <c r="G92" s="41"/>
      <c r="H92" s="144"/>
      <c r="I92" s="41"/>
    </row>
    <row r="93" spans="2:9" x14ac:dyDescent="0.3">
      <c r="B93" s="127">
        <f t="shared" si="9"/>
        <v>2017</v>
      </c>
      <c r="C93" s="127">
        <v>4</v>
      </c>
      <c r="D93" s="214">
        <f t="shared" si="8"/>
        <v>36.560231000000002</v>
      </c>
      <c r="E93" s="213">
        <v>42826</v>
      </c>
      <c r="F93" s="182">
        <f t="shared" si="3"/>
        <v>45.502519666666672</v>
      </c>
      <c r="G93" s="41"/>
      <c r="H93" s="144"/>
      <c r="I93" s="41"/>
    </row>
    <row r="94" spans="2:9" x14ac:dyDescent="0.3">
      <c r="B94" s="127">
        <f t="shared" si="9"/>
        <v>2017</v>
      </c>
      <c r="C94" s="127">
        <v>5</v>
      </c>
      <c r="D94" s="214">
        <f t="shared" si="8"/>
        <v>62.475926000000001</v>
      </c>
      <c r="E94" s="213">
        <v>42856</v>
      </c>
      <c r="F94" s="182">
        <f t="shared" si="3"/>
        <v>46.622005833333333</v>
      </c>
      <c r="G94" s="41"/>
      <c r="H94" s="144"/>
      <c r="I94" s="41"/>
    </row>
    <row r="95" spans="2:9" x14ac:dyDescent="0.3">
      <c r="B95" s="127">
        <f t="shared" si="9"/>
        <v>2017</v>
      </c>
      <c r="C95" s="127">
        <v>6</v>
      </c>
      <c r="D95" s="214">
        <f t="shared" si="8"/>
        <v>51.720717</v>
      </c>
      <c r="E95" s="213">
        <v>42887</v>
      </c>
      <c r="F95" s="182">
        <f t="shared" si="3"/>
        <v>47.119637166666671</v>
      </c>
      <c r="G95" s="41"/>
      <c r="H95" s="144"/>
      <c r="I95" s="41"/>
    </row>
    <row r="96" spans="2:9" x14ac:dyDescent="0.3">
      <c r="B96" s="127">
        <f t="shared" si="9"/>
        <v>2017</v>
      </c>
      <c r="C96" s="127">
        <v>7</v>
      </c>
      <c r="D96" s="214">
        <f t="shared" si="8"/>
        <v>44.817874000000003</v>
      </c>
      <c r="E96" s="213">
        <v>42917</v>
      </c>
      <c r="F96" s="182">
        <f t="shared" si="3"/>
        <v>47.75784758333333</v>
      </c>
      <c r="G96" s="41"/>
      <c r="H96" s="144"/>
      <c r="I96" s="41"/>
    </row>
    <row r="97" spans="2:9" x14ac:dyDescent="0.3">
      <c r="B97" s="127">
        <f t="shared" si="9"/>
        <v>2017</v>
      </c>
      <c r="C97" s="127">
        <v>8</v>
      </c>
      <c r="D97" s="214">
        <f t="shared" si="8"/>
        <v>47.540044999999999</v>
      </c>
      <c r="E97" s="213">
        <v>42948</v>
      </c>
      <c r="F97" s="182">
        <f t="shared" ref="F97:F117" si="10">+AVERAGE(D86:D97)</f>
        <v>47.132683499999992</v>
      </c>
      <c r="G97" s="41"/>
      <c r="H97" s="144"/>
      <c r="I97" s="41"/>
    </row>
    <row r="98" spans="2:9" x14ac:dyDescent="0.3">
      <c r="B98" s="127">
        <f t="shared" si="9"/>
        <v>2017</v>
      </c>
      <c r="C98" s="127">
        <v>9</v>
      </c>
      <c r="D98" s="214">
        <f t="shared" si="8"/>
        <v>56.774574000000001</v>
      </c>
      <c r="E98" s="213">
        <v>42979</v>
      </c>
      <c r="F98" s="182">
        <f t="shared" si="10"/>
        <v>48.085117500000003</v>
      </c>
      <c r="G98" s="41"/>
      <c r="H98" s="144"/>
      <c r="I98" s="41"/>
    </row>
    <row r="99" spans="2:9" x14ac:dyDescent="0.3">
      <c r="B99" s="127">
        <f t="shared" si="9"/>
        <v>2017</v>
      </c>
      <c r="C99" s="127">
        <v>10</v>
      </c>
      <c r="D99" s="214">
        <f t="shared" si="8"/>
        <v>48.23903</v>
      </c>
      <c r="E99" s="213">
        <v>43009</v>
      </c>
      <c r="F99" s="182">
        <f t="shared" si="10"/>
        <v>47.808165750000001</v>
      </c>
      <c r="G99" s="41"/>
      <c r="H99" s="144"/>
      <c r="I99" s="41"/>
    </row>
    <row r="100" spans="2:9" x14ac:dyDescent="0.3">
      <c r="B100" s="127">
        <f t="shared" si="9"/>
        <v>2017</v>
      </c>
      <c r="C100" s="127">
        <v>11</v>
      </c>
      <c r="D100" s="214">
        <f t="shared" si="8"/>
        <v>49.468187</v>
      </c>
      <c r="E100" s="213">
        <v>43040</v>
      </c>
      <c r="F100" s="182">
        <f t="shared" si="10"/>
        <v>47.150376999999992</v>
      </c>
      <c r="G100" s="41"/>
      <c r="H100" s="144"/>
      <c r="I100" s="41"/>
    </row>
    <row r="101" spans="2:9" x14ac:dyDescent="0.3">
      <c r="B101" s="127">
        <f t="shared" si="9"/>
        <v>2017</v>
      </c>
      <c r="C101" s="127">
        <v>12</v>
      </c>
      <c r="D101" s="214">
        <f t="shared" si="8"/>
        <v>50.575614000000002</v>
      </c>
      <c r="E101" s="213">
        <v>43070</v>
      </c>
      <c r="F101" s="182">
        <f t="shared" si="10"/>
        <v>47.386237666666666</v>
      </c>
      <c r="G101" s="41"/>
      <c r="H101" s="144"/>
      <c r="I101" s="41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35.933387000000003</v>
      </c>
      <c r="E102" s="213">
        <v>43101</v>
      </c>
      <c r="F102" s="182">
        <f t="shared" si="10"/>
        <v>47.251554416666671</v>
      </c>
      <c r="G102" s="41"/>
      <c r="H102" s="144"/>
      <c r="I102" s="41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42.352096000000003</v>
      </c>
      <c r="E103" s="213">
        <v>43132</v>
      </c>
      <c r="F103" s="182">
        <f t="shared" si="10"/>
        <v>47.531917833333331</v>
      </c>
      <c r="G103" s="41"/>
      <c r="H103" s="144"/>
      <c r="I103" s="41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48.577238999999999</v>
      </c>
      <c r="E104" s="213">
        <v>43160</v>
      </c>
      <c r="F104" s="182">
        <f t="shared" si="10"/>
        <v>47.919576666666664</v>
      </c>
      <c r="G104" s="41"/>
      <c r="H104" s="144"/>
      <c r="I104" s="41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52.579357999999999</v>
      </c>
      <c r="E105" s="213">
        <v>43191</v>
      </c>
      <c r="F105" s="182">
        <f t="shared" si="10"/>
        <v>49.254503916666664</v>
      </c>
      <c r="G105" s="41"/>
      <c r="H105" s="144"/>
      <c r="I105" s="41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59.423259000000002</v>
      </c>
      <c r="E106" s="213">
        <v>43221</v>
      </c>
      <c r="F106" s="182">
        <f t="shared" si="10"/>
        <v>49.000115000000001</v>
      </c>
      <c r="G106" s="41"/>
      <c r="H106" s="144"/>
      <c r="I106" s="41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53.969717000000003</v>
      </c>
      <c r="E107" s="213">
        <v>43252</v>
      </c>
      <c r="F107" s="182">
        <f t="shared" si="10"/>
        <v>49.187531666666679</v>
      </c>
      <c r="G107" s="41"/>
      <c r="H107" s="144"/>
      <c r="I107" s="41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47.105853000000003</v>
      </c>
      <c r="E108" s="213">
        <v>43282</v>
      </c>
      <c r="F108" s="182">
        <f t="shared" si="10"/>
        <v>49.378196583333342</v>
      </c>
      <c r="G108" s="41"/>
      <c r="H108" s="144"/>
      <c r="I108" s="41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47.523355000000002</v>
      </c>
      <c r="E109" s="213">
        <v>43313</v>
      </c>
      <c r="F109" s="182">
        <f t="shared" si="10"/>
        <v>49.37680575000001</v>
      </c>
      <c r="G109" s="41"/>
      <c r="H109" s="144"/>
      <c r="I109" s="41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63.247512</v>
      </c>
      <c r="E110" s="213">
        <v>43344</v>
      </c>
      <c r="F110" s="182">
        <f t="shared" si="10"/>
        <v>49.91621725000001</v>
      </c>
      <c r="G110" s="41"/>
      <c r="H110" s="144"/>
      <c r="I110" s="41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65.738611000000006</v>
      </c>
      <c r="E111" s="213">
        <v>43374</v>
      </c>
      <c r="F111" s="182">
        <f t="shared" si="10"/>
        <v>51.374515666666667</v>
      </c>
      <c r="G111" s="41"/>
      <c r="H111" s="144"/>
      <c r="I111" s="41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58.300040000000003</v>
      </c>
      <c r="E112" s="213">
        <v>43405</v>
      </c>
      <c r="F112" s="182">
        <f t="shared" si="10"/>
        <v>52.110503416666667</v>
      </c>
      <c r="G112" s="41"/>
      <c r="H112" s="144"/>
      <c r="I112" s="41"/>
    </row>
    <row r="113" spans="2:9" x14ac:dyDescent="0.3">
      <c r="B113" s="127">
        <f t="shared" si="12"/>
        <v>2018</v>
      </c>
      <c r="C113" s="127">
        <v>12</v>
      </c>
      <c r="D113" s="214">
        <f t="shared" si="11"/>
        <v>40.172083000000001</v>
      </c>
      <c r="E113" s="213">
        <v>43435</v>
      </c>
      <c r="F113" s="182">
        <f t="shared" si="10"/>
        <v>51.243542499999997</v>
      </c>
      <c r="G113" s="41"/>
      <c r="H113" s="144"/>
      <c r="I113" s="41"/>
    </row>
    <row r="114" spans="2:9" x14ac:dyDescent="0.3">
      <c r="B114" s="127">
        <v>2019</v>
      </c>
      <c r="C114" s="127">
        <v>1</v>
      </c>
      <c r="D114" s="214">
        <f t="shared" ref="D114:D125" si="13">+H13</f>
        <v>53.349832999999997</v>
      </c>
      <c r="E114" s="213">
        <v>43466</v>
      </c>
      <c r="F114" s="182">
        <f t="shared" si="10"/>
        <v>52.694912999999993</v>
      </c>
      <c r="G114" s="41"/>
      <c r="H114" s="144"/>
      <c r="I114" s="41"/>
    </row>
    <row r="115" spans="2:9" x14ac:dyDescent="0.3">
      <c r="B115" s="127">
        <f t="shared" ref="B115:B125" si="14">+B114</f>
        <v>2019</v>
      </c>
      <c r="C115" s="127">
        <v>2</v>
      </c>
      <c r="D115" s="214">
        <f t="shared" si="13"/>
        <v>54.342202</v>
      </c>
      <c r="E115" s="213">
        <v>43497</v>
      </c>
      <c r="F115" s="182">
        <f t="shared" si="10"/>
        <v>53.694088499999999</v>
      </c>
      <c r="G115" s="41"/>
      <c r="H115" s="144"/>
      <c r="I115" s="41"/>
    </row>
    <row r="116" spans="2:9" x14ac:dyDescent="0.3">
      <c r="B116" s="127">
        <f t="shared" si="14"/>
        <v>2019</v>
      </c>
      <c r="C116" s="127">
        <v>3</v>
      </c>
      <c r="D116" s="214">
        <f t="shared" si="13"/>
        <v>39.970295</v>
      </c>
      <c r="E116" s="213">
        <v>43525</v>
      </c>
      <c r="F116" s="182">
        <f t="shared" si="10"/>
        <v>52.976843166666669</v>
      </c>
      <c r="G116" s="41"/>
      <c r="H116" s="144"/>
      <c r="I116" s="41"/>
    </row>
    <row r="117" spans="2:9" x14ac:dyDescent="0.3">
      <c r="B117" s="127">
        <f t="shared" si="14"/>
        <v>2019</v>
      </c>
      <c r="C117" s="127">
        <v>4</v>
      </c>
      <c r="D117" s="214">
        <f t="shared" si="13"/>
        <v>65.572719000000006</v>
      </c>
      <c r="E117" s="213">
        <v>43556</v>
      </c>
      <c r="F117" s="182">
        <f t="shared" si="10"/>
        <v>54.059623249999994</v>
      </c>
      <c r="G117" s="41"/>
      <c r="H117" s="144"/>
      <c r="I117" s="41"/>
    </row>
    <row r="118" spans="2:9" x14ac:dyDescent="0.3">
      <c r="B118" s="127">
        <f t="shared" si="14"/>
        <v>2019</v>
      </c>
      <c r="C118" s="127">
        <v>5</v>
      </c>
      <c r="D118" s="214">
        <f t="shared" si="13"/>
        <v>46.584598999999997</v>
      </c>
      <c r="E118" s="213">
        <v>43586</v>
      </c>
      <c r="F118" s="182">
        <f>+AVERAGE(D107:D118)</f>
        <v>52.98973491666667</v>
      </c>
      <c r="G118" s="41"/>
      <c r="H118" s="144"/>
      <c r="I118" s="41"/>
    </row>
    <row r="119" spans="2:9" x14ac:dyDescent="0.3">
      <c r="B119" s="127">
        <f t="shared" si="14"/>
        <v>2019</v>
      </c>
      <c r="C119" s="127">
        <v>6</v>
      </c>
      <c r="D119" s="214">
        <f t="shared" si="13"/>
        <v>56.243164999999998</v>
      </c>
      <c r="E119" s="213">
        <v>43617</v>
      </c>
      <c r="F119" s="182">
        <f>+AVERAGE(D108:D119)</f>
        <v>53.179188916666675</v>
      </c>
      <c r="G119" s="41"/>
      <c r="H119" s="144"/>
      <c r="I119" s="41"/>
    </row>
    <row r="120" spans="2:9" x14ac:dyDescent="0.3">
      <c r="B120" s="127">
        <f t="shared" si="14"/>
        <v>2019</v>
      </c>
      <c r="C120" s="127">
        <v>7</v>
      </c>
      <c r="D120" s="214">
        <f>+H19</f>
        <v>52.004002999999997</v>
      </c>
      <c r="E120" s="213">
        <v>43647</v>
      </c>
      <c r="F120" s="182">
        <f>+AVERAGE(D109:D120)</f>
        <v>53.587368083333331</v>
      </c>
      <c r="G120" s="41"/>
      <c r="H120" s="144"/>
      <c r="I120" s="41"/>
    </row>
    <row r="121" spans="2:9" x14ac:dyDescent="0.3">
      <c r="B121" s="127">
        <f t="shared" si="14"/>
        <v>2019</v>
      </c>
      <c r="C121" s="127">
        <v>8</v>
      </c>
      <c r="D121" s="214">
        <f t="shared" si="13"/>
        <v>46.867866999999997</v>
      </c>
      <c r="E121" s="213">
        <v>43678</v>
      </c>
      <c r="F121" s="182">
        <f t="shared" ref="F121" si="15">+AVERAGE(D110:D121)</f>
        <v>53.532744083333341</v>
      </c>
      <c r="G121" s="41"/>
      <c r="H121" s="144"/>
      <c r="I121" s="41"/>
    </row>
    <row r="122" spans="2:9" x14ac:dyDescent="0.3">
      <c r="B122" s="127">
        <f t="shared" si="14"/>
        <v>2019</v>
      </c>
      <c r="C122" s="127">
        <v>9</v>
      </c>
      <c r="D122" s="214">
        <f t="shared" si="13"/>
        <v>60.558221000000003</v>
      </c>
      <c r="E122" s="213">
        <v>43709</v>
      </c>
      <c r="F122" s="182">
        <f>+AVERAGE(D111:D122)</f>
        <v>53.308636500000006</v>
      </c>
      <c r="G122" s="41"/>
      <c r="H122" s="144"/>
      <c r="I122" s="41"/>
    </row>
    <row r="123" spans="2:9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6">+AVERAGE(D112:D123)</f>
        <v>47.830418916666673</v>
      </c>
      <c r="G123" s="41"/>
      <c r="H123" s="144"/>
      <c r="I123" s="41"/>
    </row>
    <row r="124" spans="2:9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42.97208225</v>
      </c>
      <c r="G124" s="41"/>
      <c r="H124" s="144"/>
      <c r="I124" s="41"/>
    </row>
    <row r="125" spans="2:9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7">+AVERAGE(D114:D125)</f>
        <v>39.624408666666668</v>
      </c>
      <c r="G125" s="41"/>
      <c r="H125" s="144"/>
      <c r="I125" s="41"/>
    </row>
    <row r="126" spans="2:9" x14ac:dyDescent="0.3">
      <c r="B126" s="144"/>
      <c r="C126" s="144"/>
      <c r="D126" s="144"/>
      <c r="E126" s="144"/>
      <c r="F126" s="144"/>
      <c r="G126" s="144"/>
      <c r="H126" s="144"/>
      <c r="I126" s="41"/>
    </row>
    <row r="127" spans="2:9" x14ac:dyDescent="0.3">
      <c r="B127" s="144"/>
      <c r="C127" s="144"/>
      <c r="D127" s="144"/>
      <c r="E127" s="144"/>
      <c r="F127" s="144"/>
      <c r="G127" s="144"/>
      <c r="H127" s="144"/>
      <c r="I127" s="41"/>
    </row>
    <row r="128" spans="2:9" x14ac:dyDescent="0.3">
      <c r="B128" s="144"/>
      <c r="C128" s="144"/>
      <c r="D128" s="144"/>
      <c r="E128" s="144"/>
      <c r="F128" s="144"/>
      <c r="G128" s="144"/>
      <c r="H128" s="144"/>
      <c r="I128" s="41"/>
    </row>
    <row r="129" spans="2:9" x14ac:dyDescent="0.3">
      <c r="B129" s="144"/>
      <c r="C129" s="144"/>
      <c r="D129" s="144"/>
      <c r="E129" s="144"/>
      <c r="F129" s="144"/>
      <c r="G129" s="144"/>
      <c r="H129" s="144"/>
      <c r="I129" s="41"/>
    </row>
    <row r="130" spans="2:9" x14ac:dyDescent="0.3">
      <c r="B130" s="144"/>
      <c r="C130" s="144"/>
      <c r="D130" s="144"/>
      <c r="E130" s="144"/>
      <c r="F130" s="144"/>
      <c r="G130" s="144"/>
      <c r="H130" s="144"/>
      <c r="I130" s="41"/>
    </row>
    <row r="131" spans="2:9" x14ac:dyDescent="0.3">
      <c r="B131" s="144"/>
      <c r="C131" s="144"/>
      <c r="D131" s="144"/>
      <c r="E131" s="144"/>
      <c r="F131" s="144"/>
      <c r="G131" s="144"/>
      <c r="H131" s="144"/>
      <c r="I131" s="41"/>
    </row>
    <row r="132" spans="2:9" x14ac:dyDescent="0.3">
      <c r="B132" s="144"/>
      <c r="C132" s="144"/>
      <c r="D132" s="144"/>
      <c r="E132" s="144"/>
      <c r="F132" s="144"/>
      <c r="G132" s="144"/>
      <c r="H132" s="144"/>
      <c r="I132" s="41"/>
    </row>
    <row r="133" spans="2:9" x14ac:dyDescent="0.3">
      <c r="B133" s="144"/>
      <c r="C133" s="144"/>
      <c r="D133" s="144"/>
      <c r="E133" s="144"/>
      <c r="F133" s="144"/>
      <c r="G133" s="144"/>
      <c r="H133" s="144"/>
      <c r="I133" s="41"/>
    </row>
    <row r="134" spans="2:9" x14ac:dyDescent="0.3">
      <c r="B134" s="144"/>
      <c r="C134" s="144"/>
      <c r="D134" s="144"/>
      <c r="E134" s="144"/>
      <c r="F134" s="144"/>
      <c r="G134" s="144"/>
      <c r="H134" s="144"/>
    </row>
    <row r="135" spans="2:9" x14ac:dyDescent="0.3">
      <c r="B135" s="144"/>
      <c r="C135" s="144"/>
      <c r="D135" s="144"/>
      <c r="E135" s="144"/>
      <c r="F135" s="144"/>
      <c r="G135" s="144"/>
      <c r="H135" s="144"/>
    </row>
    <row r="136" spans="2:9" x14ac:dyDescent="0.3">
      <c r="B136" s="144"/>
      <c r="C136" s="144"/>
      <c r="D136" s="144"/>
      <c r="E136" s="144"/>
      <c r="F136" s="144"/>
      <c r="G136" s="144"/>
      <c r="H136" s="144"/>
    </row>
    <row r="137" spans="2:9" x14ac:dyDescent="0.3">
      <c r="B137" s="144"/>
      <c r="C137" s="144"/>
      <c r="D137" s="144"/>
      <c r="E137" s="144"/>
      <c r="F137" s="144"/>
      <c r="G137" s="144"/>
      <c r="H137" s="144"/>
    </row>
    <row r="138" spans="2:9" x14ac:dyDescent="0.3">
      <c r="B138" s="144"/>
      <c r="C138" s="144"/>
      <c r="D138" s="144"/>
      <c r="E138" s="144"/>
      <c r="F138" s="144"/>
      <c r="G138" s="144"/>
      <c r="H138" s="144"/>
    </row>
    <row r="139" spans="2:9" x14ac:dyDescent="0.3">
      <c r="B139" s="144"/>
      <c r="C139" s="144"/>
      <c r="D139" s="144"/>
      <c r="E139" s="144"/>
      <c r="F139" s="144"/>
      <c r="G139" s="144"/>
      <c r="H139" s="144"/>
    </row>
    <row r="140" spans="2:9" x14ac:dyDescent="0.3">
      <c r="B140" s="144"/>
      <c r="C140" s="144"/>
      <c r="D140" s="144"/>
      <c r="E140" s="144"/>
      <c r="F140" s="144"/>
      <c r="G140" s="144"/>
      <c r="H140" s="144"/>
    </row>
    <row r="141" spans="2:9" x14ac:dyDescent="0.3">
      <c r="B141" s="144"/>
      <c r="C141" s="144"/>
      <c r="D141" s="144"/>
      <c r="E141" s="144"/>
      <c r="F141" s="144"/>
      <c r="G141" s="144"/>
      <c r="H141" s="144"/>
    </row>
    <row r="142" spans="2:9" x14ac:dyDescent="0.3">
      <c r="B142" s="144"/>
      <c r="C142" s="144"/>
      <c r="D142" s="144"/>
      <c r="E142" s="144"/>
      <c r="F142" s="144"/>
      <c r="G142" s="144"/>
      <c r="H142" s="144"/>
    </row>
    <row r="143" spans="2:9" x14ac:dyDescent="0.3">
      <c r="B143" s="144"/>
      <c r="C143" s="144"/>
      <c r="D143" s="144"/>
      <c r="E143" s="144"/>
      <c r="F143" s="144"/>
      <c r="G143" s="144"/>
      <c r="H143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ignoredErrors>
    <ignoredError sqref="B66 B78 B90 B102" formula="1"/>
  </ignoredError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O135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37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25.178864999999998</v>
      </c>
      <c r="D13" s="68">
        <v>27.082348</v>
      </c>
      <c r="E13" s="68">
        <v>30.720089999999999</v>
      </c>
      <c r="F13" s="68">
        <v>29.156898999999999</v>
      </c>
      <c r="G13" s="68">
        <v>27.078246</v>
      </c>
      <c r="H13" s="68">
        <v>24.191435999999999</v>
      </c>
      <c r="I13" s="68">
        <v>-10.660993330217917</v>
      </c>
      <c r="J13" s="68">
        <v>89.33900666978208</v>
      </c>
      <c r="K13" s="68">
        <v>-7.1291977929477284</v>
      </c>
      <c r="L13" s="60"/>
      <c r="N13" s="40">
        <f t="shared" ref="N13:N24" si="0">IF(H13="","",1)</f>
        <v>1</v>
      </c>
    </row>
    <row r="14" spans="1:15" x14ac:dyDescent="0.3">
      <c r="A14" s="58"/>
      <c r="B14" s="67" t="s">
        <v>8</v>
      </c>
      <c r="C14" s="68">
        <v>25.681273000000001</v>
      </c>
      <c r="D14" s="68">
        <v>35.932355000000001</v>
      </c>
      <c r="E14" s="68">
        <v>30.916184000000001</v>
      </c>
      <c r="F14" s="68">
        <v>23.038278999999999</v>
      </c>
      <c r="G14" s="68">
        <v>29.322873999999999</v>
      </c>
      <c r="H14" s="68">
        <v>31.380500000000001</v>
      </c>
      <c r="I14" s="68">
        <v>7.0171361783978092</v>
      </c>
      <c r="J14" s="68">
        <v>107.01713617839781</v>
      </c>
      <c r="K14" s="68">
        <v>27.27892565238923</v>
      </c>
      <c r="L14" s="60"/>
      <c r="N14" s="40">
        <f t="shared" si="0"/>
        <v>1</v>
      </c>
    </row>
    <row r="15" spans="1:15" x14ac:dyDescent="0.3">
      <c r="A15" s="58"/>
      <c r="B15" s="67" t="s">
        <v>9</v>
      </c>
      <c r="C15" s="68">
        <v>30.674868</v>
      </c>
      <c r="D15" s="68">
        <v>36.677548000000002</v>
      </c>
      <c r="E15" s="68">
        <v>25.064927999999998</v>
      </c>
      <c r="F15" s="68">
        <v>25.604955</v>
      </c>
      <c r="G15" s="68">
        <v>22.576056999999999</v>
      </c>
      <c r="H15" s="68">
        <v>21.828101</v>
      </c>
      <c r="I15" s="68">
        <v>-3.3130497500072686</v>
      </c>
      <c r="J15" s="68">
        <v>96.686950249992734</v>
      </c>
      <c r="K15" s="68">
        <v>-11.829343187675988</v>
      </c>
      <c r="L15" s="60"/>
      <c r="N15" s="40">
        <f t="shared" si="0"/>
        <v>1</v>
      </c>
    </row>
    <row r="16" spans="1:15" x14ac:dyDescent="0.3">
      <c r="A16" s="58"/>
      <c r="B16" s="67" t="s">
        <v>10</v>
      </c>
      <c r="C16" s="68">
        <v>28.192720000000001</v>
      </c>
      <c r="D16" s="68">
        <v>31.438324000000001</v>
      </c>
      <c r="E16" s="68">
        <v>25.994524999999999</v>
      </c>
      <c r="F16" s="68">
        <v>21.196467999999999</v>
      </c>
      <c r="G16" s="68">
        <v>22.414148000000001</v>
      </c>
      <c r="H16" s="68">
        <v>22.118075000000001</v>
      </c>
      <c r="I16" s="68">
        <v>-1.3209201616764532</v>
      </c>
      <c r="J16" s="68">
        <v>98.679079838323545</v>
      </c>
      <c r="K16" s="68">
        <v>5.744730678714971</v>
      </c>
      <c r="L16" s="60"/>
      <c r="N16" s="40">
        <f t="shared" si="0"/>
        <v>1</v>
      </c>
    </row>
    <row r="17" spans="1:15" x14ac:dyDescent="0.3">
      <c r="A17" s="58"/>
      <c r="B17" s="67" t="s">
        <v>11</v>
      </c>
      <c r="C17" s="68">
        <v>28.255783999999998</v>
      </c>
      <c r="D17" s="68">
        <v>34.931148</v>
      </c>
      <c r="E17" s="68">
        <v>32.353211999999999</v>
      </c>
      <c r="F17" s="68">
        <v>29.459868</v>
      </c>
      <c r="G17" s="68">
        <v>26.660883999999999</v>
      </c>
      <c r="H17" s="68">
        <v>26.008994000000001</v>
      </c>
      <c r="I17" s="68">
        <v>-2.4451177237783894</v>
      </c>
      <c r="J17" s="68">
        <v>97.554882276221605</v>
      </c>
      <c r="K17" s="68">
        <v>-9.5010065897104479</v>
      </c>
      <c r="L17" s="60"/>
      <c r="N17" s="40">
        <f t="shared" si="0"/>
        <v>1</v>
      </c>
    </row>
    <row r="18" spans="1:15" x14ac:dyDescent="0.3">
      <c r="A18" s="58"/>
      <c r="B18" s="67" t="s">
        <v>12</v>
      </c>
      <c r="C18" s="68">
        <v>31.070544999999999</v>
      </c>
      <c r="D18" s="68">
        <v>26.620688999999999</v>
      </c>
      <c r="E18" s="68">
        <v>30.194431999999999</v>
      </c>
      <c r="F18" s="68">
        <v>31.161987</v>
      </c>
      <c r="G18" s="68">
        <v>23.709439</v>
      </c>
      <c r="H18" s="68">
        <v>24.909927</v>
      </c>
      <c r="I18" s="68">
        <v>5.0633336368692605</v>
      </c>
      <c r="J18" s="68">
        <v>105.06333363686926</v>
      </c>
      <c r="K18" s="68">
        <v>-23.915509623953056</v>
      </c>
      <c r="L18" s="60"/>
      <c r="N18" s="40">
        <f t="shared" si="0"/>
        <v>1</v>
      </c>
    </row>
    <row r="19" spans="1:15" x14ac:dyDescent="0.3">
      <c r="A19" s="58"/>
      <c r="B19" s="67" t="s">
        <v>13</v>
      </c>
      <c r="C19" s="68">
        <v>40.195058000000003</v>
      </c>
      <c r="D19" s="68">
        <v>28.608633999999999</v>
      </c>
      <c r="E19" s="68">
        <v>23.917197999999999</v>
      </c>
      <c r="F19" s="68">
        <v>38.793626000000003</v>
      </c>
      <c r="G19" s="68">
        <v>29.473814999999998</v>
      </c>
      <c r="H19" s="68">
        <v>61.515087000000001</v>
      </c>
      <c r="I19" s="68">
        <v>108.71097616647182</v>
      </c>
      <c r="J19" s="68">
        <v>208.71097616647182</v>
      </c>
      <c r="K19" s="68">
        <v>-24.024078079218491</v>
      </c>
      <c r="L19" s="60"/>
      <c r="N19" s="40">
        <f t="shared" si="0"/>
        <v>1</v>
      </c>
    </row>
    <row r="20" spans="1:15" x14ac:dyDescent="0.3">
      <c r="A20" s="58"/>
      <c r="B20" s="67" t="s">
        <v>14</v>
      </c>
      <c r="C20" s="68">
        <v>36.194918999999999</v>
      </c>
      <c r="D20" s="68">
        <v>31.673427</v>
      </c>
      <c r="E20" s="68">
        <v>36.274411000000001</v>
      </c>
      <c r="F20" s="68">
        <v>26.638473000000001</v>
      </c>
      <c r="G20" s="68">
        <v>44.324384000000002</v>
      </c>
      <c r="H20" s="68">
        <v>26.837924999999998</v>
      </c>
      <c r="I20" s="68">
        <v>-39.451104385342397</v>
      </c>
      <c r="J20" s="68">
        <v>60.548895614657603</v>
      </c>
      <c r="K20" s="68">
        <v>66.392360402940525</v>
      </c>
      <c r="L20" s="60"/>
      <c r="N20" s="40">
        <f t="shared" si="0"/>
        <v>1</v>
      </c>
    </row>
    <row r="21" spans="1:15" x14ac:dyDescent="0.3">
      <c r="A21" s="58"/>
      <c r="B21" s="67" t="s">
        <v>15</v>
      </c>
      <c r="C21" s="68">
        <v>39.921886999999998</v>
      </c>
      <c r="D21" s="68">
        <v>34.499530999999998</v>
      </c>
      <c r="E21" s="68">
        <v>27.291664000000001</v>
      </c>
      <c r="F21" s="68">
        <v>32.058877000000003</v>
      </c>
      <c r="G21" s="68">
        <v>30.568729000000001</v>
      </c>
      <c r="H21" s="30">
        <v>28.716135999999999</v>
      </c>
      <c r="I21" s="30">
        <v>-6.0604188024958479</v>
      </c>
      <c r="J21" s="30">
        <v>93.939581197504154</v>
      </c>
      <c r="K21" s="30">
        <v>-4.6481603207748083</v>
      </c>
      <c r="L21" s="60"/>
      <c r="N21" s="40">
        <f t="shared" si="0"/>
        <v>1</v>
      </c>
    </row>
    <row r="22" spans="1:15" x14ac:dyDescent="0.3">
      <c r="A22" s="58"/>
      <c r="B22" s="67" t="s">
        <v>16</v>
      </c>
      <c r="C22" s="68">
        <v>34.63138</v>
      </c>
      <c r="D22" s="68">
        <v>31.408795000000001</v>
      </c>
      <c r="E22" s="68">
        <v>24.450852999999999</v>
      </c>
      <c r="F22" s="68">
        <v>31.474861000000001</v>
      </c>
      <c r="G22" s="68">
        <v>30.495132999999999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tr">
        <f t="shared" si="0"/>
        <v/>
      </c>
    </row>
    <row r="23" spans="1:15" x14ac:dyDescent="0.3">
      <c r="A23" s="58"/>
      <c r="B23" s="67" t="s">
        <v>17</v>
      </c>
      <c r="C23" s="68">
        <v>33.866624000000002</v>
      </c>
      <c r="D23" s="68">
        <v>32.55498</v>
      </c>
      <c r="E23" s="68">
        <v>24.66282</v>
      </c>
      <c r="F23" s="68">
        <v>20.580929999999999</v>
      </c>
      <c r="G23" s="68">
        <v>25.890606999999999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3">
      <c r="A24" s="58"/>
      <c r="B24" s="67" t="s">
        <v>18</v>
      </c>
      <c r="C24" s="68">
        <v>31.070561000000001</v>
      </c>
      <c r="D24" s="68">
        <v>56.354225</v>
      </c>
      <c r="E24" s="68">
        <v>25.903865</v>
      </c>
      <c r="F24" s="68">
        <v>26.981535000000001</v>
      </c>
      <c r="G24" s="68">
        <v>23.293018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3">
      <c r="A25" s="58"/>
      <c r="B25" s="69" t="s">
        <v>33</v>
      </c>
      <c r="C25" s="70">
        <v>384.934484</v>
      </c>
      <c r="D25" s="70">
        <v>407.78200399999997</v>
      </c>
      <c r="E25" s="70">
        <v>337.74418200000002</v>
      </c>
      <c r="F25" s="70">
        <v>336.14675800000003</v>
      </c>
      <c r="G25" s="70">
        <v>335.80733400000003</v>
      </c>
      <c r="H25" s="82">
        <v>267.50618100000003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5.9354308199625949</v>
      </c>
      <c r="E26" s="70">
        <v>-17.175309678452599</v>
      </c>
      <c r="F26" s="70">
        <v>-0.47296862096649628</v>
      </c>
      <c r="G26" s="70">
        <v>-0.10097494380713057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285.36591900000002</v>
      </c>
      <c r="D28" s="70">
        <v>287.46400399999999</v>
      </c>
      <c r="E28" s="70">
        <v>262.72664400000002</v>
      </c>
      <c r="F28" s="70">
        <v>257.10943200000003</v>
      </c>
      <c r="G28" s="70">
        <v>256.12857600000001</v>
      </c>
      <c r="H28" s="30">
        <v>267.50618100000003</v>
      </c>
      <c r="I28" s="66">
        <v>4.4421458853540763</v>
      </c>
      <c r="J28" s="30">
        <v>104.44214588535408</v>
      </c>
      <c r="K28" s="30">
        <v>-0.38149358908000641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0.73522619917341103</v>
      </c>
      <c r="E29" s="70">
        <v>-8.6053765535110127</v>
      </c>
      <c r="F29" s="70">
        <v>-2.1380442860603033</v>
      </c>
      <c r="G29" s="70">
        <v>-0.38149358908000641</v>
      </c>
      <c r="H29" s="30">
        <v>4.4421458853540763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5" t="s">
        <v>138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B46" s="125"/>
      <c r="C46" s="125"/>
      <c r="D46" s="125"/>
      <c r="E46" s="125"/>
      <c r="F46" s="125"/>
      <c r="G46" s="125"/>
      <c r="H46" s="125"/>
      <c r="I46" s="125"/>
      <c r="N46" s="127"/>
    </row>
    <row r="47" spans="1:15" s="136" customFormat="1" x14ac:dyDescent="0.3">
      <c r="B47" s="125"/>
      <c r="C47" s="125"/>
      <c r="D47" s="125"/>
      <c r="E47" s="125"/>
      <c r="F47" s="125"/>
      <c r="G47" s="125"/>
      <c r="H47" s="125"/>
      <c r="I47" s="125"/>
      <c r="N47" s="127"/>
    </row>
    <row r="48" spans="1:15" s="136" customFormat="1" x14ac:dyDescent="0.3">
      <c r="B48" s="125"/>
      <c r="C48" s="125"/>
      <c r="D48" s="125"/>
      <c r="E48" s="125"/>
      <c r="F48" s="125"/>
      <c r="G48" s="125"/>
      <c r="H48" s="125"/>
      <c r="I48" s="125"/>
      <c r="N48" s="127"/>
    </row>
    <row r="49" spans="1:15" x14ac:dyDescent="0.3">
      <c r="A49" s="136"/>
      <c r="B49" s="125"/>
      <c r="C49" s="125"/>
      <c r="D49" s="125"/>
      <c r="E49" s="125"/>
      <c r="F49" s="125"/>
      <c r="G49" s="125"/>
      <c r="H49" s="125"/>
      <c r="I49" s="125"/>
      <c r="J49" s="136"/>
      <c r="K49" s="136"/>
      <c r="L49" s="136"/>
      <c r="M49" s="136"/>
      <c r="N49" s="127"/>
      <c r="O49" s="136"/>
    </row>
    <row r="50" spans="1:15" x14ac:dyDescent="0.3">
      <c r="A50" s="136"/>
      <c r="B50" s="125"/>
      <c r="C50" s="125"/>
      <c r="D50" s="125"/>
      <c r="E50" s="125"/>
      <c r="F50" s="125"/>
      <c r="G50" s="125"/>
      <c r="H50" s="125"/>
      <c r="I50" s="125"/>
      <c r="J50" s="136"/>
      <c r="K50" s="136"/>
      <c r="L50" s="136"/>
      <c r="M50" s="136"/>
      <c r="N50" s="127"/>
      <c r="O50" s="136"/>
    </row>
    <row r="51" spans="1:15" x14ac:dyDescent="0.3">
      <c r="A51" s="127"/>
      <c r="B51" s="127"/>
      <c r="C51" s="127"/>
      <c r="D51" s="127"/>
      <c r="E51" s="127"/>
      <c r="F51" s="127"/>
      <c r="G51" s="127"/>
      <c r="H51" s="125"/>
      <c r="I51" s="125"/>
      <c r="J51" s="127"/>
      <c r="K51" s="136"/>
      <c r="L51" s="136"/>
      <c r="M51" s="136"/>
      <c r="N51" s="127"/>
      <c r="O51" s="136"/>
    </row>
    <row r="52" spans="1:15" x14ac:dyDescent="0.3">
      <c r="A52" s="127"/>
      <c r="B52" s="127"/>
      <c r="C52" s="127"/>
      <c r="D52" s="127"/>
      <c r="E52" s="127"/>
      <c r="F52" s="127"/>
      <c r="G52" s="127"/>
      <c r="H52" s="125"/>
      <c r="I52" s="125"/>
      <c r="J52" s="127"/>
      <c r="K52" s="136"/>
      <c r="L52" s="136"/>
      <c r="M52" s="136"/>
      <c r="N52" s="127"/>
      <c r="O52" s="136"/>
    </row>
    <row r="53" spans="1:15" x14ac:dyDescent="0.3">
      <c r="A53" s="127"/>
      <c r="B53" s="127" t="s">
        <v>1</v>
      </c>
      <c r="C53" s="127" t="s">
        <v>161</v>
      </c>
      <c r="D53" s="127" t="s">
        <v>171</v>
      </c>
      <c r="E53" s="127" t="s">
        <v>162</v>
      </c>
      <c r="F53" s="127" t="s">
        <v>163</v>
      </c>
      <c r="G53" s="127"/>
      <c r="H53" s="125"/>
      <c r="I53" s="125"/>
      <c r="J53" s="127"/>
      <c r="K53" s="136"/>
      <c r="L53" s="136"/>
      <c r="M53" s="136"/>
      <c r="N53" s="127"/>
      <c r="O53" s="136"/>
    </row>
    <row r="54" spans="1:15" x14ac:dyDescent="0.3">
      <c r="A54" s="127"/>
      <c r="B54" s="127">
        <f>+C11</f>
        <v>2014</v>
      </c>
      <c r="C54" s="127">
        <v>1</v>
      </c>
      <c r="D54" s="214">
        <f t="shared" ref="D54:D65" si="1">+C13</f>
        <v>25.178864999999998</v>
      </c>
      <c r="E54" s="213">
        <v>41640</v>
      </c>
      <c r="F54" s="127"/>
      <c r="G54" s="127"/>
      <c r="H54" s="125"/>
      <c r="I54" s="125"/>
      <c r="J54" s="127"/>
      <c r="K54" s="136"/>
      <c r="L54" s="136"/>
      <c r="M54" s="136"/>
      <c r="N54" s="127"/>
      <c r="O54" s="136"/>
    </row>
    <row r="55" spans="1:15" x14ac:dyDescent="0.3">
      <c r="A55" s="127"/>
      <c r="B55" s="127">
        <f t="shared" ref="B55:B65" si="2">+B54</f>
        <v>2014</v>
      </c>
      <c r="C55" s="127">
        <v>2</v>
      </c>
      <c r="D55" s="214">
        <f t="shared" si="1"/>
        <v>25.681273000000001</v>
      </c>
      <c r="E55" s="213">
        <v>41671</v>
      </c>
      <c r="F55" s="127"/>
      <c r="G55" s="127"/>
      <c r="H55" s="125"/>
      <c r="I55" s="125"/>
      <c r="J55" s="127"/>
      <c r="K55" s="136"/>
      <c r="L55" s="136"/>
      <c r="M55" s="136"/>
      <c r="N55" s="127"/>
      <c r="O55" s="136"/>
    </row>
    <row r="56" spans="1:15" x14ac:dyDescent="0.3">
      <c r="A56" s="127"/>
      <c r="B56" s="127">
        <f t="shared" si="2"/>
        <v>2014</v>
      </c>
      <c r="C56" s="127">
        <v>3</v>
      </c>
      <c r="D56" s="214">
        <f t="shared" si="1"/>
        <v>30.674868</v>
      </c>
      <c r="E56" s="213">
        <v>41699</v>
      </c>
      <c r="F56" s="127"/>
      <c r="G56" s="127"/>
      <c r="H56" s="125"/>
      <c r="I56" s="125"/>
      <c r="J56" s="127"/>
      <c r="K56" s="136"/>
      <c r="L56" s="136"/>
      <c r="M56" s="136"/>
      <c r="N56" s="127"/>
      <c r="O56" s="136"/>
    </row>
    <row r="57" spans="1:15" x14ac:dyDescent="0.3">
      <c r="A57" s="127"/>
      <c r="B57" s="127">
        <f t="shared" si="2"/>
        <v>2014</v>
      </c>
      <c r="C57" s="127">
        <v>4</v>
      </c>
      <c r="D57" s="214">
        <f t="shared" si="1"/>
        <v>28.192720000000001</v>
      </c>
      <c r="E57" s="213">
        <v>41730</v>
      </c>
      <c r="F57" s="182">
        <f>+AVERAGE(D54:D61)</f>
        <v>30.680504000000003</v>
      </c>
      <c r="G57" s="127"/>
      <c r="H57" s="125"/>
      <c r="I57" s="125"/>
      <c r="J57" s="127"/>
      <c r="K57" s="136"/>
      <c r="L57" s="136"/>
      <c r="M57" s="136"/>
      <c r="N57" s="127"/>
      <c r="O57" s="136"/>
    </row>
    <row r="58" spans="1:15" x14ac:dyDescent="0.3">
      <c r="A58" s="127"/>
      <c r="B58" s="127">
        <f t="shared" si="2"/>
        <v>2014</v>
      </c>
      <c r="C58" s="127">
        <v>5</v>
      </c>
      <c r="D58" s="214">
        <f t="shared" si="1"/>
        <v>28.255783999999998</v>
      </c>
      <c r="E58" s="213">
        <v>41760</v>
      </c>
      <c r="F58" s="182">
        <f>+AVERAGE(D54:D61)</f>
        <v>30.680504000000003</v>
      </c>
      <c r="G58" s="127"/>
      <c r="H58" s="125"/>
      <c r="I58" s="125"/>
      <c r="J58" s="127"/>
      <c r="K58" s="136"/>
      <c r="L58" s="136"/>
      <c r="M58" s="136"/>
      <c r="N58" s="127"/>
      <c r="O58" s="136"/>
    </row>
    <row r="59" spans="1:15" x14ac:dyDescent="0.3">
      <c r="A59" s="127"/>
      <c r="B59" s="127">
        <f t="shared" si="2"/>
        <v>2014</v>
      </c>
      <c r="C59" s="127">
        <v>6</v>
      </c>
      <c r="D59" s="214">
        <f t="shared" si="1"/>
        <v>31.070544999999999</v>
      </c>
      <c r="E59" s="213">
        <v>41791</v>
      </c>
      <c r="F59" s="182">
        <f>+AVERAGE(D54:D61)</f>
        <v>30.680504000000003</v>
      </c>
      <c r="G59" s="127"/>
      <c r="H59" s="125"/>
      <c r="I59" s="125"/>
      <c r="J59" s="127"/>
      <c r="K59" s="136"/>
      <c r="L59" s="136"/>
      <c r="M59" s="136"/>
      <c r="N59" s="127"/>
      <c r="O59" s="136"/>
    </row>
    <row r="60" spans="1:15" x14ac:dyDescent="0.3">
      <c r="A60" s="127"/>
      <c r="B60" s="127">
        <f t="shared" si="2"/>
        <v>2014</v>
      </c>
      <c r="C60" s="127">
        <v>7</v>
      </c>
      <c r="D60" s="214">
        <f t="shared" si="1"/>
        <v>40.195058000000003</v>
      </c>
      <c r="E60" s="213">
        <v>41821</v>
      </c>
      <c r="F60" s="182">
        <f>+AVERAGE(D54:D61)</f>
        <v>30.680504000000003</v>
      </c>
      <c r="G60" s="127"/>
      <c r="H60" s="125"/>
      <c r="I60" s="125"/>
      <c r="J60" s="127"/>
      <c r="K60" s="136"/>
      <c r="L60" s="136"/>
      <c r="M60" s="136"/>
      <c r="N60" s="127"/>
      <c r="O60" s="136"/>
    </row>
    <row r="61" spans="1:15" x14ac:dyDescent="0.3">
      <c r="A61" s="127"/>
      <c r="B61" s="127">
        <f t="shared" si="2"/>
        <v>2014</v>
      </c>
      <c r="C61" s="127">
        <v>8</v>
      </c>
      <c r="D61" s="214">
        <f t="shared" si="1"/>
        <v>36.194918999999999</v>
      </c>
      <c r="E61" s="213">
        <v>41852</v>
      </c>
      <c r="F61" s="182">
        <f>+AVERAGE(D54:D61)</f>
        <v>30.680504000000003</v>
      </c>
      <c r="G61" s="127"/>
      <c r="H61" s="125"/>
      <c r="I61" s="125"/>
      <c r="J61" s="127"/>
      <c r="K61" s="136"/>
      <c r="L61" s="136"/>
      <c r="M61" s="136"/>
      <c r="N61" s="127"/>
      <c r="O61" s="136"/>
    </row>
    <row r="62" spans="1:15" x14ac:dyDescent="0.3">
      <c r="A62" s="127"/>
      <c r="B62" s="127">
        <f t="shared" si="2"/>
        <v>2014</v>
      </c>
      <c r="C62" s="127">
        <v>9</v>
      </c>
      <c r="D62" s="214">
        <f t="shared" si="1"/>
        <v>39.921886999999998</v>
      </c>
      <c r="E62" s="213">
        <v>41883</v>
      </c>
      <c r="F62" s="182">
        <f>+AVERAGE(D54:D62)</f>
        <v>31.707324333333336</v>
      </c>
      <c r="G62" s="127"/>
      <c r="H62" s="125"/>
      <c r="I62" s="125"/>
      <c r="J62" s="127"/>
      <c r="K62" s="136"/>
      <c r="L62" s="136"/>
      <c r="M62" s="136"/>
      <c r="N62" s="127"/>
      <c r="O62" s="136"/>
    </row>
    <row r="63" spans="1:15" x14ac:dyDescent="0.3">
      <c r="A63" s="41"/>
      <c r="B63" s="127">
        <f t="shared" si="2"/>
        <v>2014</v>
      </c>
      <c r="C63" s="127">
        <v>10</v>
      </c>
      <c r="D63" s="214">
        <f t="shared" si="1"/>
        <v>34.63138</v>
      </c>
      <c r="E63" s="213">
        <v>41913</v>
      </c>
      <c r="F63" s="182">
        <f>+AVERAGE(D54:D63)</f>
        <v>31.999729899999998</v>
      </c>
      <c r="G63" s="41"/>
      <c r="H63" s="144"/>
      <c r="I63" s="144"/>
      <c r="J63" s="41"/>
    </row>
    <row r="64" spans="1:15" x14ac:dyDescent="0.3">
      <c r="A64" s="41"/>
      <c r="B64" s="127">
        <f t="shared" si="2"/>
        <v>2014</v>
      </c>
      <c r="C64" s="127">
        <v>11</v>
      </c>
      <c r="D64" s="214">
        <f t="shared" si="1"/>
        <v>33.866624000000002</v>
      </c>
      <c r="E64" s="213">
        <v>41944</v>
      </c>
      <c r="F64" s="182">
        <f>+AVERAGE(D54:D64)</f>
        <v>32.169447545454545</v>
      </c>
      <c r="G64" s="41"/>
      <c r="H64" s="144"/>
      <c r="I64" s="144"/>
      <c r="J64" s="41"/>
    </row>
    <row r="65" spans="1:10" x14ac:dyDescent="0.3">
      <c r="A65" s="41"/>
      <c r="B65" s="127">
        <f t="shared" si="2"/>
        <v>2014</v>
      </c>
      <c r="C65" s="127">
        <v>12</v>
      </c>
      <c r="D65" s="214">
        <f t="shared" si="1"/>
        <v>31.070561000000001</v>
      </c>
      <c r="E65" s="213">
        <v>41974</v>
      </c>
      <c r="F65" s="182">
        <f t="shared" ref="F65:F96" si="3">+AVERAGE(D54:D65)</f>
        <v>32.077873666666669</v>
      </c>
      <c r="G65" s="41"/>
      <c r="H65" s="144"/>
      <c r="I65" s="144"/>
      <c r="J65" s="41"/>
    </row>
    <row r="66" spans="1:10" x14ac:dyDescent="0.3">
      <c r="A66" s="41"/>
      <c r="B66" s="127">
        <f>+D11</f>
        <v>2015</v>
      </c>
      <c r="C66" s="127">
        <v>1</v>
      </c>
      <c r="D66" s="214">
        <f t="shared" ref="D66:D77" si="4">+D13</f>
        <v>27.082348</v>
      </c>
      <c r="E66" s="213">
        <v>42005</v>
      </c>
      <c r="F66" s="182">
        <f t="shared" si="3"/>
        <v>32.236497249999999</v>
      </c>
      <c r="G66" s="41"/>
      <c r="H66" s="144"/>
      <c r="I66" s="144"/>
      <c r="J66" s="41"/>
    </row>
    <row r="67" spans="1:10" x14ac:dyDescent="0.3">
      <c r="A67" s="41"/>
      <c r="B67" s="127">
        <f t="shared" ref="B67:B77" si="5">+B66</f>
        <v>2015</v>
      </c>
      <c r="C67" s="127">
        <v>2</v>
      </c>
      <c r="D67" s="214">
        <f t="shared" si="4"/>
        <v>35.932355000000001</v>
      </c>
      <c r="E67" s="213">
        <v>42036</v>
      </c>
      <c r="F67" s="182">
        <f t="shared" si="3"/>
        <v>33.090754083333337</v>
      </c>
      <c r="G67" s="41"/>
      <c r="H67" s="144"/>
      <c r="I67" s="144"/>
      <c r="J67" s="41"/>
    </row>
    <row r="68" spans="1:10" x14ac:dyDescent="0.3">
      <c r="A68" s="41"/>
      <c r="B68" s="127">
        <f t="shared" si="5"/>
        <v>2015</v>
      </c>
      <c r="C68" s="127">
        <v>3</v>
      </c>
      <c r="D68" s="214">
        <f t="shared" si="4"/>
        <v>36.677548000000002</v>
      </c>
      <c r="E68" s="213">
        <v>42064</v>
      </c>
      <c r="F68" s="182">
        <f t="shared" si="3"/>
        <v>33.590977416666668</v>
      </c>
      <c r="G68" s="41"/>
      <c r="H68" s="144"/>
      <c r="I68" s="144"/>
      <c r="J68" s="41"/>
    </row>
    <row r="69" spans="1:10" x14ac:dyDescent="0.3">
      <c r="A69" s="41"/>
      <c r="B69" s="127">
        <f t="shared" si="5"/>
        <v>2015</v>
      </c>
      <c r="C69" s="127">
        <v>4</v>
      </c>
      <c r="D69" s="214">
        <f t="shared" si="4"/>
        <v>31.438324000000001</v>
      </c>
      <c r="E69" s="213">
        <v>42095</v>
      </c>
      <c r="F69" s="182">
        <f t="shared" si="3"/>
        <v>33.861444416666679</v>
      </c>
      <c r="G69" s="41"/>
      <c r="H69" s="144"/>
      <c r="I69" s="144"/>
      <c r="J69" s="41"/>
    </row>
    <row r="70" spans="1:10" x14ac:dyDescent="0.3">
      <c r="A70" s="41"/>
      <c r="B70" s="127">
        <f t="shared" si="5"/>
        <v>2015</v>
      </c>
      <c r="C70" s="127">
        <v>5</v>
      </c>
      <c r="D70" s="214">
        <f t="shared" si="4"/>
        <v>34.931148</v>
      </c>
      <c r="E70" s="213">
        <v>42125</v>
      </c>
      <c r="F70" s="182">
        <f t="shared" si="3"/>
        <v>34.417724750000005</v>
      </c>
      <c r="G70" s="41"/>
      <c r="H70" s="144"/>
      <c r="I70" s="144"/>
      <c r="J70" s="41"/>
    </row>
    <row r="71" spans="1:10" x14ac:dyDescent="0.3">
      <c r="A71" s="41"/>
      <c r="B71" s="127">
        <f t="shared" si="5"/>
        <v>2015</v>
      </c>
      <c r="C71" s="127">
        <v>6</v>
      </c>
      <c r="D71" s="214">
        <f t="shared" si="4"/>
        <v>26.620688999999999</v>
      </c>
      <c r="E71" s="213">
        <v>42156</v>
      </c>
      <c r="F71" s="182">
        <f t="shared" si="3"/>
        <v>34.046903416666673</v>
      </c>
      <c r="G71" s="41"/>
      <c r="H71" s="144"/>
      <c r="I71" s="144"/>
      <c r="J71" s="41"/>
    </row>
    <row r="72" spans="1:10" x14ac:dyDescent="0.3">
      <c r="A72" s="41"/>
      <c r="B72" s="127">
        <f t="shared" si="5"/>
        <v>2015</v>
      </c>
      <c r="C72" s="127">
        <v>7</v>
      </c>
      <c r="D72" s="214">
        <f t="shared" si="4"/>
        <v>28.608633999999999</v>
      </c>
      <c r="E72" s="213">
        <v>42186</v>
      </c>
      <c r="F72" s="182">
        <f t="shared" si="3"/>
        <v>33.081368083333338</v>
      </c>
      <c r="G72" s="41"/>
      <c r="H72" s="144"/>
      <c r="I72" s="144"/>
      <c r="J72" s="41"/>
    </row>
    <row r="73" spans="1:10" x14ac:dyDescent="0.3">
      <c r="A73" s="41"/>
      <c r="B73" s="127">
        <f t="shared" si="5"/>
        <v>2015</v>
      </c>
      <c r="C73" s="127">
        <v>8</v>
      </c>
      <c r="D73" s="214">
        <f t="shared" si="4"/>
        <v>31.673427</v>
      </c>
      <c r="E73" s="213">
        <v>42217</v>
      </c>
      <c r="F73" s="182">
        <f t="shared" si="3"/>
        <v>32.704577083333334</v>
      </c>
      <c r="G73" s="41"/>
      <c r="H73" s="144"/>
      <c r="I73" s="144"/>
      <c r="J73" s="41"/>
    </row>
    <row r="74" spans="1:10" x14ac:dyDescent="0.3">
      <c r="A74" s="41"/>
      <c r="B74" s="127">
        <f t="shared" si="5"/>
        <v>2015</v>
      </c>
      <c r="C74" s="127">
        <v>9</v>
      </c>
      <c r="D74" s="214">
        <f t="shared" si="4"/>
        <v>34.499530999999998</v>
      </c>
      <c r="E74" s="213">
        <v>42248</v>
      </c>
      <c r="F74" s="182">
        <f t="shared" si="3"/>
        <v>32.252714083333338</v>
      </c>
      <c r="G74" s="41"/>
      <c r="H74" s="144"/>
      <c r="I74" s="144"/>
      <c r="J74" s="41"/>
    </row>
    <row r="75" spans="1:10" x14ac:dyDescent="0.3">
      <c r="A75" s="41"/>
      <c r="B75" s="127">
        <f t="shared" si="5"/>
        <v>2015</v>
      </c>
      <c r="C75" s="127">
        <v>10</v>
      </c>
      <c r="D75" s="214">
        <f t="shared" si="4"/>
        <v>31.408795000000001</v>
      </c>
      <c r="E75" s="213">
        <v>42278</v>
      </c>
      <c r="F75" s="182">
        <f t="shared" si="3"/>
        <v>31.984165333333333</v>
      </c>
      <c r="G75" s="41"/>
      <c r="H75" s="144"/>
      <c r="I75" s="144"/>
      <c r="J75" s="41"/>
    </row>
    <row r="76" spans="1:10" x14ac:dyDescent="0.3">
      <c r="A76" s="41"/>
      <c r="B76" s="127">
        <f t="shared" si="5"/>
        <v>2015</v>
      </c>
      <c r="C76" s="127">
        <v>11</v>
      </c>
      <c r="D76" s="214">
        <f t="shared" si="4"/>
        <v>32.55498</v>
      </c>
      <c r="E76" s="213">
        <v>42309</v>
      </c>
      <c r="F76" s="182">
        <f t="shared" si="3"/>
        <v>31.874861666666664</v>
      </c>
      <c r="G76" s="41"/>
      <c r="H76" s="144"/>
      <c r="I76" s="144"/>
      <c r="J76" s="41"/>
    </row>
    <row r="77" spans="1:10" x14ac:dyDescent="0.3">
      <c r="A77" s="41"/>
      <c r="B77" s="127">
        <f t="shared" si="5"/>
        <v>2015</v>
      </c>
      <c r="C77" s="127">
        <v>12</v>
      </c>
      <c r="D77" s="214">
        <f t="shared" si="4"/>
        <v>56.354225</v>
      </c>
      <c r="E77" s="213">
        <v>42339</v>
      </c>
      <c r="F77" s="182">
        <f t="shared" si="3"/>
        <v>33.981833666666667</v>
      </c>
      <c r="G77" s="41"/>
      <c r="H77" s="144"/>
      <c r="I77" s="144"/>
      <c r="J77" s="41"/>
    </row>
    <row r="78" spans="1:10" x14ac:dyDescent="0.3">
      <c r="A78" s="41"/>
      <c r="B78" s="127">
        <f>+E11</f>
        <v>2016</v>
      </c>
      <c r="C78" s="127">
        <v>1</v>
      </c>
      <c r="D78" s="214">
        <f t="shared" ref="D78:D89" si="6">+E13</f>
        <v>30.720089999999999</v>
      </c>
      <c r="E78" s="213">
        <v>42370</v>
      </c>
      <c r="F78" s="182">
        <f t="shared" si="3"/>
        <v>34.284978833333334</v>
      </c>
      <c r="G78" s="41"/>
      <c r="H78" s="144"/>
      <c r="I78" s="144"/>
      <c r="J78" s="41"/>
    </row>
    <row r="79" spans="1:10" x14ac:dyDescent="0.3">
      <c r="A79" s="41"/>
      <c r="B79" s="127">
        <f t="shared" ref="B79:B89" si="7">+B78</f>
        <v>2016</v>
      </c>
      <c r="C79" s="127">
        <v>2</v>
      </c>
      <c r="D79" s="214">
        <f t="shared" si="6"/>
        <v>30.916184000000001</v>
      </c>
      <c r="E79" s="213">
        <v>42401</v>
      </c>
      <c r="F79" s="182">
        <f t="shared" si="3"/>
        <v>33.866964583333335</v>
      </c>
      <c r="G79" s="41"/>
      <c r="H79" s="144"/>
      <c r="I79" s="144"/>
      <c r="J79" s="41"/>
    </row>
    <row r="80" spans="1:10" x14ac:dyDescent="0.3">
      <c r="A80" s="41"/>
      <c r="B80" s="127">
        <f t="shared" si="7"/>
        <v>2016</v>
      </c>
      <c r="C80" s="127">
        <v>3</v>
      </c>
      <c r="D80" s="214">
        <f t="shared" si="6"/>
        <v>25.064927999999998</v>
      </c>
      <c r="E80" s="213">
        <v>42430</v>
      </c>
      <c r="F80" s="182">
        <f t="shared" si="3"/>
        <v>32.899246249999997</v>
      </c>
      <c r="G80" s="41"/>
      <c r="H80" s="144"/>
      <c r="I80" s="144"/>
      <c r="J80" s="41"/>
    </row>
    <row r="81" spans="1:10" x14ac:dyDescent="0.3">
      <c r="A81" s="41"/>
      <c r="B81" s="127">
        <f t="shared" si="7"/>
        <v>2016</v>
      </c>
      <c r="C81" s="127">
        <v>4</v>
      </c>
      <c r="D81" s="214">
        <f t="shared" si="6"/>
        <v>25.994524999999999</v>
      </c>
      <c r="E81" s="213">
        <v>42461</v>
      </c>
      <c r="F81" s="182">
        <f t="shared" si="3"/>
        <v>32.445596333333334</v>
      </c>
      <c r="G81" s="41"/>
      <c r="H81" s="144"/>
      <c r="I81" s="144"/>
      <c r="J81" s="41"/>
    </row>
    <row r="82" spans="1:10" x14ac:dyDescent="0.3">
      <c r="A82" s="41"/>
      <c r="B82" s="127">
        <f t="shared" si="7"/>
        <v>2016</v>
      </c>
      <c r="C82" s="127">
        <v>5</v>
      </c>
      <c r="D82" s="214">
        <f t="shared" si="6"/>
        <v>32.353211999999999</v>
      </c>
      <c r="E82" s="213">
        <v>42491</v>
      </c>
      <c r="F82" s="182">
        <f t="shared" si="3"/>
        <v>32.230768333333337</v>
      </c>
      <c r="G82" s="41"/>
      <c r="H82" s="144"/>
      <c r="I82" s="144"/>
      <c r="J82" s="41"/>
    </row>
    <row r="83" spans="1:10" x14ac:dyDescent="0.3">
      <c r="A83" s="41"/>
      <c r="B83" s="127">
        <f t="shared" si="7"/>
        <v>2016</v>
      </c>
      <c r="C83" s="127">
        <v>6</v>
      </c>
      <c r="D83" s="214">
        <f t="shared" si="6"/>
        <v>30.194431999999999</v>
      </c>
      <c r="E83" s="213">
        <v>42522</v>
      </c>
      <c r="F83" s="182">
        <f t="shared" si="3"/>
        <v>32.528580249999997</v>
      </c>
      <c r="G83" s="41"/>
      <c r="H83" s="144"/>
      <c r="I83" s="144"/>
      <c r="J83" s="41"/>
    </row>
    <row r="84" spans="1:10" x14ac:dyDescent="0.3">
      <c r="A84" s="41"/>
      <c r="B84" s="127">
        <f t="shared" si="7"/>
        <v>2016</v>
      </c>
      <c r="C84" s="127">
        <v>7</v>
      </c>
      <c r="D84" s="214">
        <f t="shared" si="6"/>
        <v>23.917197999999999</v>
      </c>
      <c r="E84" s="213">
        <v>42552</v>
      </c>
      <c r="F84" s="182">
        <f t="shared" si="3"/>
        <v>32.137627250000001</v>
      </c>
      <c r="G84" s="41"/>
      <c r="H84" s="144"/>
      <c r="I84" s="144"/>
      <c r="J84" s="41"/>
    </row>
    <row r="85" spans="1:10" x14ac:dyDescent="0.3">
      <c r="A85" s="41"/>
      <c r="B85" s="127">
        <f t="shared" si="7"/>
        <v>2016</v>
      </c>
      <c r="C85" s="127">
        <v>8</v>
      </c>
      <c r="D85" s="214">
        <f t="shared" si="6"/>
        <v>36.274411000000001</v>
      </c>
      <c r="E85" s="213">
        <v>42583</v>
      </c>
      <c r="F85" s="182">
        <f t="shared" si="3"/>
        <v>32.521042583333333</v>
      </c>
      <c r="G85" s="41"/>
      <c r="H85" s="144"/>
      <c r="I85" s="144"/>
      <c r="J85" s="41"/>
    </row>
    <row r="86" spans="1:10" x14ac:dyDescent="0.3">
      <c r="A86" s="41"/>
      <c r="B86" s="127">
        <f t="shared" si="7"/>
        <v>2016</v>
      </c>
      <c r="C86" s="127">
        <v>9</v>
      </c>
      <c r="D86" s="214">
        <f t="shared" si="6"/>
        <v>27.291664000000001</v>
      </c>
      <c r="E86" s="213">
        <v>42614</v>
      </c>
      <c r="F86" s="182">
        <f t="shared" si="3"/>
        <v>31.920387000000002</v>
      </c>
      <c r="G86" s="41"/>
      <c r="H86" s="144"/>
      <c r="I86" s="144"/>
      <c r="J86" s="41"/>
    </row>
    <row r="87" spans="1:10" x14ac:dyDescent="0.3">
      <c r="A87" s="41"/>
      <c r="B87" s="127">
        <f t="shared" si="7"/>
        <v>2016</v>
      </c>
      <c r="C87" s="127">
        <v>10</v>
      </c>
      <c r="D87" s="214">
        <f t="shared" si="6"/>
        <v>24.450852999999999</v>
      </c>
      <c r="E87" s="213">
        <v>42644</v>
      </c>
      <c r="F87" s="182">
        <f t="shared" si="3"/>
        <v>31.3405585</v>
      </c>
      <c r="G87" s="41"/>
      <c r="H87" s="144"/>
      <c r="I87" s="144"/>
      <c r="J87" s="41"/>
    </row>
    <row r="88" spans="1:10" x14ac:dyDescent="0.3">
      <c r="A88" s="41"/>
      <c r="B88" s="127">
        <f t="shared" si="7"/>
        <v>2016</v>
      </c>
      <c r="C88" s="127">
        <v>11</v>
      </c>
      <c r="D88" s="214">
        <f t="shared" si="6"/>
        <v>24.66282</v>
      </c>
      <c r="E88" s="213">
        <v>42675</v>
      </c>
      <c r="F88" s="182">
        <f t="shared" si="3"/>
        <v>30.682878500000001</v>
      </c>
      <c r="G88" s="41"/>
      <c r="H88" s="144"/>
      <c r="I88" s="144"/>
      <c r="J88" s="41"/>
    </row>
    <row r="89" spans="1:10" x14ac:dyDescent="0.3">
      <c r="A89" s="41"/>
      <c r="B89" s="127">
        <f t="shared" si="7"/>
        <v>2016</v>
      </c>
      <c r="C89" s="127">
        <v>12</v>
      </c>
      <c r="D89" s="214">
        <f t="shared" si="6"/>
        <v>25.903865</v>
      </c>
      <c r="E89" s="213">
        <v>42705</v>
      </c>
      <c r="F89" s="182">
        <f t="shared" si="3"/>
        <v>28.145348500000001</v>
      </c>
      <c r="G89" s="41"/>
      <c r="H89" s="144"/>
      <c r="I89" s="144"/>
      <c r="J89" s="41"/>
    </row>
    <row r="90" spans="1:10" x14ac:dyDescent="0.3">
      <c r="A90" s="41"/>
      <c r="B90" s="127">
        <f>+F11</f>
        <v>2017</v>
      </c>
      <c r="C90" s="127">
        <v>1</v>
      </c>
      <c r="D90" s="214">
        <f t="shared" ref="D90:D101" si="8">+F13</f>
        <v>29.156898999999999</v>
      </c>
      <c r="E90" s="213">
        <v>42736</v>
      </c>
      <c r="F90" s="182">
        <f t="shared" si="3"/>
        <v>28.015082583333335</v>
      </c>
      <c r="G90" s="41"/>
      <c r="H90" s="144"/>
      <c r="I90" s="144"/>
      <c r="J90" s="41"/>
    </row>
    <row r="91" spans="1:10" x14ac:dyDescent="0.3">
      <c r="A91" s="41"/>
      <c r="B91" s="127">
        <f t="shared" ref="B91:B101" si="9">+B90</f>
        <v>2017</v>
      </c>
      <c r="C91" s="127">
        <v>2</v>
      </c>
      <c r="D91" s="214">
        <f t="shared" si="8"/>
        <v>23.038278999999999</v>
      </c>
      <c r="E91" s="213">
        <v>42767</v>
      </c>
      <c r="F91" s="182">
        <f t="shared" si="3"/>
        <v>27.358590500000002</v>
      </c>
      <c r="G91" s="41"/>
      <c r="H91" s="144"/>
      <c r="I91" s="144"/>
      <c r="J91" s="41"/>
    </row>
    <row r="92" spans="1:10" x14ac:dyDescent="0.3">
      <c r="A92" s="41"/>
      <c r="B92" s="127">
        <f t="shared" si="9"/>
        <v>2017</v>
      </c>
      <c r="C92" s="127">
        <v>3</v>
      </c>
      <c r="D92" s="214">
        <f t="shared" si="8"/>
        <v>25.604955</v>
      </c>
      <c r="E92" s="213">
        <v>42795</v>
      </c>
      <c r="F92" s="182">
        <f t="shared" si="3"/>
        <v>27.403592750000001</v>
      </c>
      <c r="G92" s="41"/>
      <c r="H92" s="144"/>
      <c r="I92" s="144"/>
      <c r="J92" s="41"/>
    </row>
    <row r="93" spans="1:10" x14ac:dyDescent="0.3">
      <c r="A93" s="41"/>
      <c r="B93" s="127">
        <f t="shared" si="9"/>
        <v>2017</v>
      </c>
      <c r="C93" s="127">
        <v>4</v>
      </c>
      <c r="D93" s="214">
        <f t="shared" si="8"/>
        <v>21.196467999999999</v>
      </c>
      <c r="E93" s="213">
        <v>42826</v>
      </c>
      <c r="F93" s="182">
        <f t="shared" si="3"/>
        <v>27.003754666666669</v>
      </c>
      <c r="G93" s="41"/>
      <c r="H93" s="144"/>
      <c r="I93" s="144"/>
      <c r="J93" s="41"/>
    </row>
    <row r="94" spans="1:10" x14ac:dyDescent="0.3">
      <c r="A94" s="41"/>
      <c r="B94" s="127">
        <f t="shared" si="9"/>
        <v>2017</v>
      </c>
      <c r="C94" s="127">
        <v>5</v>
      </c>
      <c r="D94" s="214">
        <f t="shared" si="8"/>
        <v>29.459868</v>
      </c>
      <c r="E94" s="213">
        <v>42856</v>
      </c>
      <c r="F94" s="182">
        <f t="shared" si="3"/>
        <v>26.762642666666665</v>
      </c>
      <c r="G94" s="41"/>
      <c r="H94" s="144"/>
      <c r="I94" s="144"/>
      <c r="J94" s="41"/>
    </row>
    <row r="95" spans="1:10" x14ac:dyDescent="0.3">
      <c r="A95" s="41"/>
      <c r="B95" s="127">
        <f t="shared" si="9"/>
        <v>2017</v>
      </c>
      <c r="C95" s="127">
        <v>6</v>
      </c>
      <c r="D95" s="214">
        <f t="shared" si="8"/>
        <v>31.161987</v>
      </c>
      <c r="E95" s="213">
        <v>42887</v>
      </c>
      <c r="F95" s="182">
        <f t="shared" si="3"/>
        <v>26.843272249999998</v>
      </c>
      <c r="G95" s="41"/>
      <c r="H95" s="144"/>
      <c r="I95" s="144"/>
      <c r="J95" s="41"/>
    </row>
    <row r="96" spans="1:10" x14ac:dyDescent="0.3">
      <c r="A96" s="41"/>
      <c r="B96" s="127">
        <f t="shared" si="9"/>
        <v>2017</v>
      </c>
      <c r="C96" s="127">
        <v>7</v>
      </c>
      <c r="D96" s="214">
        <f t="shared" si="8"/>
        <v>38.793626000000003</v>
      </c>
      <c r="E96" s="213">
        <v>42917</v>
      </c>
      <c r="F96" s="182">
        <f t="shared" si="3"/>
        <v>28.082974583333336</v>
      </c>
      <c r="G96" s="41"/>
      <c r="H96" s="144"/>
      <c r="I96" s="144"/>
      <c r="J96" s="41"/>
    </row>
    <row r="97" spans="1:10" x14ac:dyDescent="0.3">
      <c r="A97" s="41"/>
      <c r="B97" s="127">
        <f t="shared" si="9"/>
        <v>2017</v>
      </c>
      <c r="C97" s="127">
        <v>8</v>
      </c>
      <c r="D97" s="214">
        <f t="shared" si="8"/>
        <v>26.638473000000001</v>
      </c>
      <c r="E97" s="213">
        <v>42948</v>
      </c>
      <c r="F97" s="182">
        <f t="shared" ref="F97:F117" si="10">+AVERAGE(D86:D97)</f>
        <v>27.279979749999999</v>
      </c>
      <c r="G97" s="41"/>
      <c r="H97" s="144"/>
      <c r="I97" s="144"/>
      <c r="J97" s="41"/>
    </row>
    <row r="98" spans="1:10" x14ac:dyDescent="0.3">
      <c r="A98" s="41"/>
      <c r="B98" s="127">
        <f t="shared" si="9"/>
        <v>2017</v>
      </c>
      <c r="C98" s="127">
        <v>9</v>
      </c>
      <c r="D98" s="214">
        <f t="shared" si="8"/>
        <v>32.058877000000003</v>
      </c>
      <c r="E98" s="213">
        <v>42979</v>
      </c>
      <c r="F98" s="182">
        <f t="shared" si="10"/>
        <v>27.677247499999996</v>
      </c>
      <c r="G98" s="41"/>
      <c r="H98" s="144"/>
      <c r="I98" s="144"/>
      <c r="J98" s="41"/>
    </row>
    <row r="99" spans="1:10" x14ac:dyDescent="0.3">
      <c r="A99" s="41"/>
      <c r="B99" s="127">
        <f t="shared" si="9"/>
        <v>2017</v>
      </c>
      <c r="C99" s="127">
        <v>10</v>
      </c>
      <c r="D99" s="214">
        <f t="shared" si="8"/>
        <v>31.474861000000001</v>
      </c>
      <c r="E99" s="213">
        <v>43009</v>
      </c>
      <c r="F99" s="182">
        <f t="shared" si="10"/>
        <v>28.262581499999996</v>
      </c>
      <c r="G99" s="41"/>
      <c r="H99" s="144"/>
      <c r="I99" s="144"/>
      <c r="J99" s="41"/>
    </row>
    <row r="100" spans="1:10" x14ac:dyDescent="0.3">
      <c r="A100" s="41"/>
      <c r="B100" s="127">
        <f t="shared" si="9"/>
        <v>2017</v>
      </c>
      <c r="C100" s="127">
        <v>11</v>
      </c>
      <c r="D100" s="214">
        <f t="shared" si="8"/>
        <v>20.580929999999999</v>
      </c>
      <c r="E100" s="213">
        <v>43040</v>
      </c>
      <c r="F100" s="182">
        <f t="shared" si="10"/>
        <v>27.922424000000003</v>
      </c>
      <c r="G100" s="41"/>
      <c r="H100" s="144"/>
      <c r="I100" s="144"/>
      <c r="J100" s="41"/>
    </row>
    <row r="101" spans="1:10" x14ac:dyDescent="0.3">
      <c r="A101" s="41"/>
      <c r="B101" s="127">
        <f t="shared" si="9"/>
        <v>2017</v>
      </c>
      <c r="C101" s="127">
        <v>12</v>
      </c>
      <c r="D101" s="214">
        <f t="shared" si="8"/>
        <v>26.981535000000001</v>
      </c>
      <c r="E101" s="213">
        <v>43070</v>
      </c>
      <c r="F101" s="182">
        <f t="shared" si="10"/>
        <v>28.012229833333336</v>
      </c>
      <c r="G101" s="41"/>
      <c r="H101" s="144"/>
      <c r="I101" s="144"/>
      <c r="J101" s="41"/>
    </row>
    <row r="102" spans="1:10" x14ac:dyDescent="0.3">
      <c r="A102" s="41"/>
      <c r="B102" s="127">
        <f>+G11</f>
        <v>2018</v>
      </c>
      <c r="C102" s="127">
        <v>1</v>
      </c>
      <c r="D102" s="214">
        <f t="shared" ref="D102:D113" si="11">+G13</f>
        <v>27.078246</v>
      </c>
      <c r="E102" s="213">
        <v>43101</v>
      </c>
      <c r="F102" s="182">
        <f t="shared" si="10"/>
        <v>27.839008750000001</v>
      </c>
      <c r="G102" s="41"/>
      <c r="H102" s="144"/>
      <c r="I102" s="144"/>
      <c r="J102" s="41"/>
    </row>
    <row r="103" spans="1:10" x14ac:dyDescent="0.3">
      <c r="A103" s="41"/>
      <c r="B103" s="127">
        <f t="shared" ref="B103:B113" si="12">+B102</f>
        <v>2018</v>
      </c>
      <c r="C103" s="127">
        <v>2</v>
      </c>
      <c r="D103" s="214">
        <f t="shared" si="11"/>
        <v>29.322873999999999</v>
      </c>
      <c r="E103" s="213">
        <v>43132</v>
      </c>
      <c r="F103" s="182">
        <f t="shared" si="10"/>
        <v>28.362725000000001</v>
      </c>
      <c r="G103" s="41"/>
      <c r="H103" s="144"/>
      <c r="I103" s="144"/>
      <c r="J103" s="41"/>
    </row>
    <row r="104" spans="1:10" x14ac:dyDescent="0.3">
      <c r="A104" s="41"/>
      <c r="B104" s="127">
        <f t="shared" si="12"/>
        <v>2018</v>
      </c>
      <c r="C104" s="127">
        <v>3</v>
      </c>
      <c r="D104" s="214">
        <f t="shared" si="11"/>
        <v>22.576056999999999</v>
      </c>
      <c r="E104" s="213">
        <v>43160</v>
      </c>
      <c r="F104" s="182">
        <f t="shared" si="10"/>
        <v>28.110316833333329</v>
      </c>
      <c r="G104" s="41"/>
      <c r="H104" s="144"/>
      <c r="I104" s="144"/>
      <c r="J104" s="41"/>
    </row>
    <row r="105" spans="1:10" x14ac:dyDescent="0.3">
      <c r="A105" s="41"/>
      <c r="B105" s="127">
        <f t="shared" si="12"/>
        <v>2018</v>
      </c>
      <c r="C105" s="127">
        <v>4</v>
      </c>
      <c r="D105" s="214">
        <f t="shared" si="11"/>
        <v>22.414148000000001</v>
      </c>
      <c r="E105" s="213">
        <v>43191</v>
      </c>
      <c r="F105" s="182">
        <f t="shared" si="10"/>
        <v>28.21179016666667</v>
      </c>
      <c r="G105" s="41"/>
      <c r="H105" s="144"/>
      <c r="I105" s="144"/>
      <c r="J105" s="41"/>
    </row>
    <row r="106" spans="1:10" x14ac:dyDescent="0.3">
      <c r="A106" s="41"/>
      <c r="B106" s="127">
        <f t="shared" si="12"/>
        <v>2018</v>
      </c>
      <c r="C106" s="127">
        <v>5</v>
      </c>
      <c r="D106" s="214">
        <f t="shared" si="11"/>
        <v>26.660883999999999</v>
      </c>
      <c r="E106" s="213">
        <v>43221</v>
      </c>
      <c r="F106" s="182">
        <f t="shared" si="10"/>
        <v>27.978541500000002</v>
      </c>
      <c r="G106" s="41"/>
      <c r="H106" s="144"/>
      <c r="I106" s="144"/>
      <c r="J106" s="41"/>
    </row>
    <row r="107" spans="1:10" x14ac:dyDescent="0.3">
      <c r="A107" s="41"/>
      <c r="B107" s="127">
        <f t="shared" si="12"/>
        <v>2018</v>
      </c>
      <c r="C107" s="127">
        <v>6</v>
      </c>
      <c r="D107" s="214">
        <f t="shared" si="11"/>
        <v>23.709439</v>
      </c>
      <c r="E107" s="213">
        <v>43252</v>
      </c>
      <c r="F107" s="182">
        <f t="shared" si="10"/>
        <v>27.357495833333335</v>
      </c>
      <c r="G107" s="41"/>
      <c r="H107" s="144"/>
      <c r="I107" s="144"/>
      <c r="J107" s="41"/>
    </row>
    <row r="108" spans="1:10" x14ac:dyDescent="0.3">
      <c r="A108" s="41"/>
      <c r="B108" s="127">
        <f t="shared" si="12"/>
        <v>2018</v>
      </c>
      <c r="C108" s="127">
        <v>7</v>
      </c>
      <c r="D108" s="214">
        <f t="shared" si="11"/>
        <v>29.473814999999998</v>
      </c>
      <c r="E108" s="213">
        <v>43282</v>
      </c>
      <c r="F108" s="182">
        <f t="shared" si="10"/>
        <v>26.580844916666667</v>
      </c>
      <c r="G108" s="41"/>
      <c r="H108" s="144"/>
      <c r="I108" s="144"/>
      <c r="J108" s="41"/>
    </row>
    <row r="109" spans="1:10" x14ac:dyDescent="0.3">
      <c r="A109" s="41"/>
      <c r="B109" s="127">
        <f t="shared" si="12"/>
        <v>2018</v>
      </c>
      <c r="C109" s="127">
        <v>8</v>
      </c>
      <c r="D109" s="214">
        <f t="shared" si="11"/>
        <v>44.324384000000002</v>
      </c>
      <c r="E109" s="213">
        <v>43313</v>
      </c>
      <c r="F109" s="182">
        <f t="shared" si="10"/>
        <v>28.054670833333333</v>
      </c>
      <c r="G109" s="41"/>
      <c r="H109" s="144"/>
      <c r="I109" s="144"/>
      <c r="J109" s="41"/>
    </row>
    <row r="110" spans="1:10" x14ac:dyDescent="0.3">
      <c r="A110" s="41"/>
      <c r="B110" s="127">
        <f t="shared" si="12"/>
        <v>2018</v>
      </c>
      <c r="C110" s="127">
        <v>9</v>
      </c>
      <c r="D110" s="214">
        <f t="shared" si="11"/>
        <v>30.568729000000001</v>
      </c>
      <c r="E110" s="213">
        <v>43344</v>
      </c>
      <c r="F110" s="182">
        <f t="shared" si="10"/>
        <v>27.930491833333335</v>
      </c>
      <c r="G110" s="41"/>
      <c r="H110" s="144"/>
      <c r="I110" s="144"/>
      <c r="J110" s="41"/>
    </row>
    <row r="111" spans="1:10" x14ac:dyDescent="0.3">
      <c r="A111" s="41"/>
      <c r="B111" s="127">
        <f t="shared" si="12"/>
        <v>2018</v>
      </c>
      <c r="C111" s="127">
        <v>10</v>
      </c>
      <c r="D111" s="214">
        <f t="shared" si="11"/>
        <v>30.495132999999999</v>
      </c>
      <c r="E111" s="213">
        <v>43374</v>
      </c>
      <c r="F111" s="182">
        <f t="shared" si="10"/>
        <v>27.848847833333338</v>
      </c>
      <c r="G111" s="41"/>
      <c r="H111" s="144"/>
      <c r="I111" s="144"/>
      <c r="J111" s="41"/>
    </row>
    <row r="112" spans="1:10" x14ac:dyDescent="0.3">
      <c r="A112" s="41"/>
      <c r="B112" s="127">
        <f t="shared" si="12"/>
        <v>2018</v>
      </c>
      <c r="C112" s="127">
        <v>11</v>
      </c>
      <c r="D112" s="214">
        <f t="shared" si="11"/>
        <v>25.890606999999999</v>
      </c>
      <c r="E112" s="213">
        <v>43405</v>
      </c>
      <c r="F112" s="182">
        <f t="shared" si="10"/>
        <v>28.291320916666667</v>
      </c>
      <c r="G112" s="41"/>
      <c r="H112" s="144"/>
      <c r="I112" s="144"/>
      <c r="J112" s="41"/>
    </row>
    <row r="113" spans="1:10" x14ac:dyDescent="0.3">
      <c r="A113" s="41"/>
      <c r="B113" s="127">
        <f t="shared" si="12"/>
        <v>2018</v>
      </c>
      <c r="C113" s="127">
        <v>12</v>
      </c>
      <c r="D113" s="214">
        <f t="shared" si="11"/>
        <v>23.293018</v>
      </c>
      <c r="E113" s="213">
        <v>43435</v>
      </c>
      <c r="F113" s="182">
        <f t="shared" si="10"/>
        <v>27.983944500000003</v>
      </c>
      <c r="G113" s="41"/>
      <c r="H113" s="144"/>
      <c r="I113" s="144"/>
      <c r="J113" s="41"/>
    </row>
    <row r="114" spans="1:10" x14ac:dyDescent="0.3">
      <c r="A114" s="41"/>
      <c r="B114" s="127">
        <v>2019</v>
      </c>
      <c r="C114" s="127">
        <v>1</v>
      </c>
      <c r="D114" s="214">
        <f t="shared" ref="D114:D125" si="13">+H13</f>
        <v>24.191435999999999</v>
      </c>
      <c r="E114" s="213">
        <v>43466</v>
      </c>
      <c r="F114" s="182">
        <f t="shared" si="10"/>
        <v>27.743376999999999</v>
      </c>
      <c r="G114" s="41"/>
      <c r="H114" s="144"/>
      <c r="I114" s="144"/>
      <c r="J114" s="41"/>
    </row>
    <row r="115" spans="1:10" x14ac:dyDescent="0.3">
      <c r="A115" s="41"/>
      <c r="B115" s="127">
        <f t="shared" ref="B115:B125" si="14">+B114</f>
        <v>2019</v>
      </c>
      <c r="C115" s="127">
        <v>2</v>
      </c>
      <c r="D115" s="214">
        <f t="shared" si="13"/>
        <v>31.380500000000001</v>
      </c>
      <c r="E115" s="213">
        <v>43497</v>
      </c>
      <c r="F115" s="182">
        <f t="shared" si="10"/>
        <v>27.914845833333334</v>
      </c>
      <c r="G115" s="41"/>
      <c r="H115" s="144"/>
      <c r="I115" s="144"/>
      <c r="J115" s="41"/>
    </row>
    <row r="116" spans="1:10" x14ac:dyDescent="0.3">
      <c r="A116" s="41"/>
      <c r="B116" s="127">
        <f t="shared" si="14"/>
        <v>2019</v>
      </c>
      <c r="C116" s="127">
        <v>3</v>
      </c>
      <c r="D116" s="214">
        <f t="shared" si="13"/>
        <v>21.828101</v>
      </c>
      <c r="E116" s="213">
        <v>43525</v>
      </c>
      <c r="F116" s="182">
        <f t="shared" si="10"/>
        <v>27.852516166666664</v>
      </c>
      <c r="G116" s="41"/>
      <c r="H116" s="144"/>
      <c r="I116" s="144"/>
      <c r="J116" s="41"/>
    </row>
    <row r="117" spans="1:10" x14ac:dyDescent="0.3">
      <c r="A117" s="41"/>
      <c r="B117" s="127">
        <f t="shared" si="14"/>
        <v>2019</v>
      </c>
      <c r="C117" s="127">
        <v>4</v>
      </c>
      <c r="D117" s="214">
        <f t="shared" si="13"/>
        <v>22.118075000000001</v>
      </c>
      <c r="E117" s="213">
        <v>43556</v>
      </c>
      <c r="F117" s="182">
        <f t="shared" si="10"/>
        <v>27.827843416666664</v>
      </c>
      <c r="G117" s="41"/>
      <c r="H117" s="144"/>
      <c r="I117" s="144"/>
      <c r="J117" s="41"/>
    </row>
    <row r="118" spans="1:10" x14ac:dyDescent="0.3">
      <c r="A118" s="41"/>
      <c r="B118" s="127">
        <f t="shared" si="14"/>
        <v>2019</v>
      </c>
      <c r="C118" s="127">
        <v>5</v>
      </c>
      <c r="D118" s="214">
        <f t="shared" si="13"/>
        <v>26.008994000000001</v>
      </c>
      <c r="E118" s="213">
        <v>43586</v>
      </c>
      <c r="F118" s="182">
        <f>+AVERAGE(D107:D118)</f>
        <v>27.773519250000003</v>
      </c>
      <c r="G118" s="41"/>
      <c r="H118" s="144"/>
      <c r="I118" s="144"/>
      <c r="J118" s="41"/>
    </row>
    <row r="119" spans="1:10" x14ac:dyDescent="0.3">
      <c r="A119" s="41"/>
      <c r="B119" s="127">
        <f t="shared" si="14"/>
        <v>2019</v>
      </c>
      <c r="C119" s="127">
        <v>6</v>
      </c>
      <c r="D119" s="214">
        <f t="shared" si="13"/>
        <v>24.909927</v>
      </c>
      <c r="E119" s="213">
        <v>43617</v>
      </c>
      <c r="F119" s="182">
        <f>+AVERAGE(D108:D119)</f>
        <v>27.873559916666661</v>
      </c>
      <c r="G119" s="41"/>
      <c r="H119" s="144"/>
      <c r="I119" s="144"/>
      <c r="J119" s="41"/>
    </row>
    <row r="120" spans="1:10" x14ac:dyDescent="0.3">
      <c r="A120" s="41"/>
      <c r="B120" s="127">
        <f t="shared" si="14"/>
        <v>2019</v>
      </c>
      <c r="C120" s="127">
        <v>7</v>
      </c>
      <c r="D120" s="214">
        <f>+H19</f>
        <v>61.515087000000001</v>
      </c>
      <c r="E120" s="213">
        <v>43647</v>
      </c>
      <c r="F120" s="182">
        <f>+AVERAGE(D109:D120)</f>
        <v>30.543665916666665</v>
      </c>
      <c r="G120" s="41"/>
      <c r="H120" s="144"/>
      <c r="I120" s="144"/>
      <c r="J120" s="41"/>
    </row>
    <row r="121" spans="1:10" x14ac:dyDescent="0.3">
      <c r="A121" s="41"/>
      <c r="B121" s="127">
        <f t="shared" si="14"/>
        <v>2019</v>
      </c>
      <c r="C121" s="127">
        <v>8</v>
      </c>
      <c r="D121" s="214">
        <f t="shared" si="13"/>
        <v>26.837924999999998</v>
      </c>
      <c r="E121" s="213">
        <v>43678</v>
      </c>
      <c r="F121" s="182">
        <f t="shared" ref="F121" si="15">+AVERAGE(D110:D121)</f>
        <v>29.086461</v>
      </c>
      <c r="G121" s="41"/>
      <c r="H121" s="144"/>
      <c r="I121" s="144"/>
      <c r="J121" s="41"/>
    </row>
    <row r="122" spans="1:10" x14ac:dyDescent="0.3">
      <c r="A122" s="41"/>
      <c r="B122" s="127">
        <f t="shared" si="14"/>
        <v>2019</v>
      </c>
      <c r="C122" s="127">
        <v>9</v>
      </c>
      <c r="D122" s="214">
        <f t="shared" si="13"/>
        <v>28.716135999999999</v>
      </c>
      <c r="E122" s="213">
        <v>43709</v>
      </c>
      <c r="F122" s="182">
        <f>+AVERAGE(D111:D122)</f>
        <v>28.932078250000004</v>
      </c>
      <c r="G122" s="41"/>
      <c r="H122" s="144"/>
      <c r="I122" s="144"/>
      <c r="J122" s="41"/>
    </row>
    <row r="123" spans="1:10" x14ac:dyDescent="0.3">
      <c r="A123" s="41"/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6">+AVERAGE(D112:D123)</f>
        <v>26.390817166666668</v>
      </c>
      <c r="G123" s="41"/>
      <c r="H123" s="144"/>
      <c r="I123" s="144"/>
      <c r="J123" s="41"/>
    </row>
    <row r="124" spans="1:10" x14ac:dyDescent="0.3">
      <c r="A124" s="41"/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24.233266583333336</v>
      </c>
      <c r="G124" s="41"/>
      <c r="H124" s="144"/>
      <c r="I124" s="144"/>
      <c r="J124" s="41"/>
    </row>
    <row r="125" spans="1:10" x14ac:dyDescent="0.3">
      <c r="A125" s="41"/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7">+AVERAGE(D114:D125)</f>
        <v>22.292181750000001</v>
      </c>
      <c r="G125" s="41"/>
      <c r="H125" s="144"/>
      <c r="I125" s="144"/>
      <c r="J125" s="41"/>
    </row>
    <row r="126" spans="1:10" x14ac:dyDescent="0.3">
      <c r="B126" s="144"/>
      <c r="C126" s="144"/>
      <c r="D126" s="144"/>
      <c r="E126" s="144"/>
      <c r="F126" s="144"/>
      <c r="G126" s="144"/>
      <c r="H126" s="144"/>
      <c r="I126" s="144"/>
      <c r="J126" s="41"/>
    </row>
    <row r="127" spans="1:10" x14ac:dyDescent="0.3">
      <c r="B127" s="144"/>
      <c r="C127" s="144"/>
      <c r="D127" s="144"/>
      <c r="E127" s="144"/>
      <c r="F127" s="144"/>
      <c r="G127" s="144"/>
      <c r="H127" s="144"/>
      <c r="I127" s="144"/>
      <c r="J127" s="41"/>
    </row>
    <row r="128" spans="1:10" x14ac:dyDescent="0.3">
      <c r="B128" s="144"/>
      <c r="C128" s="144"/>
      <c r="D128" s="144"/>
      <c r="E128" s="144"/>
      <c r="F128" s="144"/>
      <c r="G128" s="144"/>
      <c r="H128" s="144"/>
      <c r="I128" s="144"/>
      <c r="J128" s="41"/>
    </row>
    <row r="129" spans="2:10" x14ac:dyDescent="0.3">
      <c r="B129" s="144"/>
      <c r="C129" s="144"/>
      <c r="D129" s="144"/>
      <c r="E129" s="144"/>
      <c r="F129" s="144"/>
      <c r="G129" s="144"/>
      <c r="H129" s="144"/>
      <c r="I129" s="144"/>
      <c r="J129" s="41"/>
    </row>
    <row r="130" spans="2:10" x14ac:dyDescent="0.3">
      <c r="B130" s="144"/>
      <c r="C130" s="144"/>
      <c r="D130" s="144"/>
      <c r="E130" s="144"/>
      <c r="F130" s="144"/>
      <c r="G130" s="144"/>
      <c r="H130" s="144"/>
      <c r="I130" s="144"/>
      <c r="J130" s="41"/>
    </row>
    <row r="131" spans="2:10" x14ac:dyDescent="0.3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3">
      <c r="G132" s="41"/>
      <c r="H132" s="41"/>
      <c r="I132" s="41"/>
      <c r="J132" s="41"/>
    </row>
    <row r="133" spans="2:10" x14ac:dyDescent="0.3">
      <c r="G133" s="41"/>
      <c r="H133" s="41"/>
      <c r="I133" s="41"/>
      <c r="J133" s="41"/>
    </row>
    <row r="134" spans="2:10" x14ac:dyDescent="0.3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3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ignoredErrors>
    <ignoredError sqref="B66 B78 B90 B102" formula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O13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2" style="4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41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1"/>
      <c r="O10" s="41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1"/>
      <c r="O11" s="180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3">
      <c r="A13" s="58"/>
      <c r="B13" s="67" t="s">
        <v>7</v>
      </c>
      <c r="C13" s="68">
        <v>68.752459999999999</v>
      </c>
      <c r="D13" s="68">
        <v>60.762117000000003</v>
      </c>
      <c r="E13" s="68">
        <v>46.496609999999997</v>
      </c>
      <c r="F13" s="68">
        <v>50.917661000000003</v>
      </c>
      <c r="G13" s="68">
        <v>69.992245999999994</v>
      </c>
      <c r="H13" s="68">
        <v>47.783560999999999</v>
      </c>
      <c r="I13" s="68">
        <v>-31.730207657573949</v>
      </c>
      <c r="J13" s="68">
        <v>68.269792342426044</v>
      </c>
      <c r="K13" s="68">
        <v>37.461628490750968</v>
      </c>
      <c r="L13" s="60"/>
      <c r="M13" s="41"/>
      <c r="N13" s="41">
        <f t="shared" ref="N13:N24" si="0">IF(H13="","",1)</f>
        <v>1</v>
      </c>
      <c r="O13" s="41"/>
    </row>
    <row r="14" spans="1:15" x14ac:dyDescent="0.3">
      <c r="A14" s="58"/>
      <c r="B14" s="67" t="s">
        <v>8</v>
      </c>
      <c r="C14" s="68">
        <v>81.856931000000003</v>
      </c>
      <c r="D14" s="68">
        <v>75.849290999999994</v>
      </c>
      <c r="E14" s="68">
        <v>95.608197000000004</v>
      </c>
      <c r="F14" s="68">
        <v>90.059445999999994</v>
      </c>
      <c r="G14" s="68">
        <v>82.777867000000001</v>
      </c>
      <c r="H14" s="68">
        <v>64.122110000000006</v>
      </c>
      <c r="I14" s="68">
        <v>-22.537131815682077</v>
      </c>
      <c r="J14" s="68">
        <v>77.462868184317927</v>
      </c>
      <c r="K14" s="68">
        <v>-8.0853029009305573</v>
      </c>
      <c r="L14" s="60"/>
      <c r="M14" s="41"/>
      <c r="N14" s="41">
        <f t="shared" si="0"/>
        <v>1</v>
      </c>
      <c r="O14" s="41"/>
    </row>
    <row r="15" spans="1:15" x14ac:dyDescent="0.3">
      <c r="A15" s="58"/>
      <c r="B15" s="67" t="s">
        <v>9</v>
      </c>
      <c r="C15" s="68">
        <v>78.714652999999998</v>
      </c>
      <c r="D15" s="68">
        <v>87.591222000000002</v>
      </c>
      <c r="E15" s="68">
        <v>73.816462000000001</v>
      </c>
      <c r="F15" s="68">
        <v>94.669550999999998</v>
      </c>
      <c r="G15" s="68">
        <v>70.339799999999997</v>
      </c>
      <c r="H15" s="68">
        <v>61.063178000000001</v>
      </c>
      <c r="I15" s="68">
        <v>-13.188297379293079</v>
      </c>
      <c r="J15" s="68">
        <v>86.811702620706924</v>
      </c>
      <c r="K15" s="68">
        <v>-25.699658172034646</v>
      </c>
      <c r="L15" s="60"/>
      <c r="M15" s="184"/>
      <c r="N15" s="41">
        <f t="shared" si="0"/>
        <v>1</v>
      </c>
      <c r="O15" s="41"/>
    </row>
    <row r="16" spans="1:15" x14ac:dyDescent="0.3">
      <c r="A16" s="58"/>
      <c r="B16" s="67" t="s">
        <v>10</v>
      </c>
      <c r="C16" s="68">
        <v>83.307362999999995</v>
      </c>
      <c r="D16" s="68">
        <v>77.558667999999997</v>
      </c>
      <c r="E16" s="68">
        <v>79.860433</v>
      </c>
      <c r="F16" s="68">
        <v>50.472954999999999</v>
      </c>
      <c r="G16" s="68">
        <v>73.125653999999997</v>
      </c>
      <c r="H16" s="68">
        <v>64.007378000000003</v>
      </c>
      <c r="I16" s="68">
        <v>-12.46932574442342</v>
      </c>
      <c r="J16" s="68">
        <v>87.530674255576585</v>
      </c>
      <c r="K16" s="68">
        <v>44.880865406037749</v>
      </c>
      <c r="L16" s="60"/>
      <c r="M16" s="41"/>
      <c r="N16" s="41">
        <f t="shared" si="0"/>
        <v>1</v>
      </c>
      <c r="O16" s="41"/>
    </row>
    <row r="17" spans="1:15" x14ac:dyDescent="0.3">
      <c r="A17" s="58"/>
      <c r="B17" s="67" t="s">
        <v>11</v>
      </c>
      <c r="C17" s="68">
        <v>122.16144199999999</v>
      </c>
      <c r="D17" s="68">
        <v>78.851813000000007</v>
      </c>
      <c r="E17" s="68">
        <v>73.352104999999995</v>
      </c>
      <c r="F17" s="68">
        <v>113.12531799999999</v>
      </c>
      <c r="G17" s="68">
        <v>100.140242</v>
      </c>
      <c r="H17" s="68">
        <v>86.396951000000001</v>
      </c>
      <c r="I17" s="68">
        <v>-13.724044126036761</v>
      </c>
      <c r="J17" s="68">
        <v>86.275955873963241</v>
      </c>
      <c r="K17" s="68">
        <v>-11.47848795439408</v>
      </c>
      <c r="L17" s="60"/>
      <c r="M17" s="41"/>
      <c r="N17" s="41">
        <f t="shared" si="0"/>
        <v>1</v>
      </c>
      <c r="O17" s="41"/>
    </row>
    <row r="18" spans="1:15" x14ac:dyDescent="0.3">
      <c r="A18" s="58"/>
      <c r="B18" s="67" t="s">
        <v>12</v>
      </c>
      <c r="C18" s="68">
        <v>81.194073000000003</v>
      </c>
      <c r="D18" s="68">
        <v>57.326276999999997</v>
      </c>
      <c r="E18" s="68">
        <v>76.439505999999994</v>
      </c>
      <c r="F18" s="68">
        <v>102.673813</v>
      </c>
      <c r="G18" s="68">
        <v>96.888788000000005</v>
      </c>
      <c r="H18" s="68">
        <v>69.271957999999998</v>
      </c>
      <c r="I18" s="68">
        <v>-28.503638625348483</v>
      </c>
      <c r="J18" s="68">
        <v>71.496361374651514</v>
      </c>
      <c r="K18" s="68">
        <v>-5.6343724178238075</v>
      </c>
      <c r="L18" s="60"/>
      <c r="M18" s="41"/>
      <c r="N18" s="41">
        <f t="shared" si="0"/>
        <v>1</v>
      </c>
      <c r="O18" s="41"/>
    </row>
    <row r="19" spans="1:15" x14ac:dyDescent="0.3">
      <c r="A19" s="58"/>
      <c r="B19" s="67" t="s">
        <v>13</v>
      </c>
      <c r="C19" s="68">
        <v>91.076549999999997</v>
      </c>
      <c r="D19" s="68">
        <v>76.944920999999994</v>
      </c>
      <c r="E19" s="68">
        <v>60.690976999999997</v>
      </c>
      <c r="F19" s="68">
        <v>67.301575</v>
      </c>
      <c r="G19" s="68">
        <v>85.293773000000002</v>
      </c>
      <c r="H19" s="68">
        <v>87.736318999999995</v>
      </c>
      <c r="I19" s="68">
        <v>2.8636861919568268</v>
      </c>
      <c r="J19" s="68">
        <v>102.86368619195683</v>
      </c>
      <c r="K19" s="68">
        <v>26.733695310993831</v>
      </c>
      <c r="L19" s="60"/>
      <c r="M19" s="41"/>
      <c r="N19" s="41">
        <f t="shared" si="0"/>
        <v>1</v>
      </c>
      <c r="O19" s="41"/>
    </row>
    <row r="20" spans="1:15" x14ac:dyDescent="0.3">
      <c r="A20" s="58"/>
      <c r="B20" s="67" t="s">
        <v>14</v>
      </c>
      <c r="C20" s="68">
        <v>65.756035999999995</v>
      </c>
      <c r="D20" s="68">
        <v>57.35333</v>
      </c>
      <c r="E20" s="68">
        <v>73.515097999999995</v>
      </c>
      <c r="F20" s="68">
        <v>89.433494999999994</v>
      </c>
      <c r="G20" s="68">
        <v>62.195075000000003</v>
      </c>
      <c r="H20" s="68">
        <v>79.534429000000003</v>
      </c>
      <c r="I20" s="68">
        <v>27.878982379231786</v>
      </c>
      <c r="J20" s="68">
        <v>127.87898237923179</v>
      </c>
      <c r="K20" s="68">
        <v>-30.456620307637529</v>
      </c>
      <c r="L20" s="60"/>
      <c r="M20" s="41"/>
      <c r="N20" s="41">
        <f t="shared" si="0"/>
        <v>1</v>
      </c>
      <c r="O20" s="41"/>
    </row>
    <row r="21" spans="1:15" x14ac:dyDescent="0.3">
      <c r="A21" s="58"/>
      <c r="B21" s="67" t="s">
        <v>15</v>
      </c>
      <c r="C21" s="68">
        <v>76.591824000000003</v>
      </c>
      <c r="D21" s="68">
        <v>69.221825999999993</v>
      </c>
      <c r="E21" s="68">
        <v>62.103136999999997</v>
      </c>
      <c r="F21" s="68">
        <v>53.752718999999999</v>
      </c>
      <c r="G21" s="68">
        <v>61.552335999999997</v>
      </c>
      <c r="H21" s="30">
        <v>42.144154</v>
      </c>
      <c r="I21" s="30">
        <v>-31.531186728640158</v>
      </c>
      <c r="J21" s="30">
        <v>68.468813271359835</v>
      </c>
      <c r="K21" s="30">
        <v>14.510181336129246</v>
      </c>
      <c r="L21" s="60"/>
      <c r="M21" s="41"/>
      <c r="N21" s="41">
        <f t="shared" si="0"/>
        <v>1</v>
      </c>
      <c r="O21" s="41"/>
    </row>
    <row r="22" spans="1:15" x14ac:dyDescent="0.3">
      <c r="A22" s="58"/>
      <c r="B22" s="67" t="s">
        <v>16</v>
      </c>
      <c r="C22" s="68">
        <v>68.599920999999995</v>
      </c>
      <c r="D22" s="68">
        <v>59.413041</v>
      </c>
      <c r="E22" s="68">
        <v>56.814853999999997</v>
      </c>
      <c r="F22" s="68">
        <v>56.304487000000002</v>
      </c>
      <c r="G22" s="68">
        <v>75.329947000000004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61.409446000000003</v>
      </c>
      <c r="D23" s="68">
        <v>62.054122</v>
      </c>
      <c r="E23" s="68">
        <v>58.615091999999997</v>
      </c>
      <c r="F23" s="68">
        <v>63.752502999999997</v>
      </c>
      <c r="G23" s="68">
        <v>59.629573999999998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68.261162999999996</v>
      </c>
      <c r="D24" s="68">
        <v>84.614529000000005</v>
      </c>
      <c r="E24" s="68">
        <v>64.685502</v>
      </c>
      <c r="F24" s="68">
        <v>57.479610000000001</v>
      </c>
      <c r="G24" s="68">
        <v>57.617573999999998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947.68186200000002</v>
      </c>
      <c r="D25" s="70">
        <v>847.54115700000011</v>
      </c>
      <c r="E25" s="70">
        <v>821.99797299999989</v>
      </c>
      <c r="F25" s="70">
        <v>889.94313299999999</v>
      </c>
      <c r="G25" s="70">
        <v>894.88287600000001</v>
      </c>
      <c r="H25" s="82">
        <v>602.06003799999996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-10.566911641493448</v>
      </c>
      <c r="E26" s="70">
        <v>-3.0137986561518892</v>
      </c>
      <c r="F26" s="70">
        <v>8.2658549329537312</v>
      </c>
      <c r="G26" s="70">
        <v>0.55506276938708243</v>
      </c>
      <c r="H26" s="48"/>
      <c r="I26" s="48"/>
      <c r="J26" s="48"/>
      <c r="K26" s="48"/>
      <c r="L26" s="60"/>
      <c r="O26" s="41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749.41133200000002</v>
      </c>
      <c r="D28" s="70">
        <v>641.45946500000002</v>
      </c>
      <c r="E28" s="70">
        <v>641.88252499999987</v>
      </c>
      <c r="F28" s="70">
        <v>712.40653299999997</v>
      </c>
      <c r="G28" s="70">
        <v>702.30578099999991</v>
      </c>
      <c r="H28" s="30">
        <v>602.06003799999996</v>
      </c>
      <c r="I28" s="66">
        <v>-14.273802909220246</v>
      </c>
      <c r="J28" s="30">
        <v>85.726197090779749</v>
      </c>
      <c r="K28" s="30">
        <v>-1.4178353976436742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-14.404888529227634</v>
      </c>
      <c r="E29" s="70">
        <v>6.5952725477336216E-2</v>
      </c>
      <c r="F29" s="70">
        <v>10.987058418516703</v>
      </c>
      <c r="G29" s="70">
        <v>-1.4178353976436742</v>
      </c>
      <c r="H29" s="30">
        <v>-14.273802909220246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5" t="s">
        <v>139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A46" s="40"/>
      <c r="N46" s="127"/>
    </row>
    <row r="47" spans="1:15" s="136" customFormat="1" x14ac:dyDescent="0.3">
      <c r="A47" s="40"/>
      <c r="B47" s="125"/>
      <c r="C47" s="125"/>
      <c r="D47" s="125"/>
      <c r="E47" s="125"/>
      <c r="F47" s="125"/>
      <c r="G47" s="125"/>
      <c r="H47" s="125"/>
      <c r="N47" s="127"/>
    </row>
    <row r="48" spans="1:15" s="136" customFormat="1" x14ac:dyDescent="0.3">
      <c r="A48" s="40"/>
      <c r="B48" s="125"/>
      <c r="C48" s="125"/>
      <c r="D48" s="125"/>
      <c r="E48" s="125"/>
      <c r="F48" s="125"/>
      <c r="G48" s="125"/>
      <c r="H48" s="125"/>
      <c r="N48" s="127"/>
    </row>
    <row r="49" spans="2:15" x14ac:dyDescent="0.3">
      <c r="B49" s="125"/>
      <c r="C49" s="125"/>
      <c r="D49" s="125"/>
      <c r="E49" s="125"/>
      <c r="F49" s="125"/>
      <c r="G49" s="125"/>
      <c r="H49" s="125"/>
      <c r="I49" s="127"/>
      <c r="J49" s="127"/>
      <c r="K49" s="136"/>
      <c r="L49" s="136"/>
      <c r="M49" s="136"/>
      <c r="N49" s="127"/>
      <c r="O49" s="136"/>
    </row>
    <row r="50" spans="2:15" x14ac:dyDescent="0.3">
      <c r="B50" s="125"/>
      <c r="C50" s="125"/>
      <c r="D50" s="125"/>
      <c r="E50" s="125"/>
      <c r="F50" s="125"/>
      <c r="G50" s="125"/>
      <c r="H50" s="125"/>
      <c r="I50" s="127"/>
      <c r="J50" s="127"/>
      <c r="K50" s="136"/>
      <c r="L50" s="136"/>
      <c r="M50" s="136"/>
      <c r="N50" s="127"/>
      <c r="O50" s="136"/>
    </row>
    <row r="51" spans="2:15" x14ac:dyDescent="0.3">
      <c r="B51" s="125"/>
      <c r="C51" s="125"/>
      <c r="D51" s="125"/>
      <c r="E51" s="125"/>
      <c r="F51" s="125"/>
      <c r="G51" s="125"/>
      <c r="H51" s="125"/>
      <c r="I51" s="127"/>
      <c r="J51" s="127"/>
      <c r="K51" s="136"/>
      <c r="L51" s="136"/>
      <c r="M51" s="136"/>
      <c r="N51" s="127"/>
      <c r="O51" s="136"/>
    </row>
    <row r="52" spans="2:15" x14ac:dyDescent="0.3">
      <c r="B52" s="127"/>
      <c r="C52" s="127"/>
      <c r="D52" s="127"/>
      <c r="E52" s="127"/>
      <c r="F52" s="127"/>
      <c r="G52" s="127"/>
      <c r="H52" s="125"/>
      <c r="I52" s="127"/>
      <c r="J52" s="127"/>
      <c r="K52" s="136"/>
      <c r="L52" s="136"/>
      <c r="M52" s="136"/>
      <c r="N52" s="127"/>
      <c r="O52" s="136"/>
    </row>
    <row r="53" spans="2:15" x14ac:dyDescent="0.3">
      <c r="B53" s="127" t="s">
        <v>1</v>
      </c>
      <c r="C53" s="127" t="s">
        <v>161</v>
      </c>
      <c r="D53" s="127" t="s">
        <v>172</v>
      </c>
      <c r="E53" s="127" t="s">
        <v>162</v>
      </c>
      <c r="F53" s="127" t="s">
        <v>163</v>
      </c>
      <c r="G53" s="127"/>
      <c r="H53" s="125"/>
      <c r="I53" s="127"/>
      <c r="J53" s="127"/>
      <c r="K53" s="136"/>
      <c r="L53" s="136"/>
      <c r="M53" s="136"/>
      <c r="N53" s="127"/>
      <c r="O53" s="136"/>
    </row>
    <row r="54" spans="2:15" x14ac:dyDescent="0.3">
      <c r="B54" s="127">
        <f>+C11</f>
        <v>2014</v>
      </c>
      <c r="C54" s="127">
        <v>1</v>
      </c>
      <c r="D54" s="214">
        <f t="shared" ref="D54:D65" si="1">+C13</f>
        <v>68.752459999999999</v>
      </c>
      <c r="E54" s="213">
        <v>41640</v>
      </c>
      <c r="F54" s="127"/>
      <c r="G54" s="127"/>
      <c r="H54" s="125"/>
      <c r="I54" s="127"/>
      <c r="J54" s="127"/>
      <c r="K54" s="136"/>
      <c r="L54" s="136"/>
      <c r="M54" s="136"/>
      <c r="N54" s="127"/>
      <c r="O54" s="136"/>
    </row>
    <row r="55" spans="2:15" x14ac:dyDescent="0.3">
      <c r="B55" s="127">
        <f t="shared" ref="B55:B65" si="2">+B54</f>
        <v>2014</v>
      </c>
      <c r="C55" s="127">
        <v>2</v>
      </c>
      <c r="D55" s="214">
        <f t="shared" si="1"/>
        <v>81.856931000000003</v>
      </c>
      <c r="E55" s="213">
        <v>41671</v>
      </c>
      <c r="F55" s="127"/>
      <c r="G55" s="127"/>
      <c r="H55" s="125"/>
      <c r="I55" s="127"/>
      <c r="J55" s="127"/>
      <c r="K55" s="136"/>
      <c r="L55" s="136"/>
      <c r="M55" s="136"/>
      <c r="N55" s="127"/>
      <c r="O55" s="136"/>
    </row>
    <row r="56" spans="2:15" x14ac:dyDescent="0.3">
      <c r="B56" s="127">
        <f t="shared" si="2"/>
        <v>2014</v>
      </c>
      <c r="C56" s="127">
        <v>3</v>
      </c>
      <c r="D56" s="214">
        <f t="shared" si="1"/>
        <v>78.714652999999998</v>
      </c>
      <c r="E56" s="213">
        <v>41699</v>
      </c>
      <c r="F56" s="127"/>
      <c r="G56" s="127"/>
      <c r="H56" s="125"/>
      <c r="I56" s="182"/>
      <c r="J56" s="127"/>
      <c r="K56" s="136"/>
      <c r="L56" s="136"/>
      <c r="M56" s="136"/>
      <c r="N56" s="127"/>
      <c r="O56" s="136"/>
    </row>
    <row r="57" spans="2:15" x14ac:dyDescent="0.3">
      <c r="B57" s="127">
        <f t="shared" si="2"/>
        <v>2014</v>
      </c>
      <c r="C57" s="127">
        <v>4</v>
      </c>
      <c r="D57" s="214">
        <f t="shared" si="1"/>
        <v>83.307362999999995</v>
      </c>
      <c r="E57" s="213">
        <v>41730</v>
      </c>
      <c r="F57" s="182">
        <f>+AVERAGE(D54:D61)</f>
        <v>84.102438500000005</v>
      </c>
      <c r="G57" s="127"/>
      <c r="H57" s="125"/>
      <c r="I57" s="182"/>
      <c r="J57" s="127"/>
      <c r="K57" s="136"/>
      <c r="L57" s="136"/>
      <c r="M57" s="136"/>
      <c r="N57" s="127"/>
      <c r="O57" s="136"/>
    </row>
    <row r="58" spans="2:15" x14ac:dyDescent="0.3">
      <c r="B58" s="127">
        <f t="shared" si="2"/>
        <v>2014</v>
      </c>
      <c r="C58" s="127">
        <v>5</v>
      </c>
      <c r="D58" s="214">
        <f t="shared" si="1"/>
        <v>122.16144199999999</v>
      </c>
      <c r="E58" s="213">
        <v>41760</v>
      </c>
      <c r="F58" s="182">
        <f>+AVERAGE(D54:D61)</f>
        <v>84.102438500000005</v>
      </c>
      <c r="G58" s="127"/>
      <c r="H58" s="125"/>
      <c r="I58" s="182"/>
      <c r="J58" s="127"/>
      <c r="K58" s="136"/>
      <c r="L58" s="136"/>
      <c r="M58" s="136"/>
      <c r="N58" s="127"/>
      <c r="O58" s="136"/>
    </row>
    <row r="59" spans="2:15" x14ac:dyDescent="0.3">
      <c r="B59" s="127">
        <f t="shared" si="2"/>
        <v>2014</v>
      </c>
      <c r="C59" s="127">
        <v>6</v>
      </c>
      <c r="D59" s="214">
        <f t="shared" si="1"/>
        <v>81.194073000000003</v>
      </c>
      <c r="E59" s="213">
        <v>41791</v>
      </c>
      <c r="F59" s="182">
        <f>+AVERAGE(D54:D61)</f>
        <v>84.102438500000005</v>
      </c>
      <c r="G59" s="127"/>
      <c r="H59" s="125"/>
      <c r="I59" s="182"/>
      <c r="J59" s="127"/>
      <c r="K59" s="136"/>
      <c r="L59" s="136"/>
      <c r="M59" s="136"/>
      <c r="N59" s="127"/>
      <c r="O59" s="136"/>
    </row>
    <row r="60" spans="2:15" x14ac:dyDescent="0.3">
      <c r="B60" s="127">
        <f t="shared" si="2"/>
        <v>2014</v>
      </c>
      <c r="C60" s="127">
        <v>7</v>
      </c>
      <c r="D60" s="214">
        <f t="shared" si="1"/>
        <v>91.076549999999997</v>
      </c>
      <c r="E60" s="213">
        <v>41821</v>
      </c>
      <c r="F60" s="182">
        <f>+AVERAGE(D54:D61)</f>
        <v>84.102438500000005</v>
      </c>
      <c r="G60" s="127"/>
      <c r="H60" s="125"/>
      <c r="I60" s="182"/>
      <c r="J60" s="127"/>
      <c r="K60" s="136"/>
      <c r="L60" s="136"/>
      <c r="M60" s="136"/>
      <c r="N60" s="127"/>
      <c r="O60" s="136"/>
    </row>
    <row r="61" spans="2:15" x14ac:dyDescent="0.3">
      <c r="B61" s="127">
        <f t="shared" si="2"/>
        <v>2014</v>
      </c>
      <c r="C61" s="127">
        <v>8</v>
      </c>
      <c r="D61" s="214">
        <f t="shared" si="1"/>
        <v>65.756035999999995</v>
      </c>
      <c r="E61" s="213">
        <v>41852</v>
      </c>
      <c r="F61" s="182">
        <f>+AVERAGE(D54:D61)</f>
        <v>84.102438500000005</v>
      </c>
      <c r="G61" s="127"/>
      <c r="H61" s="125"/>
      <c r="I61" s="182"/>
      <c r="J61" s="127"/>
      <c r="K61" s="136"/>
      <c r="L61" s="136"/>
      <c r="M61" s="136"/>
      <c r="N61" s="127"/>
      <c r="O61" s="136"/>
    </row>
    <row r="62" spans="2:15" x14ac:dyDescent="0.3">
      <c r="B62" s="127">
        <f t="shared" si="2"/>
        <v>2014</v>
      </c>
      <c r="C62" s="127">
        <v>9</v>
      </c>
      <c r="D62" s="214">
        <f t="shared" si="1"/>
        <v>76.591824000000003</v>
      </c>
      <c r="E62" s="213">
        <v>41883</v>
      </c>
      <c r="F62" s="182">
        <f>+AVERAGE(D54:D62)</f>
        <v>83.267925777777776</v>
      </c>
      <c r="G62" s="127"/>
      <c r="H62" s="125"/>
      <c r="I62" s="182"/>
      <c r="J62" s="127"/>
      <c r="K62" s="136"/>
      <c r="L62" s="136"/>
      <c r="M62" s="136"/>
      <c r="N62" s="127"/>
      <c r="O62" s="136"/>
    </row>
    <row r="63" spans="2:15" x14ac:dyDescent="0.3">
      <c r="B63" s="127">
        <f t="shared" si="2"/>
        <v>2014</v>
      </c>
      <c r="C63" s="127">
        <v>10</v>
      </c>
      <c r="D63" s="214">
        <f t="shared" si="1"/>
        <v>68.599920999999995</v>
      </c>
      <c r="E63" s="213">
        <v>41913</v>
      </c>
      <c r="F63" s="182">
        <f>+AVERAGE(D54:D63)</f>
        <v>81.801125299999995</v>
      </c>
      <c r="G63" s="127"/>
      <c r="H63" s="144"/>
      <c r="I63" s="182"/>
      <c r="J63" s="41"/>
    </row>
    <row r="64" spans="2:15" x14ac:dyDescent="0.3">
      <c r="B64" s="127">
        <f t="shared" si="2"/>
        <v>2014</v>
      </c>
      <c r="C64" s="127">
        <v>11</v>
      </c>
      <c r="D64" s="214">
        <f t="shared" si="1"/>
        <v>61.409446000000003</v>
      </c>
      <c r="E64" s="213">
        <v>41944</v>
      </c>
      <c r="F64" s="182">
        <f>+AVERAGE(D54:D64)</f>
        <v>79.94733627272727</v>
      </c>
      <c r="G64" s="127"/>
      <c r="H64" s="144"/>
      <c r="I64" s="41"/>
      <c r="J64" s="41"/>
    </row>
    <row r="65" spans="2:10" x14ac:dyDescent="0.3">
      <c r="B65" s="127">
        <f t="shared" si="2"/>
        <v>2014</v>
      </c>
      <c r="C65" s="127">
        <v>12</v>
      </c>
      <c r="D65" s="214">
        <f t="shared" si="1"/>
        <v>68.261162999999996</v>
      </c>
      <c r="E65" s="213">
        <v>41974</v>
      </c>
      <c r="F65" s="182">
        <f t="shared" ref="F65:F96" si="3">+AVERAGE(D54:D65)</f>
        <v>78.973488500000002</v>
      </c>
      <c r="G65" s="127"/>
      <c r="H65" s="144"/>
      <c r="I65" s="41"/>
      <c r="J65" s="41"/>
    </row>
    <row r="66" spans="2:10" x14ac:dyDescent="0.3">
      <c r="B66" s="127">
        <f>+D11</f>
        <v>2015</v>
      </c>
      <c r="C66" s="127">
        <v>1</v>
      </c>
      <c r="D66" s="214">
        <f t="shared" ref="D66:D77" si="4">+D13</f>
        <v>60.762117000000003</v>
      </c>
      <c r="E66" s="213">
        <v>42005</v>
      </c>
      <c r="F66" s="182">
        <f t="shared" si="3"/>
        <v>78.307626583333331</v>
      </c>
      <c r="G66" s="127"/>
      <c r="H66" s="144"/>
      <c r="I66" s="41"/>
      <c r="J66" s="41"/>
    </row>
    <row r="67" spans="2:10" x14ac:dyDescent="0.3">
      <c r="B67" s="127">
        <f t="shared" ref="B67:B77" si="5">+B66</f>
        <v>2015</v>
      </c>
      <c r="C67" s="127">
        <v>2</v>
      </c>
      <c r="D67" s="214">
        <f t="shared" si="4"/>
        <v>75.849290999999994</v>
      </c>
      <c r="E67" s="213">
        <v>42036</v>
      </c>
      <c r="F67" s="182">
        <f t="shared" si="3"/>
        <v>77.806989916666666</v>
      </c>
      <c r="G67" s="127"/>
      <c r="H67" s="144"/>
      <c r="I67" s="41"/>
      <c r="J67" s="41"/>
    </row>
    <row r="68" spans="2:10" x14ac:dyDescent="0.3">
      <c r="B68" s="127">
        <f t="shared" si="5"/>
        <v>2015</v>
      </c>
      <c r="C68" s="127">
        <v>3</v>
      </c>
      <c r="D68" s="214">
        <f t="shared" si="4"/>
        <v>87.591222000000002</v>
      </c>
      <c r="E68" s="213">
        <v>42064</v>
      </c>
      <c r="F68" s="182">
        <f t="shared" si="3"/>
        <v>78.546703999999991</v>
      </c>
      <c r="G68" s="127"/>
      <c r="H68" s="144"/>
      <c r="I68" s="41"/>
      <c r="J68" s="41"/>
    </row>
    <row r="69" spans="2:10" x14ac:dyDescent="0.3">
      <c r="B69" s="127">
        <f t="shared" si="5"/>
        <v>2015</v>
      </c>
      <c r="C69" s="127">
        <v>4</v>
      </c>
      <c r="D69" s="214">
        <f t="shared" si="4"/>
        <v>77.558667999999997</v>
      </c>
      <c r="E69" s="213">
        <v>42095</v>
      </c>
      <c r="F69" s="182">
        <f t="shared" si="3"/>
        <v>78.067646083333329</v>
      </c>
      <c r="G69" s="127"/>
      <c r="H69" s="144"/>
      <c r="I69" s="41"/>
      <c r="J69" s="41"/>
    </row>
    <row r="70" spans="2:10" x14ac:dyDescent="0.3">
      <c r="B70" s="127">
        <f t="shared" si="5"/>
        <v>2015</v>
      </c>
      <c r="C70" s="127">
        <v>5</v>
      </c>
      <c r="D70" s="214">
        <f t="shared" si="4"/>
        <v>78.851813000000007</v>
      </c>
      <c r="E70" s="213">
        <v>42125</v>
      </c>
      <c r="F70" s="182">
        <f t="shared" si="3"/>
        <v>74.458510333333336</v>
      </c>
      <c r="G70" s="127"/>
      <c r="H70" s="144"/>
      <c r="I70" s="41"/>
      <c r="J70" s="41"/>
    </row>
    <row r="71" spans="2:10" x14ac:dyDescent="0.3">
      <c r="B71" s="127">
        <f t="shared" si="5"/>
        <v>2015</v>
      </c>
      <c r="C71" s="127">
        <v>6</v>
      </c>
      <c r="D71" s="214">
        <f t="shared" si="4"/>
        <v>57.326276999999997</v>
      </c>
      <c r="E71" s="213">
        <v>42156</v>
      </c>
      <c r="F71" s="182">
        <f t="shared" si="3"/>
        <v>72.469527333333332</v>
      </c>
      <c r="G71" s="127"/>
      <c r="H71" s="144"/>
      <c r="I71" s="41"/>
      <c r="J71" s="41"/>
    </row>
    <row r="72" spans="2:10" x14ac:dyDescent="0.3">
      <c r="B72" s="127">
        <f t="shared" si="5"/>
        <v>2015</v>
      </c>
      <c r="C72" s="127">
        <v>7</v>
      </c>
      <c r="D72" s="214">
        <f t="shared" si="4"/>
        <v>76.944920999999994</v>
      </c>
      <c r="E72" s="213">
        <v>42186</v>
      </c>
      <c r="F72" s="182">
        <f t="shared" si="3"/>
        <v>71.291891583333339</v>
      </c>
      <c r="G72" s="127"/>
      <c r="H72" s="144"/>
      <c r="I72" s="41"/>
      <c r="J72" s="41"/>
    </row>
    <row r="73" spans="2:10" x14ac:dyDescent="0.3">
      <c r="B73" s="127">
        <f t="shared" si="5"/>
        <v>2015</v>
      </c>
      <c r="C73" s="127">
        <v>8</v>
      </c>
      <c r="D73" s="214">
        <f t="shared" si="4"/>
        <v>57.35333</v>
      </c>
      <c r="E73" s="213">
        <v>42217</v>
      </c>
      <c r="F73" s="182">
        <f t="shared" si="3"/>
        <v>70.591666083333337</v>
      </c>
      <c r="G73" s="127"/>
      <c r="H73" s="144"/>
      <c r="I73" s="41"/>
      <c r="J73" s="41"/>
    </row>
    <row r="74" spans="2:10" x14ac:dyDescent="0.3">
      <c r="B74" s="127">
        <f t="shared" si="5"/>
        <v>2015</v>
      </c>
      <c r="C74" s="127">
        <v>9</v>
      </c>
      <c r="D74" s="214">
        <f t="shared" si="4"/>
        <v>69.221825999999993</v>
      </c>
      <c r="E74" s="213">
        <v>42248</v>
      </c>
      <c r="F74" s="182">
        <f t="shared" si="3"/>
        <v>69.977499583333341</v>
      </c>
      <c r="G74" s="127"/>
      <c r="H74" s="144"/>
      <c r="I74" s="41"/>
      <c r="J74" s="41"/>
    </row>
    <row r="75" spans="2:10" x14ac:dyDescent="0.3">
      <c r="B75" s="127">
        <f t="shared" si="5"/>
        <v>2015</v>
      </c>
      <c r="C75" s="127">
        <v>10</v>
      </c>
      <c r="D75" s="214">
        <f t="shared" si="4"/>
        <v>59.413041</v>
      </c>
      <c r="E75" s="213">
        <v>42278</v>
      </c>
      <c r="F75" s="182">
        <f t="shared" si="3"/>
        <v>69.211926250000005</v>
      </c>
      <c r="G75" s="127"/>
      <c r="H75" s="144"/>
      <c r="I75" s="41"/>
      <c r="J75" s="41"/>
    </row>
    <row r="76" spans="2:10" x14ac:dyDescent="0.3">
      <c r="B76" s="127">
        <f t="shared" si="5"/>
        <v>2015</v>
      </c>
      <c r="C76" s="127">
        <v>11</v>
      </c>
      <c r="D76" s="214">
        <f t="shared" si="4"/>
        <v>62.054122</v>
      </c>
      <c r="E76" s="213">
        <v>42309</v>
      </c>
      <c r="F76" s="182">
        <f t="shared" si="3"/>
        <v>69.26564925000001</v>
      </c>
      <c r="G76" s="127"/>
      <c r="H76" s="144"/>
      <c r="I76" s="41"/>
      <c r="J76" s="41"/>
    </row>
    <row r="77" spans="2:10" x14ac:dyDescent="0.3">
      <c r="B77" s="127">
        <f t="shared" si="5"/>
        <v>2015</v>
      </c>
      <c r="C77" s="127">
        <v>12</v>
      </c>
      <c r="D77" s="214">
        <f t="shared" si="4"/>
        <v>84.614529000000005</v>
      </c>
      <c r="E77" s="213">
        <v>42339</v>
      </c>
      <c r="F77" s="182">
        <f t="shared" si="3"/>
        <v>70.628429750000009</v>
      </c>
      <c r="G77" s="127"/>
      <c r="H77" s="144"/>
      <c r="I77" s="41"/>
      <c r="J77" s="41"/>
    </row>
    <row r="78" spans="2:10" x14ac:dyDescent="0.3">
      <c r="B78" s="127">
        <f>+E11</f>
        <v>2016</v>
      </c>
      <c r="C78" s="127">
        <v>1</v>
      </c>
      <c r="D78" s="214">
        <f t="shared" ref="D78:D89" si="6">+E13</f>
        <v>46.496609999999997</v>
      </c>
      <c r="E78" s="213">
        <v>42370</v>
      </c>
      <c r="F78" s="182">
        <f t="shared" si="3"/>
        <v>69.439637500000018</v>
      </c>
      <c r="G78" s="127"/>
      <c r="H78" s="144"/>
      <c r="I78" s="41"/>
      <c r="J78" s="41"/>
    </row>
    <row r="79" spans="2:10" x14ac:dyDescent="0.3">
      <c r="B79" s="127">
        <f t="shared" ref="B79:B89" si="7">+B78</f>
        <v>2016</v>
      </c>
      <c r="C79" s="127">
        <v>2</v>
      </c>
      <c r="D79" s="214">
        <f t="shared" si="6"/>
        <v>95.608197000000004</v>
      </c>
      <c r="E79" s="213">
        <v>42401</v>
      </c>
      <c r="F79" s="182">
        <f t="shared" si="3"/>
        <v>71.086213000000015</v>
      </c>
      <c r="G79" s="127"/>
      <c r="H79" s="144"/>
      <c r="I79" s="41"/>
      <c r="J79" s="41"/>
    </row>
    <row r="80" spans="2:10" x14ac:dyDescent="0.3">
      <c r="B80" s="127">
        <f t="shared" si="7"/>
        <v>2016</v>
      </c>
      <c r="C80" s="127">
        <v>3</v>
      </c>
      <c r="D80" s="214">
        <f t="shared" si="6"/>
        <v>73.816462000000001</v>
      </c>
      <c r="E80" s="213">
        <v>42430</v>
      </c>
      <c r="F80" s="182">
        <f t="shared" si="3"/>
        <v>69.938316333333347</v>
      </c>
      <c r="G80" s="127"/>
      <c r="H80" s="144"/>
      <c r="I80" s="41"/>
      <c r="J80" s="41"/>
    </row>
    <row r="81" spans="2:10" x14ac:dyDescent="0.3">
      <c r="B81" s="127">
        <f t="shared" si="7"/>
        <v>2016</v>
      </c>
      <c r="C81" s="127">
        <v>4</v>
      </c>
      <c r="D81" s="214">
        <f t="shared" si="6"/>
        <v>79.860433</v>
      </c>
      <c r="E81" s="213">
        <v>42461</v>
      </c>
      <c r="F81" s="182">
        <f t="shared" si="3"/>
        <v>70.130130083333327</v>
      </c>
      <c r="G81" s="127"/>
      <c r="H81" s="144"/>
      <c r="I81" s="41"/>
      <c r="J81" s="41"/>
    </row>
    <row r="82" spans="2:10" x14ac:dyDescent="0.3">
      <c r="B82" s="127">
        <f t="shared" si="7"/>
        <v>2016</v>
      </c>
      <c r="C82" s="127">
        <v>5</v>
      </c>
      <c r="D82" s="214">
        <f t="shared" si="6"/>
        <v>73.352104999999995</v>
      </c>
      <c r="E82" s="213">
        <v>42491</v>
      </c>
      <c r="F82" s="182">
        <f t="shared" si="3"/>
        <v>69.671821083333327</v>
      </c>
      <c r="G82" s="127"/>
      <c r="H82" s="144"/>
      <c r="I82" s="41"/>
      <c r="J82" s="41"/>
    </row>
    <row r="83" spans="2:10" x14ac:dyDescent="0.3">
      <c r="B83" s="127">
        <f t="shared" si="7"/>
        <v>2016</v>
      </c>
      <c r="C83" s="127">
        <v>6</v>
      </c>
      <c r="D83" s="214">
        <f t="shared" si="6"/>
        <v>76.439505999999994</v>
      </c>
      <c r="E83" s="213">
        <v>42522</v>
      </c>
      <c r="F83" s="182">
        <f t="shared" si="3"/>
        <v>71.26459016666665</v>
      </c>
      <c r="G83" s="127"/>
      <c r="H83" s="144"/>
      <c r="I83" s="41"/>
      <c r="J83" s="41"/>
    </row>
    <row r="84" spans="2:10" x14ac:dyDescent="0.3">
      <c r="B84" s="127">
        <f t="shared" si="7"/>
        <v>2016</v>
      </c>
      <c r="C84" s="127">
        <v>7</v>
      </c>
      <c r="D84" s="214">
        <f t="shared" si="6"/>
        <v>60.690976999999997</v>
      </c>
      <c r="E84" s="213">
        <v>42552</v>
      </c>
      <c r="F84" s="182">
        <f t="shared" si="3"/>
        <v>69.910094833333332</v>
      </c>
      <c r="G84" s="127"/>
      <c r="H84" s="144"/>
      <c r="I84" s="41"/>
      <c r="J84" s="41"/>
    </row>
    <row r="85" spans="2:10" x14ac:dyDescent="0.3">
      <c r="B85" s="127">
        <f t="shared" si="7"/>
        <v>2016</v>
      </c>
      <c r="C85" s="127">
        <v>8</v>
      </c>
      <c r="D85" s="214">
        <f t="shared" si="6"/>
        <v>73.515097999999995</v>
      </c>
      <c r="E85" s="213">
        <v>42583</v>
      </c>
      <c r="F85" s="182">
        <f t="shared" si="3"/>
        <v>71.256908833333313</v>
      </c>
      <c r="G85" s="127"/>
      <c r="H85" s="144"/>
      <c r="I85" s="41"/>
      <c r="J85" s="41"/>
    </row>
    <row r="86" spans="2:10" x14ac:dyDescent="0.3">
      <c r="B86" s="127">
        <f t="shared" si="7"/>
        <v>2016</v>
      </c>
      <c r="C86" s="127">
        <v>9</v>
      </c>
      <c r="D86" s="214">
        <f t="shared" si="6"/>
        <v>62.103136999999997</v>
      </c>
      <c r="E86" s="213">
        <v>42614</v>
      </c>
      <c r="F86" s="182">
        <f t="shared" si="3"/>
        <v>70.663684750000002</v>
      </c>
      <c r="G86" s="127"/>
      <c r="H86" s="144"/>
      <c r="I86" s="41"/>
      <c r="J86" s="41"/>
    </row>
    <row r="87" spans="2:10" x14ac:dyDescent="0.3">
      <c r="B87" s="127">
        <f t="shared" si="7"/>
        <v>2016</v>
      </c>
      <c r="C87" s="127">
        <v>10</v>
      </c>
      <c r="D87" s="214">
        <f t="shared" si="6"/>
        <v>56.814853999999997</v>
      </c>
      <c r="E87" s="213">
        <v>42644</v>
      </c>
      <c r="F87" s="182">
        <f t="shared" si="3"/>
        <v>70.447169166666654</v>
      </c>
      <c r="G87" s="127"/>
      <c r="H87" s="144"/>
      <c r="I87" s="41"/>
      <c r="J87" s="41"/>
    </row>
    <row r="88" spans="2:10" x14ac:dyDescent="0.3">
      <c r="B88" s="127">
        <f t="shared" si="7"/>
        <v>2016</v>
      </c>
      <c r="C88" s="127">
        <v>11</v>
      </c>
      <c r="D88" s="214">
        <f t="shared" si="6"/>
        <v>58.615091999999997</v>
      </c>
      <c r="E88" s="213">
        <v>42675</v>
      </c>
      <c r="F88" s="182">
        <f t="shared" si="3"/>
        <v>70.160583333333321</v>
      </c>
      <c r="G88" s="127"/>
      <c r="H88" s="144"/>
      <c r="I88" s="41"/>
      <c r="J88" s="41"/>
    </row>
    <row r="89" spans="2:10" x14ac:dyDescent="0.3">
      <c r="B89" s="127">
        <f t="shared" si="7"/>
        <v>2016</v>
      </c>
      <c r="C89" s="127">
        <v>12</v>
      </c>
      <c r="D89" s="214">
        <f t="shared" si="6"/>
        <v>64.685502</v>
      </c>
      <c r="E89" s="213">
        <v>42705</v>
      </c>
      <c r="F89" s="182">
        <f t="shared" si="3"/>
        <v>68.499831083333319</v>
      </c>
      <c r="G89" s="127"/>
      <c r="H89" s="144"/>
      <c r="I89" s="41"/>
      <c r="J89" s="41"/>
    </row>
    <row r="90" spans="2:10" x14ac:dyDescent="0.3">
      <c r="B90" s="127">
        <f>+F11</f>
        <v>2017</v>
      </c>
      <c r="C90" s="127">
        <v>1</v>
      </c>
      <c r="D90" s="214">
        <f t="shared" ref="D90:D101" si="8">+F13</f>
        <v>50.917661000000003</v>
      </c>
      <c r="E90" s="213">
        <v>42736</v>
      </c>
      <c r="F90" s="182">
        <f t="shared" si="3"/>
        <v>68.868251999999998</v>
      </c>
      <c r="G90" s="127"/>
      <c r="H90" s="144"/>
      <c r="I90" s="41"/>
      <c r="J90" s="41"/>
    </row>
    <row r="91" spans="2:10" x14ac:dyDescent="0.3">
      <c r="B91" s="127">
        <f t="shared" ref="B91:B101" si="9">+B90</f>
        <v>2017</v>
      </c>
      <c r="C91" s="127">
        <v>2</v>
      </c>
      <c r="D91" s="214">
        <f t="shared" si="8"/>
        <v>90.059445999999994</v>
      </c>
      <c r="E91" s="213">
        <v>42767</v>
      </c>
      <c r="F91" s="182">
        <f t="shared" si="3"/>
        <v>68.405856083333333</v>
      </c>
      <c r="G91" s="127"/>
      <c r="H91" s="144"/>
      <c r="I91" s="41"/>
      <c r="J91" s="41"/>
    </row>
    <row r="92" spans="2:10" x14ac:dyDescent="0.3">
      <c r="B92" s="127">
        <f t="shared" si="9"/>
        <v>2017</v>
      </c>
      <c r="C92" s="127">
        <v>3</v>
      </c>
      <c r="D92" s="214">
        <f t="shared" si="8"/>
        <v>94.669550999999998</v>
      </c>
      <c r="E92" s="213">
        <v>42795</v>
      </c>
      <c r="F92" s="182">
        <f t="shared" si="3"/>
        <v>70.143613500000001</v>
      </c>
      <c r="G92" s="127"/>
      <c r="H92" s="144"/>
      <c r="I92" s="41"/>
      <c r="J92" s="41"/>
    </row>
    <row r="93" spans="2:10" x14ac:dyDescent="0.3">
      <c r="B93" s="127">
        <f t="shared" si="9"/>
        <v>2017</v>
      </c>
      <c r="C93" s="127">
        <v>4</v>
      </c>
      <c r="D93" s="214">
        <f t="shared" si="8"/>
        <v>50.472954999999999</v>
      </c>
      <c r="E93" s="213">
        <v>42826</v>
      </c>
      <c r="F93" s="182">
        <f t="shared" si="3"/>
        <v>67.694656999999992</v>
      </c>
      <c r="G93" s="127"/>
      <c r="H93" s="144"/>
      <c r="I93" s="41"/>
      <c r="J93" s="41"/>
    </row>
    <row r="94" spans="2:10" x14ac:dyDescent="0.3">
      <c r="B94" s="127">
        <f t="shared" si="9"/>
        <v>2017</v>
      </c>
      <c r="C94" s="127">
        <v>5</v>
      </c>
      <c r="D94" s="214">
        <f t="shared" si="8"/>
        <v>113.12531799999999</v>
      </c>
      <c r="E94" s="213">
        <v>42856</v>
      </c>
      <c r="F94" s="182">
        <f t="shared" si="3"/>
        <v>71.009091416666664</v>
      </c>
      <c r="G94" s="127"/>
      <c r="H94" s="144"/>
      <c r="I94" s="41"/>
      <c r="J94" s="41"/>
    </row>
    <row r="95" spans="2:10" x14ac:dyDescent="0.3">
      <c r="B95" s="127">
        <f t="shared" si="9"/>
        <v>2017</v>
      </c>
      <c r="C95" s="127">
        <v>6</v>
      </c>
      <c r="D95" s="214">
        <f t="shared" si="8"/>
        <v>102.673813</v>
      </c>
      <c r="E95" s="213">
        <v>42887</v>
      </c>
      <c r="F95" s="182">
        <f t="shared" si="3"/>
        <v>73.195283666666654</v>
      </c>
      <c r="G95" s="127"/>
      <c r="H95" s="144"/>
      <c r="I95" s="41"/>
      <c r="J95" s="41"/>
    </row>
    <row r="96" spans="2:10" x14ac:dyDescent="0.3">
      <c r="B96" s="127">
        <f t="shared" si="9"/>
        <v>2017</v>
      </c>
      <c r="C96" s="127">
        <v>7</v>
      </c>
      <c r="D96" s="214">
        <f t="shared" si="8"/>
        <v>67.301575</v>
      </c>
      <c r="E96" s="213">
        <v>42917</v>
      </c>
      <c r="F96" s="182">
        <f t="shared" si="3"/>
        <v>73.746166833333319</v>
      </c>
      <c r="G96" s="127"/>
      <c r="H96" s="144"/>
      <c r="I96" s="41"/>
      <c r="J96" s="41"/>
    </row>
    <row r="97" spans="2:10" x14ac:dyDescent="0.3">
      <c r="B97" s="127">
        <f t="shared" si="9"/>
        <v>2017</v>
      </c>
      <c r="C97" s="127">
        <v>8</v>
      </c>
      <c r="D97" s="214">
        <f t="shared" si="8"/>
        <v>89.433494999999994</v>
      </c>
      <c r="E97" s="213">
        <v>42948</v>
      </c>
      <c r="F97" s="182">
        <f t="shared" ref="F97:F118" si="10">+AVERAGE(D86:D97)</f>
        <v>75.072699916666664</v>
      </c>
      <c r="G97" s="127"/>
      <c r="H97" s="144"/>
      <c r="I97" s="41"/>
      <c r="J97" s="41"/>
    </row>
    <row r="98" spans="2:10" x14ac:dyDescent="0.3">
      <c r="B98" s="127">
        <f t="shared" si="9"/>
        <v>2017</v>
      </c>
      <c r="C98" s="127">
        <v>9</v>
      </c>
      <c r="D98" s="214">
        <f t="shared" si="8"/>
        <v>53.752718999999999</v>
      </c>
      <c r="E98" s="213">
        <v>42979</v>
      </c>
      <c r="F98" s="182">
        <f t="shared" si="10"/>
        <v>74.376831749999994</v>
      </c>
      <c r="G98" s="127"/>
      <c r="H98" s="144"/>
      <c r="I98" s="41"/>
      <c r="J98" s="41"/>
    </row>
    <row r="99" spans="2:10" x14ac:dyDescent="0.3">
      <c r="B99" s="127">
        <f t="shared" si="9"/>
        <v>2017</v>
      </c>
      <c r="C99" s="127">
        <v>10</v>
      </c>
      <c r="D99" s="214">
        <f t="shared" si="8"/>
        <v>56.304487000000002</v>
      </c>
      <c r="E99" s="213">
        <v>43009</v>
      </c>
      <c r="F99" s="182">
        <f t="shared" si="10"/>
        <v>74.334301166666663</v>
      </c>
      <c r="G99" s="127"/>
      <c r="H99" s="144"/>
      <c r="I99" s="41"/>
      <c r="J99" s="41"/>
    </row>
    <row r="100" spans="2:10" x14ac:dyDescent="0.3">
      <c r="B100" s="127">
        <f t="shared" si="9"/>
        <v>2017</v>
      </c>
      <c r="C100" s="127">
        <v>11</v>
      </c>
      <c r="D100" s="214">
        <f t="shared" si="8"/>
        <v>63.752502999999997</v>
      </c>
      <c r="E100" s="213">
        <v>43040</v>
      </c>
      <c r="F100" s="182">
        <f t="shared" si="10"/>
        <v>74.762418749999995</v>
      </c>
      <c r="G100" s="127"/>
      <c r="H100" s="144"/>
      <c r="I100" s="41"/>
      <c r="J100" s="41"/>
    </row>
    <row r="101" spans="2:10" x14ac:dyDescent="0.3">
      <c r="B101" s="127">
        <f t="shared" si="9"/>
        <v>2017</v>
      </c>
      <c r="C101" s="127">
        <v>12</v>
      </c>
      <c r="D101" s="214">
        <f t="shared" si="8"/>
        <v>57.479610000000001</v>
      </c>
      <c r="E101" s="213">
        <v>43070</v>
      </c>
      <c r="F101" s="182">
        <f t="shared" si="10"/>
        <v>74.161927750000004</v>
      </c>
      <c r="G101" s="127"/>
      <c r="H101" s="144"/>
      <c r="I101" s="41"/>
      <c r="J101" s="41"/>
    </row>
    <row r="102" spans="2:10" x14ac:dyDescent="0.3">
      <c r="B102" s="127">
        <f>+G11</f>
        <v>2018</v>
      </c>
      <c r="C102" s="127">
        <v>1</v>
      </c>
      <c r="D102" s="214">
        <f t="shared" ref="D102:D113" si="11">+G13</f>
        <v>69.992245999999994</v>
      </c>
      <c r="E102" s="213">
        <v>43101</v>
      </c>
      <c r="F102" s="182">
        <f t="shared" si="10"/>
        <v>75.751476499999995</v>
      </c>
      <c r="G102" s="127"/>
      <c r="H102" s="144"/>
      <c r="I102" s="41"/>
      <c r="J102" s="41"/>
    </row>
    <row r="103" spans="2:10" x14ac:dyDescent="0.3">
      <c r="B103" s="127">
        <f t="shared" ref="B103:B113" si="12">+B102</f>
        <v>2018</v>
      </c>
      <c r="C103" s="127">
        <v>2</v>
      </c>
      <c r="D103" s="214">
        <f t="shared" si="11"/>
        <v>82.777867000000001</v>
      </c>
      <c r="E103" s="213">
        <v>43132</v>
      </c>
      <c r="F103" s="182">
        <f t="shared" si="10"/>
        <v>75.144678250000013</v>
      </c>
      <c r="G103" s="127"/>
      <c r="H103" s="144"/>
      <c r="I103" s="41"/>
      <c r="J103" s="41"/>
    </row>
    <row r="104" spans="2:10" x14ac:dyDescent="0.3">
      <c r="B104" s="127">
        <f t="shared" si="12"/>
        <v>2018</v>
      </c>
      <c r="C104" s="127">
        <v>3</v>
      </c>
      <c r="D104" s="214">
        <f t="shared" si="11"/>
        <v>70.339799999999997</v>
      </c>
      <c r="E104" s="213">
        <v>43160</v>
      </c>
      <c r="F104" s="182">
        <f t="shared" si="10"/>
        <v>73.117199000000014</v>
      </c>
      <c r="G104" s="127"/>
      <c r="H104" s="144"/>
      <c r="I104" s="41"/>
      <c r="J104" s="41"/>
    </row>
    <row r="105" spans="2:10" x14ac:dyDescent="0.3">
      <c r="B105" s="127">
        <f t="shared" si="12"/>
        <v>2018</v>
      </c>
      <c r="C105" s="127">
        <v>4</v>
      </c>
      <c r="D105" s="214">
        <f t="shared" si="11"/>
        <v>73.125653999999997</v>
      </c>
      <c r="E105" s="213">
        <v>43191</v>
      </c>
      <c r="F105" s="182">
        <f t="shared" si="10"/>
        <v>75.004923916666669</v>
      </c>
      <c r="G105" s="127"/>
      <c r="H105" s="144"/>
      <c r="I105" s="41"/>
      <c r="J105" s="41"/>
    </row>
    <row r="106" spans="2:10" x14ac:dyDescent="0.3">
      <c r="B106" s="127">
        <f t="shared" si="12"/>
        <v>2018</v>
      </c>
      <c r="C106" s="127">
        <v>5</v>
      </c>
      <c r="D106" s="214">
        <f t="shared" si="11"/>
        <v>100.140242</v>
      </c>
      <c r="E106" s="213">
        <v>43221</v>
      </c>
      <c r="F106" s="182">
        <f t="shared" si="10"/>
        <v>73.922834249999994</v>
      </c>
      <c r="G106" s="127"/>
      <c r="H106" s="144"/>
      <c r="I106" s="41"/>
      <c r="J106" s="41"/>
    </row>
    <row r="107" spans="2:10" x14ac:dyDescent="0.3">
      <c r="B107" s="127">
        <f t="shared" si="12"/>
        <v>2018</v>
      </c>
      <c r="C107" s="127">
        <v>6</v>
      </c>
      <c r="D107" s="214">
        <f t="shared" si="11"/>
        <v>96.888788000000005</v>
      </c>
      <c r="E107" s="213">
        <v>43252</v>
      </c>
      <c r="F107" s="182">
        <f t="shared" si="10"/>
        <v>73.440748833333316</v>
      </c>
      <c r="G107" s="127"/>
      <c r="H107" s="144"/>
      <c r="I107" s="41"/>
      <c r="J107" s="41"/>
    </row>
    <row r="108" spans="2:10" x14ac:dyDescent="0.3">
      <c r="B108" s="127">
        <f t="shared" si="12"/>
        <v>2018</v>
      </c>
      <c r="C108" s="127">
        <v>7</v>
      </c>
      <c r="D108" s="214">
        <f t="shared" si="11"/>
        <v>85.293773000000002</v>
      </c>
      <c r="E108" s="213">
        <v>43282</v>
      </c>
      <c r="F108" s="182">
        <f t="shared" si="10"/>
        <v>74.940098666666657</v>
      </c>
      <c r="G108" s="127"/>
      <c r="H108" s="144"/>
      <c r="I108" s="41"/>
      <c r="J108" s="41"/>
    </row>
    <row r="109" spans="2:10" x14ac:dyDescent="0.3">
      <c r="B109" s="127">
        <f t="shared" si="12"/>
        <v>2018</v>
      </c>
      <c r="C109" s="127">
        <v>8</v>
      </c>
      <c r="D109" s="214">
        <f t="shared" si="11"/>
        <v>62.195075000000003</v>
      </c>
      <c r="E109" s="213">
        <v>43313</v>
      </c>
      <c r="F109" s="182">
        <f t="shared" si="10"/>
        <v>72.670230333333322</v>
      </c>
      <c r="G109" s="127"/>
      <c r="H109" s="144"/>
      <c r="I109" s="41"/>
      <c r="J109" s="41"/>
    </row>
    <row r="110" spans="2:10" x14ac:dyDescent="0.3">
      <c r="B110" s="127">
        <f t="shared" si="12"/>
        <v>2018</v>
      </c>
      <c r="C110" s="127">
        <v>9</v>
      </c>
      <c r="D110" s="214">
        <f t="shared" si="11"/>
        <v>61.552335999999997</v>
      </c>
      <c r="E110" s="213">
        <v>43344</v>
      </c>
      <c r="F110" s="182">
        <f t="shared" si="10"/>
        <v>73.320198416666656</v>
      </c>
      <c r="G110" s="127"/>
      <c r="H110" s="144"/>
      <c r="I110" s="41"/>
      <c r="J110" s="41"/>
    </row>
    <row r="111" spans="2:10" x14ac:dyDescent="0.3">
      <c r="B111" s="127">
        <f t="shared" si="12"/>
        <v>2018</v>
      </c>
      <c r="C111" s="127">
        <v>10</v>
      </c>
      <c r="D111" s="214">
        <f t="shared" si="11"/>
        <v>75.329947000000004</v>
      </c>
      <c r="E111" s="213">
        <v>43374</v>
      </c>
      <c r="F111" s="182">
        <f t="shared" si="10"/>
        <v>74.905653416666667</v>
      </c>
      <c r="G111" s="127"/>
      <c r="H111" s="144"/>
      <c r="I111" s="41"/>
      <c r="J111" s="41"/>
    </row>
    <row r="112" spans="2:10" x14ac:dyDescent="0.3">
      <c r="B112" s="127">
        <f t="shared" si="12"/>
        <v>2018</v>
      </c>
      <c r="C112" s="127">
        <v>11</v>
      </c>
      <c r="D112" s="214">
        <f t="shared" si="11"/>
        <v>59.629573999999998</v>
      </c>
      <c r="E112" s="213">
        <v>43405</v>
      </c>
      <c r="F112" s="182">
        <f t="shared" si="10"/>
        <v>74.56207599999999</v>
      </c>
      <c r="G112" s="127"/>
      <c r="H112" s="144"/>
      <c r="I112" s="41"/>
      <c r="J112" s="41"/>
    </row>
    <row r="113" spans="2:10" x14ac:dyDescent="0.3">
      <c r="B113" s="127">
        <f t="shared" si="12"/>
        <v>2018</v>
      </c>
      <c r="C113" s="127">
        <v>12</v>
      </c>
      <c r="D113" s="214">
        <f t="shared" si="11"/>
        <v>57.617573999999998</v>
      </c>
      <c r="E113" s="213">
        <v>43435</v>
      </c>
      <c r="F113" s="182">
        <f t="shared" si="10"/>
        <v>74.573572999999996</v>
      </c>
      <c r="G113" s="127"/>
      <c r="H113" s="144"/>
      <c r="I113" s="41"/>
      <c r="J113" s="41"/>
    </row>
    <row r="114" spans="2:10" x14ac:dyDescent="0.3">
      <c r="B114" s="127">
        <v>2019</v>
      </c>
      <c r="C114" s="127">
        <v>1</v>
      </c>
      <c r="D114" s="214">
        <f t="shared" ref="D114:D125" si="13">+H13</f>
        <v>47.783560999999999</v>
      </c>
      <c r="E114" s="213">
        <v>43466</v>
      </c>
      <c r="F114" s="182">
        <f t="shared" si="10"/>
        <v>72.722849249999996</v>
      </c>
      <c r="G114" s="127"/>
      <c r="H114" s="144"/>
      <c r="I114" s="41"/>
      <c r="J114" s="41"/>
    </row>
    <row r="115" spans="2:10" x14ac:dyDescent="0.3">
      <c r="B115" s="127">
        <f t="shared" ref="B115:B125" si="14">+B114</f>
        <v>2019</v>
      </c>
      <c r="C115" s="127">
        <v>2</v>
      </c>
      <c r="D115" s="214">
        <f t="shared" si="13"/>
        <v>64.122110000000006</v>
      </c>
      <c r="E115" s="213">
        <v>43497</v>
      </c>
      <c r="F115" s="182">
        <f t="shared" si="10"/>
        <v>71.168202833333325</v>
      </c>
      <c r="G115" s="127"/>
      <c r="H115" s="144"/>
      <c r="I115" s="41"/>
      <c r="J115" s="41"/>
    </row>
    <row r="116" spans="2:10" x14ac:dyDescent="0.3">
      <c r="B116" s="127">
        <f t="shared" si="14"/>
        <v>2019</v>
      </c>
      <c r="C116" s="127">
        <v>3</v>
      </c>
      <c r="D116" s="214">
        <f t="shared" si="13"/>
        <v>61.063178000000001</v>
      </c>
      <c r="E116" s="213">
        <v>43525</v>
      </c>
      <c r="F116" s="182">
        <f t="shared" si="10"/>
        <v>70.395150999999998</v>
      </c>
      <c r="G116" s="127"/>
      <c r="H116" s="144"/>
      <c r="I116" s="41"/>
      <c r="J116" s="41"/>
    </row>
    <row r="117" spans="2:10" x14ac:dyDescent="0.3">
      <c r="B117" s="127">
        <f t="shared" si="14"/>
        <v>2019</v>
      </c>
      <c r="C117" s="127">
        <v>4</v>
      </c>
      <c r="D117" s="214">
        <f t="shared" si="13"/>
        <v>64.007378000000003</v>
      </c>
      <c r="E117" s="213">
        <v>43556</v>
      </c>
      <c r="F117" s="182">
        <f t="shared" si="10"/>
        <v>69.635294666666667</v>
      </c>
      <c r="G117" s="127"/>
      <c r="H117" s="144"/>
      <c r="I117" s="41"/>
      <c r="J117" s="41"/>
    </row>
    <row r="118" spans="2:10" x14ac:dyDescent="0.3">
      <c r="B118" s="127">
        <f t="shared" si="14"/>
        <v>2019</v>
      </c>
      <c r="C118" s="127">
        <v>5</v>
      </c>
      <c r="D118" s="214">
        <f t="shared" si="13"/>
        <v>86.396951000000001</v>
      </c>
      <c r="E118" s="213">
        <v>43586</v>
      </c>
      <c r="F118" s="182">
        <f t="shared" si="10"/>
        <v>68.490020416666667</v>
      </c>
      <c r="G118" s="127"/>
      <c r="H118" s="144"/>
      <c r="I118" s="41"/>
      <c r="J118" s="41"/>
    </row>
    <row r="119" spans="2:10" x14ac:dyDescent="0.3">
      <c r="B119" s="127">
        <f t="shared" si="14"/>
        <v>2019</v>
      </c>
      <c r="C119" s="127">
        <v>6</v>
      </c>
      <c r="D119" s="214">
        <f t="shared" si="13"/>
        <v>69.271957999999998</v>
      </c>
      <c r="E119" s="213">
        <v>43617</v>
      </c>
      <c r="F119" s="182">
        <f t="shared" ref="F119" si="15">+AVERAGE(D108:D119)</f>
        <v>66.188617916666672</v>
      </c>
      <c r="G119" s="127"/>
      <c r="H119" s="144"/>
      <c r="I119" s="41"/>
      <c r="J119" s="41"/>
    </row>
    <row r="120" spans="2:10" x14ac:dyDescent="0.3">
      <c r="B120" s="127">
        <f t="shared" si="14"/>
        <v>2019</v>
      </c>
      <c r="C120" s="127">
        <v>7</v>
      </c>
      <c r="D120" s="214">
        <f>+H19</f>
        <v>87.736318999999995</v>
      </c>
      <c r="E120" s="213">
        <v>43647</v>
      </c>
      <c r="F120" s="182">
        <f>+AVERAGE(D109:D120)</f>
        <v>66.392163416666662</v>
      </c>
      <c r="G120" s="127"/>
      <c r="H120" s="144"/>
      <c r="I120" s="41"/>
      <c r="J120" s="41"/>
    </row>
    <row r="121" spans="2:10" x14ac:dyDescent="0.3">
      <c r="B121" s="127">
        <f t="shared" si="14"/>
        <v>2019</v>
      </c>
      <c r="C121" s="127">
        <v>8</v>
      </c>
      <c r="D121" s="214">
        <f t="shared" si="13"/>
        <v>79.534429000000003</v>
      </c>
      <c r="E121" s="213">
        <v>43678</v>
      </c>
      <c r="F121" s="182">
        <f t="shared" ref="F121" si="16">+AVERAGE(D110:D121)</f>
        <v>67.837109583333344</v>
      </c>
      <c r="G121" s="127"/>
      <c r="H121" s="144"/>
      <c r="I121" s="41"/>
      <c r="J121" s="41"/>
    </row>
    <row r="122" spans="2:10" x14ac:dyDescent="0.3">
      <c r="B122" s="127">
        <f t="shared" si="14"/>
        <v>2019</v>
      </c>
      <c r="C122" s="127">
        <v>9</v>
      </c>
      <c r="D122" s="214">
        <f t="shared" si="13"/>
        <v>42.144154</v>
      </c>
      <c r="E122" s="213">
        <v>43709</v>
      </c>
      <c r="F122" s="182">
        <f>+AVERAGE(D111:D122)</f>
        <v>66.219761083333324</v>
      </c>
      <c r="G122" s="127"/>
      <c r="H122" s="144"/>
      <c r="I122" s="41"/>
      <c r="J122" s="41"/>
    </row>
    <row r="123" spans="2:10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7">+AVERAGE(D112:D123)</f>
        <v>59.942265499999998</v>
      </c>
      <c r="G123" s="127"/>
      <c r="H123" s="144"/>
      <c r="I123" s="41"/>
      <c r="J123" s="41"/>
    </row>
    <row r="124" spans="2:10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54.973134333333327</v>
      </c>
      <c r="G124" s="127"/>
      <c r="H124" s="144"/>
      <c r="I124" s="41"/>
      <c r="J124" s="41"/>
    </row>
    <row r="125" spans="2:10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>+AVERAGE(D114:D125)</f>
        <v>50.171669833333333</v>
      </c>
      <c r="G125" s="127"/>
      <c r="H125" s="144"/>
      <c r="I125" s="41"/>
      <c r="J125" s="41"/>
    </row>
    <row r="126" spans="2:10" x14ac:dyDescent="0.3">
      <c r="B126" s="127"/>
      <c r="C126" s="127"/>
      <c r="D126" s="127"/>
      <c r="E126" s="127"/>
      <c r="F126" s="127"/>
      <c r="G126" s="127"/>
      <c r="H126" s="144"/>
      <c r="I126" s="41"/>
      <c r="J126" s="41"/>
    </row>
    <row r="127" spans="2:10" x14ac:dyDescent="0.3">
      <c r="B127" s="144"/>
      <c r="C127" s="144"/>
      <c r="D127" s="144"/>
      <c r="E127" s="144"/>
      <c r="F127" s="144"/>
      <c r="G127" s="144"/>
      <c r="H127" s="144"/>
      <c r="I127" s="41"/>
      <c r="J127" s="41"/>
    </row>
    <row r="128" spans="2:10" x14ac:dyDescent="0.3">
      <c r="B128" s="144"/>
      <c r="C128" s="144"/>
      <c r="D128" s="144"/>
      <c r="E128" s="144"/>
      <c r="F128" s="144"/>
      <c r="G128" s="144"/>
      <c r="H128" s="144"/>
      <c r="I128" s="41"/>
      <c r="J128" s="41"/>
    </row>
    <row r="129" spans="2:10" x14ac:dyDescent="0.3">
      <c r="B129" s="144"/>
      <c r="C129" s="144"/>
      <c r="D129" s="144"/>
      <c r="E129" s="144"/>
      <c r="F129" s="144"/>
      <c r="G129" s="41"/>
      <c r="H129" s="41"/>
      <c r="I129" s="41"/>
      <c r="J129" s="41"/>
    </row>
    <row r="130" spans="2:10" x14ac:dyDescent="0.3">
      <c r="B130" s="144"/>
      <c r="C130" s="144"/>
      <c r="D130" s="144"/>
      <c r="E130" s="144"/>
      <c r="F130" s="144"/>
      <c r="G130" s="41"/>
      <c r="H130" s="41"/>
      <c r="I130" s="41"/>
      <c r="J130" s="41"/>
    </row>
    <row r="131" spans="2:10" x14ac:dyDescent="0.3">
      <c r="G131" s="41"/>
      <c r="H131" s="41"/>
      <c r="I131" s="41"/>
      <c r="J131" s="41"/>
    </row>
    <row r="132" spans="2:10" x14ac:dyDescent="0.3">
      <c r="G132" s="41"/>
      <c r="H132" s="41"/>
      <c r="I132" s="41"/>
      <c r="J132" s="41"/>
    </row>
    <row r="133" spans="2:10" x14ac:dyDescent="0.3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ignoredErrors>
    <ignoredError sqref="B66 B78 B90 B102" formula="1"/>
  </ignoredError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CS13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7.109375" style="41" customWidth="1"/>
    <col min="15" max="97" width="11.44140625" style="136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50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127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27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1"/>
      <c r="O10" s="127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1"/>
      <c r="O11" s="183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27"/>
    </row>
    <row r="13" spans="1:15" x14ac:dyDescent="0.3">
      <c r="A13" s="58"/>
      <c r="B13" s="67" t="s">
        <v>7</v>
      </c>
      <c r="C13" s="68">
        <v>28.025147</v>
      </c>
      <c r="D13" s="68">
        <v>20.378081999999999</v>
      </c>
      <c r="E13" s="68">
        <v>19.546547</v>
      </c>
      <c r="F13" s="68">
        <v>17.678493</v>
      </c>
      <c r="G13" s="68">
        <v>23.577566000000001</v>
      </c>
      <c r="H13" s="68">
        <v>40.942134000000003</v>
      </c>
      <c r="I13" s="68">
        <v>73.64868790951536</v>
      </c>
      <c r="J13" s="68">
        <v>173.64868790951536</v>
      </c>
      <c r="K13" s="68">
        <v>33.368641772802697</v>
      </c>
      <c r="L13" s="60"/>
      <c r="M13" s="41"/>
      <c r="N13" s="41">
        <f t="shared" ref="N13:N24" si="0">IF(H13="","",1)</f>
        <v>1</v>
      </c>
      <c r="O13" s="127"/>
    </row>
    <row r="14" spans="1:15" x14ac:dyDescent="0.3">
      <c r="A14" s="58"/>
      <c r="B14" s="67" t="s">
        <v>8</v>
      </c>
      <c r="C14" s="68">
        <v>35.173102</v>
      </c>
      <c r="D14" s="68">
        <v>36.064360999999998</v>
      </c>
      <c r="E14" s="68">
        <v>24.530723999999999</v>
      </c>
      <c r="F14" s="68">
        <v>21.619862999999999</v>
      </c>
      <c r="G14" s="68">
        <v>28.963083000000001</v>
      </c>
      <c r="H14" s="68">
        <v>39.784858999999997</v>
      </c>
      <c r="I14" s="68">
        <v>37.364033380009978</v>
      </c>
      <c r="J14" s="68">
        <v>137.36403338000997</v>
      </c>
      <c r="K14" s="68">
        <v>33.965155098346386</v>
      </c>
      <c r="L14" s="60"/>
      <c r="M14" s="41"/>
      <c r="N14" s="41">
        <f t="shared" si="0"/>
        <v>1</v>
      </c>
      <c r="O14" s="127"/>
    </row>
    <row r="15" spans="1:15" x14ac:dyDescent="0.3">
      <c r="A15" s="58"/>
      <c r="B15" s="67" t="s">
        <v>9</v>
      </c>
      <c r="C15" s="68">
        <v>35.123835999999997</v>
      </c>
      <c r="D15" s="68">
        <v>35.379358000000003</v>
      </c>
      <c r="E15" s="68">
        <v>19.390004000000001</v>
      </c>
      <c r="F15" s="68">
        <v>24.314665000000002</v>
      </c>
      <c r="G15" s="68">
        <v>33.867607</v>
      </c>
      <c r="H15" s="68">
        <v>25.536487999999999</v>
      </c>
      <c r="I15" s="68">
        <v>-24.599077814975235</v>
      </c>
      <c r="J15" s="68">
        <v>75.400922185024768</v>
      </c>
      <c r="K15" s="68">
        <v>39.288807803850048</v>
      </c>
      <c r="L15" s="60"/>
      <c r="M15" s="184"/>
      <c r="N15" s="41">
        <f t="shared" si="0"/>
        <v>1</v>
      </c>
      <c r="O15" s="127"/>
    </row>
    <row r="16" spans="1:15" x14ac:dyDescent="0.3">
      <c r="A16" s="58"/>
      <c r="B16" s="67" t="s">
        <v>10</v>
      </c>
      <c r="C16" s="68">
        <v>35.357543999999997</v>
      </c>
      <c r="D16" s="68">
        <v>37.496758999999997</v>
      </c>
      <c r="E16" s="68">
        <v>21.370557000000002</v>
      </c>
      <c r="F16" s="68">
        <v>22.893823999999999</v>
      </c>
      <c r="G16" s="68">
        <v>35.984251</v>
      </c>
      <c r="H16" s="68">
        <v>40.243665999999997</v>
      </c>
      <c r="I16" s="68">
        <v>11.836886642436983</v>
      </c>
      <c r="J16" s="68">
        <v>111.83688664243698</v>
      </c>
      <c r="K16" s="68">
        <v>57.178857494492853</v>
      </c>
      <c r="L16" s="60"/>
      <c r="M16" s="41"/>
      <c r="N16" s="41">
        <f t="shared" si="0"/>
        <v>1</v>
      </c>
      <c r="O16" s="127"/>
    </row>
    <row r="17" spans="1:97" x14ac:dyDescent="0.3">
      <c r="A17" s="58"/>
      <c r="B17" s="67" t="s">
        <v>11</v>
      </c>
      <c r="C17" s="68">
        <v>40.567970000000003</v>
      </c>
      <c r="D17" s="68">
        <v>30.875198000000001</v>
      </c>
      <c r="E17" s="68">
        <v>26.330891999999999</v>
      </c>
      <c r="F17" s="68">
        <v>26.066942999999998</v>
      </c>
      <c r="G17" s="68">
        <v>42.687897999999997</v>
      </c>
      <c r="H17" s="68">
        <v>33.148341000000002</v>
      </c>
      <c r="I17" s="68">
        <v>-22.347216534297367</v>
      </c>
      <c r="J17" s="68">
        <v>77.65278346570264</v>
      </c>
      <c r="K17" s="68">
        <v>63.762578527140668</v>
      </c>
      <c r="L17" s="60"/>
      <c r="M17" s="41"/>
      <c r="N17" s="41">
        <f t="shared" si="0"/>
        <v>1</v>
      </c>
      <c r="O17" s="127"/>
    </row>
    <row r="18" spans="1:97" x14ac:dyDescent="0.3">
      <c r="A18" s="58"/>
      <c r="B18" s="67" t="s">
        <v>12</v>
      </c>
      <c r="C18" s="68">
        <v>35.216473999999998</v>
      </c>
      <c r="D18" s="68">
        <v>30.299254000000001</v>
      </c>
      <c r="E18" s="68">
        <v>18.141770999999999</v>
      </c>
      <c r="F18" s="68">
        <v>34.511232999999997</v>
      </c>
      <c r="G18" s="68">
        <v>35.627577000000002</v>
      </c>
      <c r="H18" s="68">
        <v>43.066470000000002</v>
      </c>
      <c r="I18" s="68">
        <v>20.879592794087575</v>
      </c>
      <c r="J18" s="68">
        <v>120.87959279408757</v>
      </c>
      <c r="K18" s="68">
        <v>3.2347265019479376</v>
      </c>
      <c r="L18" s="60"/>
      <c r="M18" s="41"/>
      <c r="N18" s="41">
        <f t="shared" si="0"/>
        <v>1</v>
      </c>
      <c r="O18" s="127"/>
    </row>
    <row r="19" spans="1:97" x14ac:dyDescent="0.3">
      <c r="A19" s="58"/>
      <c r="B19" s="67" t="s">
        <v>13</v>
      </c>
      <c r="C19" s="68">
        <v>40.929319</v>
      </c>
      <c r="D19" s="68">
        <v>27.736291999999999</v>
      </c>
      <c r="E19" s="68">
        <v>14.568223</v>
      </c>
      <c r="F19" s="68">
        <v>28.301839000000001</v>
      </c>
      <c r="G19" s="68">
        <v>36.297871999999998</v>
      </c>
      <c r="H19" s="68">
        <v>38.660308000000001</v>
      </c>
      <c r="I19" s="68">
        <v>6.508469697617536</v>
      </c>
      <c r="J19" s="68">
        <v>106.50846969761754</v>
      </c>
      <c r="K19" s="68">
        <v>28.252697642722069</v>
      </c>
      <c r="L19" s="60"/>
      <c r="M19" s="41"/>
      <c r="N19" s="41">
        <f t="shared" si="0"/>
        <v>1</v>
      </c>
      <c r="O19" s="127"/>
    </row>
    <row r="20" spans="1:97" x14ac:dyDescent="0.3">
      <c r="A20" s="58"/>
      <c r="B20" s="67" t="s">
        <v>14</v>
      </c>
      <c r="C20" s="68">
        <v>35.955078999999998</v>
      </c>
      <c r="D20" s="68">
        <v>23.968731999999999</v>
      </c>
      <c r="E20" s="68">
        <v>32.677180999999997</v>
      </c>
      <c r="F20" s="68">
        <v>29.382477000000002</v>
      </c>
      <c r="G20" s="68">
        <v>32.207725000000003</v>
      </c>
      <c r="H20" s="68">
        <v>34.593946000000003</v>
      </c>
      <c r="I20" s="68">
        <v>7.4088467906379574</v>
      </c>
      <c r="J20" s="68">
        <v>107.40884679063795</v>
      </c>
      <c r="K20" s="68">
        <v>9.6154180602268546</v>
      </c>
      <c r="L20" s="60"/>
      <c r="M20" s="41"/>
      <c r="N20" s="41">
        <f t="shared" si="0"/>
        <v>1</v>
      </c>
      <c r="O20" s="127"/>
    </row>
    <row r="21" spans="1:97" x14ac:dyDescent="0.3">
      <c r="A21" s="58"/>
      <c r="B21" s="67" t="s">
        <v>15</v>
      </c>
      <c r="C21" s="68">
        <v>36.667127000000001</v>
      </c>
      <c r="D21" s="68">
        <v>29.267800000000001</v>
      </c>
      <c r="E21" s="68">
        <v>21.481981000000001</v>
      </c>
      <c r="F21" s="68">
        <v>34.877384999999997</v>
      </c>
      <c r="G21" s="68">
        <v>46.928542</v>
      </c>
      <c r="H21" s="66">
        <v>41.639133000000001</v>
      </c>
      <c r="I21" s="66">
        <v>-11.271198240081691</v>
      </c>
      <c r="J21" s="66">
        <v>88.728801759918312</v>
      </c>
      <c r="K21" s="66">
        <v>34.55292591460055</v>
      </c>
      <c r="L21" s="60"/>
      <c r="M21" s="41"/>
      <c r="N21" s="41">
        <f t="shared" si="0"/>
        <v>1</v>
      </c>
      <c r="O21" s="127"/>
    </row>
    <row r="22" spans="1:97" x14ac:dyDescent="0.3">
      <c r="A22" s="58"/>
      <c r="B22" s="67" t="s">
        <v>16</v>
      </c>
      <c r="C22" s="68">
        <v>34.923780000000001</v>
      </c>
      <c r="D22" s="68">
        <v>21.403691999999999</v>
      </c>
      <c r="E22" s="68">
        <v>32.690067999999997</v>
      </c>
      <c r="F22" s="68">
        <v>33.540382999999999</v>
      </c>
      <c r="G22" s="68">
        <v>43.602854999999998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0"/>
        <v/>
      </c>
      <c r="O22" s="127"/>
    </row>
    <row r="23" spans="1:97" x14ac:dyDescent="0.3">
      <c r="A23" s="58"/>
      <c r="B23" s="67" t="s">
        <v>17</v>
      </c>
      <c r="C23" s="68">
        <v>37.221547999999999</v>
      </c>
      <c r="D23" s="68">
        <v>24.333523</v>
      </c>
      <c r="E23" s="68">
        <v>22.728552000000001</v>
      </c>
      <c r="F23" s="68">
        <v>31.931457000000002</v>
      </c>
      <c r="G23" s="68">
        <v>43.110280000000003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127"/>
    </row>
    <row r="24" spans="1:97" x14ac:dyDescent="0.3">
      <c r="A24" s="58"/>
      <c r="B24" s="67" t="s">
        <v>18</v>
      </c>
      <c r="C24" s="68">
        <v>50.227134999999997</v>
      </c>
      <c r="D24" s="68">
        <v>26.900872</v>
      </c>
      <c r="E24" s="68">
        <v>29.840554999999998</v>
      </c>
      <c r="F24" s="68">
        <v>38.936641999999999</v>
      </c>
      <c r="G24" s="68">
        <v>24.351593000000001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127"/>
    </row>
    <row r="25" spans="1:97" x14ac:dyDescent="0.3">
      <c r="A25" s="58"/>
      <c r="B25" s="69" t="s">
        <v>33</v>
      </c>
      <c r="C25" s="70">
        <v>445.38806099999999</v>
      </c>
      <c r="D25" s="70">
        <v>344.10392299999995</v>
      </c>
      <c r="E25" s="70">
        <v>283.297055</v>
      </c>
      <c r="F25" s="70">
        <v>344.055204</v>
      </c>
      <c r="G25" s="70">
        <v>427.20684899999992</v>
      </c>
      <c r="H25" s="82">
        <v>337.61534500000005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-22.740649529893897</v>
      </c>
      <c r="E26" s="70">
        <v>-17.67107665320048</v>
      </c>
      <c r="F26" s="70">
        <v>21.446798661567446</v>
      </c>
      <c r="G26" s="70">
        <v>24.168111405749858</v>
      </c>
      <c r="H26" s="48"/>
      <c r="I26" s="48"/>
      <c r="J26" s="48"/>
      <c r="K26" s="48"/>
      <c r="L26" s="60"/>
    </row>
    <row r="27" spans="1:97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323.01559800000001</v>
      </c>
      <c r="D28" s="70">
        <v>271.46583599999997</v>
      </c>
      <c r="E28" s="70">
        <v>198.03787999999997</v>
      </c>
      <c r="F28" s="70">
        <v>239.64672199999998</v>
      </c>
      <c r="G28" s="70">
        <v>316.14212099999997</v>
      </c>
      <c r="H28" s="30">
        <v>337.61534500000005</v>
      </c>
      <c r="I28" s="66">
        <v>6.7922692275478536</v>
      </c>
      <c r="J28" s="30">
        <v>106.79226922754785</v>
      </c>
      <c r="K28" s="30">
        <v>31.920068992222639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-15.958907965800472</v>
      </c>
      <c r="E29" s="70">
        <v>-27.048691313038741</v>
      </c>
      <c r="F29" s="70">
        <v>21.010547073115514</v>
      </c>
      <c r="G29" s="70">
        <v>31.920068992222639</v>
      </c>
      <c r="H29" s="30">
        <v>6.7922692275478536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35" customFormat="1" ht="14.25" customHeight="1" x14ac:dyDescent="0.3">
      <c r="A31" s="58"/>
      <c r="B31" s="46"/>
      <c r="C31" s="225" t="s">
        <v>140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136"/>
      <c r="P31" s="136"/>
      <c r="Q31" s="136"/>
      <c r="R31" s="136"/>
      <c r="S31" s="136"/>
      <c r="T31" s="136"/>
      <c r="U31" s="136"/>
      <c r="V31" s="136"/>
      <c r="W31" s="136"/>
      <c r="X31" s="136"/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  <c r="BM31" s="136"/>
      <c r="BN31" s="136"/>
      <c r="BO31" s="136"/>
      <c r="BP31" s="136"/>
      <c r="BQ31" s="136"/>
      <c r="BR31" s="136"/>
      <c r="BS31" s="136"/>
      <c r="BT31" s="136"/>
      <c r="BU31" s="136"/>
      <c r="BV31" s="136"/>
      <c r="BW31" s="136"/>
      <c r="BX31" s="136"/>
      <c r="BY31" s="136"/>
      <c r="BZ31" s="136"/>
      <c r="CA31" s="136"/>
      <c r="CB31" s="136"/>
      <c r="CC31" s="136"/>
      <c r="CD31" s="136"/>
      <c r="CE31" s="136"/>
      <c r="CF31" s="136"/>
      <c r="CG31" s="136"/>
      <c r="CH31" s="136"/>
      <c r="CI31" s="136"/>
      <c r="CJ31" s="136"/>
      <c r="CK31" s="136"/>
      <c r="CL31" s="136"/>
      <c r="CM31" s="136"/>
      <c r="CN31" s="136"/>
      <c r="CO31" s="136"/>
      <c r="CP31" s="136"/>
      <c r="CQ31" s="136"/>
      <c r="CR31" s="136"/>
      <c r="CS31" s="136"/>
    </row>
    <row r="32" spans="1:97" s="135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6"/>
      <c r="BT32" s="136"/>
      <c r="BU32" s="136"/>
      <c r="BV32" s="136"/>
      <c r="BW32" s="136"/>
      <c r="BX32" s="136"/>
      <c r="BY32" s="136"/>
      <c r="BZ32" s="136"/>
      <c r="CA32" s="136"/>
      <c r="CB32" s="136"/>
      <c r="CC32" s="136"/>
      <c r="CD32" s="136"/>
      <c r="CE32" s="136"/>
      <c r="CF32" s="136"/>
      <c r="CG32" s="136"/>
      <c r="CH32" s="136"/>
      <c r="CI32" s="136"/>
      <c r="CJ32" s="136"/>
      <c r="CK32" s="136"/>
      <c r="CL32" s="136"/>
      <c r="CM32" s="136"/>
      <c r="CN32" s="136"/>
      <c r="CO32" s="136"/>
      <c r="CP32" s="136"/>
      <c r="CQ32" s="136"/>
      <c r="CR32" s="136"/>
      <c r="CS32" s="136"/>
    </row>
    <row r="33" spans="1:97" s="135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  <c r="BM33" s="136"/>
      <c r="BN33" s="136"/>
      <c r="BO33" s="136"/>
      <c r="BP33" s="136"/>
      <c r="BQ33" s="136"/>
      <c r="BR33" s="136"/>
      <c r="BS33" s="136"/>
      <c r="BT33" s="136"/>
      <c r="BU33" s="136"/>
      <c r="BV33" s="136"/>
      <c r="BW33" s="136"/>
      <c r="BX33" s="136"/>
      <c r="BY33" s="136"/>
      <c r="BZ33" s="136"/>
      <c r="CA33" s="136"/>
      <c r="CB33" s="136"/>
      <c r="CC33" s="136"/>
      <c r="CD33" s="136"/>
      <c r="CE33" s="136"/>
      <c r="CF33" s="136"/>
      <c r="CG33" s="136"/>
      <c r="CH33" s="136"/>
      <c r="CI33" s="136"/>
      <c r="CJ33" s="136"/>
      <c r="CK33" s="136"/>
      <c r="CL33" s="136"/>
      <c r="CM33" s="136"/>
      <c r="CN33" s="136"/>
      <c r="CO33" s="136"/>
      <c r="CP33" s="136"/>
      <c r="CQ33" s="136"/>
      <c r="CR33" s="136"/>
      <c r="CS33" s="136"/>
    </row>
    <row r="34" spans="1:97" s="135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6"/>
      <c r="AU34" s="136"/>
      <c r="AV34" s="136"/>
      <c r="AW34" s="136"/>
      <c r="AX34" s="136"/>
      <c r="AY34" s="136"/>
      <c r="AZ34" s="136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136"/>
      <c r="BM34" s="136"/>
      <c r="BN34" s="136"/>
      <c r="BO34" s="136"/>
      <c r="BP34" s="136"/>
      <c r="BQ34" s="136"/>
      <c r="BR34" s="136"/>
      <c r="BS34" s="136"/>
      <c r="BT34" s="136"/>
      <c r="BU34" s="136"/>
      <c r="BV34" s="136"/>
      <c r="BW34" s="136"/>
      <c r="BX34" s="136"/>
      <c r="BY34" s="136"/>
      <c r="BZ34" s="136"/>
      <c r="CA34" s="136"/>
      <c r="CB34" s="136"/>
      <c r="CC34" s="136"/>
      <c r="CD34" s="136"/>
      <c r="CE34" s="136"/>
      <c r="CF34" s="136"/>
      <c r="CG34" s="136"/>
      <c r="CH34" s="136"/>
      <c r="CI34" s="136"/>
      <c r="CJ34" s="136"/>
      <c r="CK34" s="136"/>
      <c r="CL34" s="136"/>
      <c r="CM34" s="136"/>
      <c r="CN34" s="136"/>
      <c r="CO34" s="136"/>
      <c r="CP34" s="136"/>
      <c r="CQ34" s="136"/>
      <c r="CR34" s="136"/>
      <c r="CS34" s="136"/>
    </row>
    <row r="35" spans="1:97" s="135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136"/>
      <c r="BM35" s="136"/>
      <c r="BN35" s="136"/>
      <c r="BO35" s="136"/>
      <c r="BP35" s="136"/>
      <c r="BQ35" s="136"/>
      <c r="BR35" s="136"/>
      <c r="BS35" s="136"/>
      <c r="BT35" s="136"/>
      <c r="BU35" s="136"/>
      <c r="BV35" s="136"/>
      <c r="BW35" s="136"/>
      <c r="BX35" s="136"/>
      <c r="BY35" s="136"/>
      <c r="BZ35" s="136"/>
      <c r="CA35" s="136"/>
      <c r="CB35" s="136"/>
      <c r="CC35" s="136"/>
      <c r="CD35" s="136"/>
      <c r="CE35" s="136"/>
      <c r="CF35" s="136"/>
      <c r="CG35" s="136"/>
      <c r="CH35" s="136"/>
      <c r="CI35" s="136"/>
      <c r="CJ35" s="136"/>
      <c r="CK35" s="136"/>
      <c r="CL35" s="136"/>
      <c r="CM35" s="136"/>
      <c r="CN35" s="136"/>
      <c r="CO35" s="136"/>
      <c r="CP35" s="136"/>
      <c r="CQ35" s="136"/>
      <c r="CR35" s="136"/>
      <c r="CS35" s="136"/>
    </row>
    <row r="36" spans="1:97" s="135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136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  <c r="AF36" s="136"/>
      <c r="AG36" s="136"/>
      <c r="AH36" s="136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6"/>
      <c r="AY36" s="136"/>
      <c r="AZ36" s="136"/>
      <c r="BA36" s="136"/>
      <c r="BB36" s="136"/>
      <c r="BC36" s="136"/>
      <c r="BD36" s="136"/>
      <c r="BE36" s="136"/>
      <c r="BF36" s="136"/>
      <c r="BG36" s="136"/>
      <c r="BH36" s="136"/>
      <c r="BI36" s="136"/>
      <c r="BJ36" s="136"/>
      <c r="BK36" s="136"/>
      <c r="BL36" s="136"/>
      <c r="BM36" s="136"/>
      <c r="BN36" s="136"/>
      <c r="BO36" s="136"/>
      <c r="BP36" s="136"/>
      <c r="BQ36" s="136"/>
      <c r="BR36" s="136"/>
      <c r="BS36" s="136"/>
      <c r="BT36" s="136"/>
      <c r="BU36" s="136"/>
      <c r="BV36" s="136"/>
      <c r="BW36" s="136"/>
      <c r="BX36" s="136"/>
      <c r="BY36" s="136"/>
      <c r="BZ36" s="136"/>
      <c r="CA36" s="136"/>
      <c r="CB36" s="136"/>
      <c r="CC36" s="136"/>
      <c r="CD36" s="136"/>
      <c r="CE36" s="136"/>
      <c r="CF36" s="136"/>
      <c r="CG36" s="136"/>
      <c r="CH36" s="136"/>
      <c r="CI36" s="136"/>
      <c r="CJ36" s="136"/>
      <c r="CK36" s="136"/>
      <c r="CL36" s="136"/>
      <c r="CM36" s="136"/>
      <c r="CN36" s="136"/>
      <c r="CO36" s="136"/>
      <c r="CP36" s="136"/>
      <c r="CQ36" s="136"/>
      <c r="CR36" s="136"/>
      <c r="CS36" s="136"/>
    </row>
    <row r="37" spans="1:97" s="135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/>
      <c r="BO37" s="136"/>
      <c r="BP37" s="136"/>
      <c r="BQ37" s="136"/>
      <c r="BR37" s="136"/>
      <c r="BS37" s="136"/>
      <c r="BT37" s="136"/>
      <c r="BU37" s="136"/>
      <c r="BV37" s="136"/>
      <c r="BW37" s="136"/>
      <c r="BX37" s="136"/>
      <c r="BY37" s="136"/>
      <c r="BZ37" s="136"/>
      <c r="CA37" s="136"/>
      <c r="CB37" s="136"/>
      <c r="CC37" s="136"/>
      <c r="CD37" s="136"/>
      <c r="CE37" s="136"/>
      <c r="CF37" s="136"/>
      <c r="CG37" s="136"/>
      <c r="CH37" s="136"/>
      <c r="CI37" s="136"/>
      <c r="CJ37" s="136"/>
      <c r="CK37" s="136"/>
      <c r="CL37" s="136"/>
      <c r="CM37" s="136"/>
      <c r="CN37" s="136"/>
      <c r="CO37" s="136"/>
      <c r="CP37" s="136"/>
      <c r="CQ37" s="136"/>
      <c r="CR37" s="136"/>
      <c r="CS37" s="136"/>
    </row>
    <row r="38" spans="1:97" s="135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136"/>
      <c r="AU38" s="136"/>
      <c r="AV38" s="136"/>
      <c r="AW38" s="136"/>
      <c r="AX38" s="136"/>
      <c r="AY38" s="136"/>
      <c r="AZ38" s="136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36"/>
      <c r="BL38" s="136"/>
      <c r="BM38" s="136"/>
      <c r="BN38" s="136"/>
      <c r="BO38" s="136"/>
      <c r="BP38" s="136"/>
      <c r="BQ38" s="136"/>
      <c r="BR38" s="136"/>
      <c r="BS38" s="136"/>
      <c r="BT38" s="136"/>
      <c r="BU38" s="136"/>
      <c r="BV38" s="136"/>
      <c r="BW38" s="136"/>
      <c r="BX38" s="136"/>
      <c r="BY38" s="136"/>
      <c r="BZ38" s="136"/>
      <c r="CA38" s="136"/>
      <c r="CB38" s="136"/>
      <c r="CC38" s="136"/>
      <c r="CD38" s="136"/>
      <c r="CE38" s="136"/>
      <c r="CF38" s="136"/>
      <c r="CG38" s="136"/>
      <c r="CH38" s="136"/>
      <c r="CI38" s="136"/>
      <c r="CJ38" s="136"/>
      <c r="CK38" s="136"/>
      <c r="CL38" s="136"/>
      <c r="CM38" s="136"/>
      <c r="CN38" s="136"/>
      <c r="CO38" s="136"/>
      <c r="CP38" s="136"/>
      <c r="CQ38" s="136"/>
      <c r="CR38" s="136"/>
      <c r="CS38" s="136"/>
    </row>
    <row r="39" spans="1:97" s="135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136"/>
      <c r="AU39" s="136"/>
      <c r="AV39" s="136"/>
      <c r="AW39" s="136"/>
      <c r="AX39" s="136"/>
      <c r="AY39" s="136"/>
      <c r="AZ39" s="136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36"/>
      <c r="BL39" s="136"/>
      <c r="BM39" s="136"/>
      <c r="BN39" s="136"/>
      <c r="BO39" s="136"/>
      <c r="BP39" s="136"/>
      <c r="BQ39" s="136"/>
      <c r="BR39" s="136"/>
      <c r="BS39" s="136"/>
      <c r="BT39" s="136"/>
      <c r="BU39" s="136"/>
      <c r="BV39" s="136"/>
      <c r="BW39" s="136"/>
      <c r="BX39" s="136"/>
      <c r="BY39" s="136"/>
      <c r="BZ39" s="136"/>
      <c r="CA39" s="136"/>
      <c r="CB39" s="136"/>
      <c r="CC39" s="136"/>
      <c r="CD39" s="136"/>
      <c r="CE39" s="136"/>
      <c r="CF39" s="136"/>
      <c r="CG39" s="136"/>
      <c r="CH39" s="136"/>
      <c r="CI39" s="136"/>
      <c r="CJ39" s="136"/>
      <c r="CK39" s="136"/>
      <c r="CL39" s="136"/>
      <c r="CM39" s="136"/>
      <c r="CN39" s="136"/>
      <c r="CO39" s="136"/>
      <c r="CP39" s="136"/>
      <c r="CQ39" s="136"/>
      <c r="CR39" s="136"/>
      <c r="CS39" s="136"/>
    </row>
    <row r="40" spans="1:97" s="135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  <c r="BV40" s="136"/>
      <c r="BW40" s="136"/>
      <c r="BX40" s="136"/>
      <c r="BY40" s="136"/>
      <c r="BZ40" s="136"/>
      <c r="CA40" s="136"/>
      <c r="CB40" s="136"/>
      <c r="CC40" s="136"/>
      <c r="CD40" s="136"/>
      <c r="CE40" s="136"/>
      <c r="CF40" s="136"/>
      <c r="CG40" s="136"/>
      <c r="CH40" s="136"/>
      <c r="CI40" s="136"/>
      <c r="CJ40" s="136"/>
      <c r="CK40" s="136"/>
      <c r="CL40" s="136"/>
      <c r="CM40" s="136"/>
      <c r="CN40" s="136"/>
      <c r="CO40" s="136"/>
      <c r="CP40" s="136"/>
      <c r="CQ40" s="136"/>
      <c r="CR40" s="136"/>
      <c r="CS40" s="136"/>
    </row>
    <row r="41" spans="1:97" s="135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136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136"/>
      <c r="AU41" s="136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  <c r="BG41" s="136"/>
      <c r="BH41" s="136"/>
      <c r="BI41" s="136"/>
      <c r="BJ41" s="136"/>
      <c r="BK41" s="136"/>
      <c r="BL41" s="136"/>
      <c r="BM41" s="136"/>
      <c r="BN41" s="136"/>
      <c r="BO41" s="136"/>
      <c r="BP41" s="136"/>
      <c r="BQ41" s="136"/>
      <c r="BR41" s="136"/>
      <c r="BS41" s="136"/>
      <c r="BT41" s="136"/>
      <c r="BU41" s="136"/>
      <c r="BV41" s="136"/>
      <c r="BW41" s="136"/>
      <c r="BX41" s="136"/>
      <c r="BY41" s="136"/>
      <c r="BZ41" s="136"/>
      <c r="CA41" s="136"/>
      <c r="CB41" s="136"/>
      <c r="CC41" s="136"/>
      <c r="CD41" s="136"/>
      <c r="CE41" s="136"/>
      <c r="CF41" s="136"/>
      <c r="CG41" s="136"/>
      <c r="CH41" s="136"/>
      <c r="CI41" s="136"/>
      <c r="CJ41" s="136"/>
      <c r="CK41" s="136"/>
      <c r="CL41" s="136"/>
      <c r="CM41" s="136"/>
      <c r="CN41" s="136"/>
      <c r="CO41" s="136"/>
      <c r="CP41" s="136"/>
      <c r="CQ41" s="136"/>
      <c r="CR41" s="136"/>
      <c r="CS41" s="136"/>
    </row>
    <row r="42" spans="1:97" s="135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136"/>
      <c r="AU42" s="136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  <c r="BG42" s="136"/>
      <c r="BH42" s="136"/>
      <c r="BI42" s="136"/>
      <c r="BJ42" s="136"/>
      <c r="BK42" s="136"/>
      <c r="BL42" s="136"/>
      <c r="BM42" s="136"/>
      <c r="BN42" s="136"/>
      <c r="BO42" s="136"/>
      <c r="BP42" s="136"/>
      <c r="BQ42" s="136"/>
      <c r="BR42" s="136"/>
      <c r="BS42" s="136"/>
      <c r="BT42" s="136"/>
      <c r="BU42" s="136"/>
      <c r="BV42" s="136"/>
      <c r="BW42" s="136"/>
      <c r="BX42" s="136"/>
      <c r="BY42" s="136"/>
      <c r="BZ42" s="136"/>
      <c r="CA42" s="136"/>
      <c r="CB42" s="136"/>
      <c r="CC42" s="136"/>
      <c r="CD42" s="136"/>
      <c r="CE42" s="136"/>
      <c r="CF42" s="136"/>
      <c r="CG42" s="136"/>
      <c r="CH42" s="136"/>
      <c r="CI42" s="136"/>
      <c r="CJ42" s="136"/>
      <c r="CK42" s="136"/>
      <c r="CL42" s="136"/>
      <c r="CM42" s="136"/>
      <c r="CN42" s="136"/>
      <c r="CO42" s="136"/>
      <c r="CP42" s="136"/>
      <c r="CQ42" s="136"/>
      <c r="CR42" s="136"/>
      <c r="CS42" s="136"/>
    </row>
    <row r="43" spans="1:97" s="135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136"/>
      <c r="AU43" s="136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  <c r="BG43" s="136"/>
      <c r="BH43" s="136"/>
      <c r="BI43" s="136"/>
      <c r="BJ43" s="136"/>
      <c r="BK43" s="136"/>
      <c r="BL43" s="136"/>
      <c r="BM43" s="136"/>
      <c r="BN43" s="136"/>
      <c r="BO43" s="136"/>
      <c r="BP43" s="136"/>
      <c r="BQ43" s="136"/>
      <c r="BR43" s="136"/>
      <c r="BS43" s="136"/>
      <c r="BT43" s="136"/>
      <c r="BU43" s="136"/>
      <c r="BV43" s="136"/>
      <c r="BW43" s="136"/>
      <c r="BX43" s="136"/>
      <c r="BY43" s="136"/>
      <c r="BZ43" s="136"/>
      <c r="CA43" s="136"/>
      <c r="CB43" s="136"/>
      <c r="CC43" s="136"/>
      <c r="CD43" s="136"/>
      <c r="CE43" s="136"/>
      <c r="CF43" s="136"/>
      <c r="CG43" s="136"/>
      <c r="CH43" s="136"/>
      <c r="CI43" s="136"/>
      <c r="CJ43" s="136"/>
      <c r="CK43" s="136"/>
      <c r="CL43" s="136"/>
      <c r="CM43" s="136"/>
      <c r="CN43" s="136"/>
      <c r="CO43" s="136"/>
      <c r="CP43" s="136"/>
      <c r="CQ43" s="136"/>
      <c r="CR43" s="136"/>
      <c r="CS43" s="136"/>
    </row>
    <row r="44" spans="1:97" s="135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/>
      <c r="BM44" s="136"/>
      <c r="BN44" s="136"/>
      <c r="BO44" s="136"/>
      <c r="BP44" s="136"/>
      <c r="BQ44" s="136"/>
      <c r="BR44" s="136"/>
      <c r="BS44" s="136"/>
      <c r="BT44" s="136"/>
      <c r="BU44" s="136"/>
      <c r="BV44" s="136"/>
      <c r="BW44" s="136"/>
      <c r="BX44" s="136"/>
      <c r="BY44" s="136"/>
      <c r="BZ44" s="136"/>
      <c r="CA44" s="136"/>
      <c r="CB44" s="136"/>
      <c r="CC44" s="136"/>
      <c r="CD44" s="136"/>
      <c r="CE44" s="136"/>
      <c r="CF44" s="136"/>
      <c r="CG44" s="136"/>
      <c r="CH44" s="136"/>
      <c r="CI44" s="136"/>
      <c r="CJ44" s="136"/>
      <c r="CK44" s="136"/>
      <c r="CL44" s="136"/>
      <c r="CM44" s="136"/>
      <c r="CN44" s="136"/>
      <c r="CO44" s="136"/>
      <c r="CP44" s="136"/>
      <c r="CQ44" s="136"/>
      <c r="CR44" s="136"/>
      <c r="CS44" s="136"/>
    </row>
    <row r="45" spans="1:97" s="135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36"/>
      <c r="BL45" s="136"/>
      <c r="BM45" s="136"/>
      <c r="BN45" s="136"/>
      <c r="BO45" s="136"/>
      <c r="BP45" s="136"/>
      <c r="BQ45" s="136"/>
      <c r="BR45" s="136"/>
      <c r="BS45" s="136"/>
      <c r="BT45" s="136"/>
      <c r="BU45" s="136"/>
      <c r="BV45" s="136"/>
      <c r="BW45" s="136"/>
      <c r="BX45" s="136"/>
      <c r="BY45" s="136"/>
      <c r="BZ45" s="136"/>
      <c r="CA45" s="136"/>
      <c r="CB45" s="136"/>
      <c r="CC45" s="136"/>
      <c r="CD45" s="136"/>
      <c r="CE45" s="136"/>
      <c r="CF45" s="136"/>
      <c r="CG45" s="136"/>
      <c r="CH45" s="136"/>
      <c r="CI45" s="136"/>
      <c r="CJ45" s="136"/>
      <c r="CK45" s="136"/>
      <c r="CL45" s="136"/>
      <c r="CM45" s="136"/>
      <c r="CN45" s="136"/>
      <c r="CO45" s="136"/>
      <c r="CP45" s="136"/>
      <c r="CQ45" s="136"/>
      <c r="CR45" s="136"/>
      <c r="CS45" s="136"/>
    </row>
    <row r="46" spans="1:97" s="135" customFormat="1" x14ac:dyDescent="0.3">
      <c r="A46" s="136"/>
      <c r="B46" s="125"/>
      <c r="C46" s="125"/>
      <c r="D46" s="125"/>
      <c r="E46" s="125"/>
      <c r="F46" s="125"/>
      <c r="G46" s="125"/>
      <c r="H46" s="125"/>
      <c r="I46" s="125"/>
      <c r="J46" s="136"/>
      <c r="K46" s="136"/>
      <c r="L46" s="136"/>
      <c r="M46" s="136"/>
      <c r="N46" s="127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  <c r="AF46" s="136"/>
      <c r="AG46" s="136"/>
      <c r="AH46" s="136"/>
      <c r="AI46" s="136"/>
      <c r="AJ46" s="136"/>
      <c r="AK46" s="136"/>
      <c r="AL46" s="136"/>
      <c r="AM46" s="136"/>
      <c r="AN46" s="136"/>
      <c r="AO46" s="136"/>
      <c r="AP46" s="136"/>
      <c r="AQ46" s="136"/>
      <c r="AR46" s="136"/>
      <c r="AS46" s="136"/>
      <c r="AT46" s="136"/>
      <c r="AU46" s="136"/>
      <c r="AV46" s="136"/>
      <c r="AW46" s="136"/>
      <c r="AX46" s="136"/>
      <c r="AY46" s="136"/>
      <c r="AZ46" s="136"/>
      <c r="BA46" s="136"/>
      <c r="BB46" s="136"/>
      <c r="BC46" s="136"/>
      <c r="BD46" s="136"/>
      <c r="BE46" s="136"/>
      <c r="BF46" s="136"/>
      <c r="BG46" s="136"/>
      <c r="BH46" s="136"/>
      <c r="BI46" s="136"/>
      <c r="BJ46" s="136"/>
      <c r="BK46" s="136"/>
      <c r="BL46" s="136"/>
      <c r="BM46" s="136"/>
      <c r="BN46" s="136"/>
      <c r="BO46" s="136"/>
      <c r="BP46" s="136"/>
      <c r="BQ46" s="136"/>
      <c r="BR46" s="136"/>
      <c r="BS46" s="136"/>
      <c r="BT46" s="136"/>
      <c r="BU46" s="136"/>
      <c r="BV46" s="136"/>
      <c r="BW46" s="136"/>
      <c r="BX46" s="136"/>
      <c r="BY46" s="136"/>
      <c r="BZ46" s="136"/>
      <c r="CA46" s="136"/>
      <c r="CB46" s="136"/>
      <c r="CC46" s="136"/>
      <c r="CD46" s="136"/>
      <c r="CE46" s="136"/>
      <c r="CF46" s="136"/>
      <c r="CG46" s="136"/>
      <c r="CH46" s="136"/>
      <c r="CI46" s="136"/>
      <c r="CJ46" s="136"/>
      <c r="CK46" s="136"/>
      <c r="CL46" s="136"/>
      <c r="CM46" s="136"/>
      <c r="CN46" s="136"/>
      <c r="CO46" s="136"/>
      <c r="CP46" s="136"/>
      <c r="CQ46" s="136"/>
      <c r="CR46" s="136"/>
      <c r="CS46" s="136"/>
    </row>
    <row r="47" spans="1:97" s="135" customFormat="1" x14ac:dyDescent="0.3">
      <c r="A47" s="136"/>
      <c r="B47" s="125"/>
      <c r="C47" s="125"/>
      <c r="D47" s="125"/>
      <c r="E47" s="125"/>
      <c r="F47" s="125"/>
      <c r="G47" s="125"/>
      <c r="H47" s="125"/>
      <c r="I47" s="125"/>
      <c r="J47" s="136"/>
      <c r="K47" s="136"/>
      <c r="L47" s="136"/>
      <c r="M47" s="136"/>
      <c r="N47" s="127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136"/>
      <c r="AN47" s="136"/>
      <c r="AO47" s="136"/>
      <c r="AP47" s="136"/>
      <c r="AQ47" s="136"/>
      <c r="AR47" s="136"/>
      <c r="AS47" s="136"/>
      <c r="AT47" s="136"/>
      <c r="AU47" s="136"/>
      <c r="AV47" s="136"/>
      <c r="AW47" s="136"/>
      <c r="AX47" s="136"/>
      <c r="AY47" s="136"/>
      <c r="AZ47" s="136"/>
      <c r="BA47" s="136"/>
      <c r="BB47" s="136"/>
      <c r="BC47" s="136"/>
      <c r="BD47" s="136"/>
      <c r="BE47" s="136"/>
      <c r="BF47" s="136"/>
      <c r="BG47" s="136"/>
      <c r="BH47" s="136"/>
      <c r="BI47" s="136"/>
      <c r="BJ47" s="136"/>
      <c r="BK47" s="136"/>
      <c r="BL47" s="136"/>
      <c r="BM47" s="136"/>
      <c r="BN47" s="136"/>
      <c r="BO47" s="136"/>
      <c r="BP47" s="136"/>
      <c r="BQ47" s="136"/>
      <c r="BR47" s="136"/>
      <c r="BS47" s="136"/>
      <c r="BT47" s="136"/>
      <c r="BU47" s="136"/>
      <c r="BV47" s="136"/>
      <c r="BW47" s="136"/>
      <c r="BX47" s="136"/>
      <c r="BY47" s="136"/>
      <c r="BZ47" s="136"/>
      <c r="CA47" s="136"/>
      <c r="CB47" s="136"/>
      <c r="CC47" s="136"/>
      <c r="CD47" s="136"/>
      <c r="CE47" s="136"/>
      <c r="CF47" s="136"/>
      <c r="CG47" s="136"/>
      <c r="CH47" s="136"/>
      <c r="CI47" s="136"/>
      <c r="CJ47" s="136"/>
      <c r="CK47" s="136"/>
      <c r="CL47" s="136"/>
      <c r="CM47" s="136"/>
      <c r="CN47" s="136"/>
      <c r="CO47" s="136"/>
      <c r="CP47" s="136"/>
      <c r="CQ47" s="136"/>
      <c r="CR47" s="136"/>
      <c r="CS47" s="136"/>
    </row>
    <row r="48" spans="1:97" s="135" customFormat="1" x14ac:dyDescent="0.3">
      <c r="A48" s="136"/>
      <c r="B48" s="125"/>
      <c r="C48" s="125"/>
      <c r="D48" s="125"/>
      <c r="E48" s="125"/>
      <c r="F48" s="125"/>
      <c r="G48" s="125"/>
      <c r="H48" s="125"/>
      <c r="I48" s="125"/>
      <c r="J48" s="136"/>
      <c r="K48" s="136"/>
      <c r="L48" s="136"/>
      <c r="M48" s="136"/>
      <c r="N48" s="127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  <c r="AH48" s="136"/>
      <c r="AI48" s="136"/>
      <c r="AJ48" s="136"/>
      <c r="AK48" s="136"/>
      <c r="AL48" s="136"/>
      <c r="AM48" s="136"/>
      <c r="AN48" s="136"/>
      <c r="AO48" s="136"/>
      <c r="AP48" s="136"/>
      <c r="AQ48" s="136"/>
      <c r="AR48" s="136"/>
      <c r="AS48" s="136"/>
      <c r="AT48" s="136"/>
      <c r="AU48" s="136"/>
      <c r="AV48" s="136"/>
      <c r="AW48" s="136"/>
      <c r="AX48" s="136"/>
      <c r="AY48" s="136"/>
      <c r="AZ48" s="136"/>
      <c r="BA48" s="136"/>
      <c r="BB48" s="136"/>
      <c r="BC48" s="136"/>
      <c r="BD48" s="136"/>
      <c r="BE48" s="136"/>
      <c r="BF48" s="136"/>
      <c r="BG48" s="136"/>
      <c r="BH48" s="136"/>
      <c r="BI48" s="136"/>
      <c r="BJ48" s="136"/>
      <c r="BK48" s="136"/>
      <c r="BL48" s="136"/>
      <c r="BM48" s="136"/>
      <c r="BN48" s="136"/>
      <c r="BO48" s="136"/>
      <c r="BP48" s="136"/>
      <c r="BQ48" s="136"/>
      <c r="BR48" s="136"/>
      <c r="BS48" s="136"/>
      <c r="BT48" s="136"/>
      <c r="BU48" s="136"/>
      <c r="BV48" s="136"/>
      <c r="BW48" s="136"/>
      <c r="BX48" s="136"/>
      <c r="BY48" s="136"/>
      <c r="BZ48" s="136"/>
      <c r="CA48" s="136"/>
      <c r="CB48" s="136"/>
      <c r="CC48" s="136"/>
      <c r="CD48" s="136"/>
      <c r="CE48" s="136"/>
      <c r="CF48" s="136"/>
      <c r="CG48" s="136"/>
      <c r="CH48" s="136"/>
      <c r="CI48" s="136"/>
      <c r="CJ48" s="136"/>
      <c r="CK48" s="136"/>
      <c r="CL48" s="136"/>
      <c r="CM48" s="136"/>
      <c r="CN48" s="136"/>
      <c r="CO48" s="136"/>
      <c r="CP48" s="136"/>
      <c r="CQ48" s="136"/>
      <c r="CR48" s="136"/>
      <c r="CS48" s="136"/>
    </row>
    <row r="49" spans="1:97" s="135" customFormat="1" x14ac:dyDescent="0.3">
      <c r="A49" s="136"/>
      <c r="B49" s="125"/>
      <c r="C49" s="125"/>
      <c r="D49" s="125"/>
      <c r="E49" s="125"/>
      <c r="F49" s="125"/>
      <c r="G49" s="125"/>
      <c r="H49" s="125"/>
      <c r="I49" s="125"/>
      <c r="J49" s="136"/>
      <c r="K49" s="136"/>
      <c r="L49" s="136"/>
      <c r="M49" s="136"/>
      <c r="N49" s="127"/>
      <c r="O49" s="136"/>
      <c r="P49" s="136"/>
      <c r="Q49" s="136"/>
      <c r="R49" s="136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  <c r="AD49" s="136"/>
      <c r="AE49" s="136"/>
      <c r="AF49" s="136"/>
      <c r="AG49" s="136"/>
      <c r="AH49" s="136"/>
      <c r="AI49" s="136"/>
      <c r="AJ49" s="136"/>
      <c r="AK49" s="136"/>
      <c r="AL49" s="136"/>
      <c r="AM49" s="136"/>
      <c r="AN49" s="136"/>
      <c r="AO49" s="136"/>
      <c r="AP49" s="136"/>
      <c r="AQ49" s="136"/>
      <c r="AR49" s="136"/>
      <c r="AS49" s="136"/>
      <c r="AT49" s="136"/>
      <c r="AU49" s="136"/>
      <c r="AV49" s="136"/>
      <c r="AW49" s="136"/>
      <c r="AX49" s="136"/>
      <c r="AY49" s="136"/>
      <c r="AZ49" s="136"/>
      <c r="BA49" s="136"/>
      <c r="BB49" s="136"/>
      <c r="BC49" s="136"/>
      <c r="BD49" s="136"/>
      <c r="BE49" s="136"/>
      <c r="BF49" s="136"/>
      <c r="BG49" s="136"/>
      <c r="BH49" s="136"/>
      <c r="BI49" s="136"/>
      <c r="BJ49" s="136"/>
      <c r="BK49" s="136"/>
      <c r="BL49" s="136"/>
      <c r="BM49" s="136"/>
      <c r="BN49" s="136"/>
      <c r="BO49" s="136"/>
      <c r="BP49" s="136"/>
      <c r="BQ49" s="136"/>
      <c r="BR49" s="136"/>
      <c r="BS49" s="136"/>
      <c r="BT49" s="136"/>
      <c r="BU49" s="136"/>
      <c r="BV49" s="136"/>
      <c r="BW49" s="136"/>
      <c r="BX49" s="136"/>
      <c r="BY49" s="136"/>
      <c r="BZ49" s="136"/>
      <c r="CA49" s="136"/>
      <c r="CB49" s="136"/>
      <c r="CC49" s="136"/>
      <c r="CD49" s="136"/>
      <c r="CE49" s="136"/>
      <c r="CF49" s="136"/>
      <c r="CG49" s="136"/>
      <c r="CH49" s="136"/>
      <c r="CI49" s="136"/>
      <c r="CJ49" s="136"/>
      <c r="CK49" s="136"/>
      <c r="CL49" s="136"/>
      <c r="CM49" s="136"/>
      <c r="CN49" s="136"/>
      <c r="CO49" s="136"/>
      <c r="CP49" s="136"/>
      <c r="CQ49" s="136"/>
      <c r="CR49" s="136"/>
      <c r="CS49" s="136"/>
    </row>
    <row r="50" spans="1:97" s="135" customFormat="1" x14ac:dyDescent="0.3">
      <c r="A50" s="136"/>
      <c r="B50" s="125"/>
      <c r="C50" s="125"/>
      <c r="D50" s="125"/>
      <c r="E50" s="125"/>
      <c r="F50" s="125"/>
      <c r="G50" s="125"/>
      <c r="H50" s="125"/>
      <c r="I50" s="125"/>
      <c r="J50" s="136"/>
      <c r="K50" s="136"/>
      <c r="L50" s="136"/>
      <c r="M50" s="136"/>
      <c r="N50" s="127"/>
      <c r="O50" s="136"/>
      <c r="P50" s="136"/>
      <c r="Q50" s="136"/>
      <c r="R50" s="136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  <c r="AD50" s="136"/>
      <c r="AE50" s="136"/>
      <c r="AF50" s="136"/>
      <c r="AG50" s="136"/>
      <c r="AH50" s="136"/>
      <c r="AI50" s="136"/>
      <c r="AJ50" s="136"/>
      <c r="AK50" s="136"/>
      <c r="AL50" s="136"/>
      <c r="AM50" s="136"/>
      <c r="AN50" s="136"/>
      <c r="AO50" s="136"/>
      <c r="AP50" s="136"/>
      <c r="AQ50" s="136"/>
      <c r="AR50" s="136"/>
      <c r="AS50" s="136"/>
      <c r="AT50" s="136"/>
      <c r="AU50" s="136"/>
      <c r="AV50" s="136"/>
      <c r="AW50" s="136"/>
      <c r="AX50" s="136"/>
      <c r="AY50" s="136"/>
      <c r="AZ50" s="136"/>
      <c r="BA50" s="136"/>
      <c r="BB50" s="136"/>
      <c r="BC50" s="136"/>
      <c r="BD50" s="136"/>
      <c r="BE50" s="136"/>
      <c r="BF50" s="136"/>
      <c r="BG50" s="136"/>
      <c r="BH50" s="136"/>
      <c r="BI50" s="136"/>
      <c r="BJ50" s="136"/>
      <c r="BK50" s="136"/>
      <c r="BL50" s="136"/>
      <c r="BM50" s="136"/>
      <c r="BN50" s="136"/>
      <c r="BO50" s="136"/>
      <c r="BP50" s="136"/>
      <c r="BQ50" s="136"/>
      <c r="BR50" s="136"/>
      <c r="BS50" s="136"/>
      <c r="BT50" s="136"/>
      <c r="BU50" s="136"/>
      <c r="BV50" s="136"/>
      <c r="BW50" s="136"/>
      <c r="BX50" s="136"/>
      <c r="BY50" s="136"/>
      <c r="BZ50" s="136"/>
      <c r="CA50" s="136"/>
      <c r="CB50" s="136"/>
      <c r="CC50" s="136"/>
      <c r="CD50" s="136"/>
      <c r="CE50" s="136"/>
      <c r="CF50" s="136"/>
      <c r="CG50" s="136"/>
      <c r="CH50" s="136"/>
      <c r="CI50" s="136"/>
      <c r="CJ50" s="136"/>
      <c r="CK50" s="136"/>
      <c r="CL50" s="136"/>
      <c r="CM50" s="136"/>
      <c r="CN50" s="136"/>
      <c r="CO50" s="136"/>
      <c r="CP50" s="136"/>
      <c r="CQ50" s="136"/>
      <c r="CR50" s="136"/>
      <c r="CS50" s="136"/>
    </row>
    <row r="51" spans="1:97" x14ac:dyDescent="0.3">
      <c r="A51" s="136"/>
      <c r="B51" s="127"/>
      <c r="C51" s="127"/>
      <c r="D51" s="127"/>
      <c r="E51" s="127"/>
      <c r="F51" s="127"/>
      <c r="G51" s="127"/>
      <c r="H51" s="125"/>
      <c r="I51" s="125"/>
      <c r="J51" s="136"/>
      <c r="K51" s="136"/>
      <c r="L51" s="136"/>
      <c r="M51" s="136"/>
      <c r="N51" s="127"/>
    </row>
    <row r="52" spans="1:97" x14ac:dyDescent="0.3">
      <c r="A52" s="136"/>
      <c r="B52" s="127"/>
      <c r="C52" s="127"/>
      <c r="D52" s="127"/>
      <c r="E52" s="127"/>
      <c r="F52" s="127"/>
      <c r="G52" s="127"/>
      <c r="H52" s="125"/>
      <c r="I52" s="125"/>
      <c r="J52" s="136"/>
      <c r="K52" s="136"/>
      <c r="L52" s="136"/>
      <c r="M52" s="136"/>
      <c r="N52" s="127"/>
    </row>
    <row r="53" spans="1:97" x14ac:dyDescent="0.3">
      <c r="A53" s="136"/>
      <c r="B53" s="127" t="s">
        <v>1</v>
      </c>
      <c r="C53" s="127" t="s">
        <v>161</v>
      </c>
      <c r="D53" s="127" t="s">
        <v>173</v>
      </c>
      <c r="E53" s="127" t="s">
        <v>162</v>
      </c>
      <c r="F53" s="127" t="s">
        <v>163</v>
      </c>
      <c r="G53" s="127"/>
      <c r="H53" s="125"/>
      <c r="I53" s="125"/>
      <c r="J53" s="136"/>
      <c r="K53" s="136"/>
      <c r="L53" s="136"/>
      <c r="M53" s="136"/>
      <c r="N53" s="127"/>
    </row>
    <row r="54" spans="1:97" x14ac:dyDescent="0.3">
      <c r="A54" s="136"/>
      <c r="B54" s="127">
        <f>+C11</f>
        <v>2014</v>
      </c>
      <c r="C54" s="127">
        <v>1</v>
      </c>
      <c r="D54" s="214">
        <f t="shared" ref="D54:D65" si="1">+C13</f>
        <v>28.025147</v>
      </c>
      <c r="E54" s="213">
        <v>41640</v>
      </c>
      <c r="F54" s="127"/>
      <c r="G54" s="127"/>
      <c r="H54" s="125"/>
      <c r="I54" s="125"/>
      <c r="J54" s="136"/>
      <c r="K54" s="136"/>
      <c r="L54" s="136"/>
      <c r="M54" s="136"/>
      <c r="N54" s="127"/>
    </row>
    <row r="55" spans="1:97" x14ac:dyDescent="0.3">
      <c r="A55" s="136"/>
      <c r="B55" s="127">
        <f t="shared" ref="B55:B65" si="2">+B54</f>
        <v>2014</v>
      </c>
      <c r="C55" s="127">
        <v>2</v>
      </c>
      <c r="D55" s="214">
        <f t="shared" si="1"/>
        <v>35.173102</v>
      </c>
      <c r="E55" s="213">
        <v>41671</v>
      </c>
      <c r="F55" s="127"/>
      <c r="G55" s="127"/>
      <c r="H55" s="125"/>
      <c r="I55" s="125"/>
      <c r="J55" s="136"/>
      <c r="K55" s="136"/>
      <c r="L55" s="136"/>
      <c r="M55" s="136"/>
      <c r="N55" s="127"/>
    </row>
    <row r="56" spans="1:97" x14ac:dyDescent="0.3">
      <c r="A56" s="136"/>
      <c r="B56" s="127">
        <f t="shared" si="2"/>
        <v>2014</v>
      </c>
      <c r="C56" s="127">
        <v>3</v>
      </c>
      <c r="D56" s="214">
        <f t="shared" si="1"/>
        <v>35.123835999999997</v>
      </c>
      <c r="E56" s="213">
        <v>41699</v>
      </c>
      <c r="F56" s="127"/>
      <c r="G56" s="127"/>
      <c r="H56" s="125"/>
      <c r="I56" s="125"/>
      <c r="J56" s="136"/>
      <c r="K56" s="136"/>
      <c r="L56" s="136"/>
      <c r="M56" s="136"/>
      <c r="N56" s="127"/>
    </row>
    <row r="57" spans="1:97" x14ac:dyDescent="0.3">
      <c r="A57" s="136"/>
      <c r="B57" s="127">
        <f t="shared" si="2"/>
        <v>2014</v>
      </c>
      <c r="C57" s="127">
        <v>4</v>
      </c>
      <c r="D57" s="214">
        <f t="shared" si="1"/>
        <v>35.357543999999997</v>
      </c>
      <c r="E57" s="213">
        <v>41730</v>
      </c>
      <c r="F57" s="182">
        <f>+AVERAGE(D54:D61)</f>
        <v>35.793558875000002</v>
      </c>
      <c r="G57" s="127"/>
      <c r="H57" s="125"/>
      <c r="I57" s="125"/>
      <c r="J57" s="136"/>
      <c r="K57" s="136"/>
      <c r="L57" s="136"/>
      <c r="M57" s="136"/>
      <c r="N57" s="127"/>
    </row>
    <row r="58" spans="1:97" x14ac:dyDescent="0.3">
      <c r="A58" s="136"/>
      <c r="B58" s="127">
        <f t="shared" si="2"/>
        <v>2014</v>
      </c>
      <c r="C58" s="127">
        <v>5</v>
      </c>
      <c r="D58" s="214">
        <f t="shared" si="1"/>
        <v>40.567970000000003</v>
      </c>
      <c r="E58" s="213">
        <v>41760</v>
      </c>
      <c r="F58" s="182">
        <f>+AVERAGE(D54:D61)</f>
        <v>35.793558875000002</v>
      </c>
      <c r="G58" s="127"/>
      <c r="H58" s="125"/>
      <c r="I58" s="125"/>
      <c r="J58" s="136"/>
      <c r="K58" s="136"/>
      <c r="L58" s="136"/>
      <c r="M58" s="136"/>
      <c r="N58" s="127"/>
    </row>
    <row r="59" spans="1:97" x14ac:dyDescent="0.3">
      <c r="A59" s="136"/>
      <c r="B59" s="127">
        <f t="shared" si="2"/>
        <v>2014</v>
      </c>
      <c r="C59" s="127">
        <v>6</v>
      </c>
      <c r="D59" s="214">
        <f t="shared" si="1"/>
        <v>35.216473999999998</v>
      </c>
      <c r="E59" s="213">
        <v>41791</v>
      </c>
      <c r="F59" s="182">
        <f>+AVERAGE(D54:D61)</f>
        <v>35.793558875000002</v>
      </c>
      <c r="G59" s="127"/>
      <c r="H59" s="125"/>
      <c r="I59" s="125"/>
      <c r="J59" s="136"/>
      <c r="K59" s="136"/>
      <c r="L59" s="136"/>
      <c r="M59" s="136"/>
      <c r="N59" s="127"/>
    </row>
    <row r="60" spans="1:97" x14ac:dyDescent="0.3">
      <c r="A60" s="136"/>
      <c r="B60" s="127">
        <f t="shared" si="2"/>
        <v>2014</v>
      </c>
      <c r="C60" s="127">
        <v>7</v>
      </c>
      <c r="D60" s="214">
        <f t="shared" si="1"/>
        <v>40.929319</v>
      </c>
      <c r="E60" s="213">
        <v>41821</v>
      </c>
      <c r="F60" s="182">
        <f>+AVERAGE(D54:D61)</f>
        <v>35.793558875000002</v>
      </c>
      <c r="G60" s="127"/>
      <c r="H60" s="125"/>
      <c r="I60" s="125"/>
      <c r="J60" s="136"/>
      <c r="K60" s="136"/>
      <c r="L60" s="136"/>
      <c r="M60" s="136"/>
      <c r="N60" s="127"/>
    </row>
    <row r="61" spans="1:97" x14ac:dyDescent="0.3">
      <c r="A61" s="136"/>
      <c r="B61" s="127">
        <f t="shared" si="2"/>
        <v>2014</v>
      </c>
      <c r="C61" s="127">
        <v>8</v>
      </c>
      <c r="D61" s="214">
        <f t="shared" si="1"/>
        <v>35.955078999999998</v>
      </c>
      <c r="E61" s="213">
        <v>41852</v>
      </c>
      <c r="F61" s="182">
        <f>+AVERAGE(D54:D61)</f>
        <v>35.793558875000002</v>
      </c>
      <c r="G61" s="127"/>
      <c r="H61" s="125"/>
      <c r="I61" s="125"/>
      <c r="J61" s="136"/>
      <c r="K61" s="136"/>
      <c r="L61" s="136"/>
      <c r="M61" s="136"/>
      <c r="N61" s="127"/>
    </row>
    <row r="62" spans="1:97" x14ac:dyDescent="0.3">
      <c r="A62" s="136"/>
      <c r="B62" s="127">
        <f t="shared" si="2"/>
        <v>2014</v>
      </c>
      <c r="C62" s="127">
        <v>9</v>
      </c>
      <c r="D62" s="214">
        <f t="shared" si="1"/>
        <v>36.667127000000001</v>
      </c>
      <c r="E62" s="213">
        <v>41883</v>
      </c>
      <c r="F62" s="182">
        <f>+AVERAGE(D54:D62)</f>
        <v>35.890622</v>
      </c>
      <c r="G62" s="127"/>
      <c r="H62" s="125"/>
      <c r="I62" s="125"/>
      <c r="J62" s="136"/>
      <c r="K62" s="136"/>
      <c r="L62" s="136"/>
      <c r="M62" s="136"/>
      <c r="N62" s="127"/>
    </row>
    <row r="63" spans="1:97" x14ac:dyDescent="0.3">
      <c r="A63" s="136"/>
      <c r="B63" s="127">
        <f t="shared" si="2"/>
        <v>2014</v>
      </c>
      <c r="C63" s="127">
        <v>10</v>
      </c>
      <c r="D63" s="214">
        <f t="shared" si="1"/>
        <v>34.923780000000001</v>
      </c>
      <c r="E63" s="213">
        <v>41913</v>
      </c>
      <c r="F63" s="182">
        <f>+AVERAGE(D54:D63)</f>
        <v>35.793937800000002</v>
      </c>
      <c r="G63" s="127"/>
      <c r="H63" s="125"/>
      <c r="I63" s="125"/>
      <c r="J63" s="136"/>
      <c r="K63" s="136"/>
      <c r="L63" s="136"/>
      <c r="M63" s="136"/>
      <c r="N63" s="127"/>
    </row>
    <row r="64" spans="1:97" x14ac:dyDescent="0.3">
      <c r="A64" s="136"/>
      <c r="B64" s="127">
        <f t="shared" si="2"/>
        <v>2014</v>
      </c>
      <c r="C64" s="127">
        <v>11</v>
      </c>
      <c r="D64" s="214">
        <f t="shared" si="1"/>
        <v>37.221547999999999</v>
      </c>
      <c r="E64" s="213">
        <v>41944</v>
      </c>
      <c r="F64" s="182">
        <f>+AVERAGE(D54:D64)</f>
        <v>35.92372054545455</v>
      </c>
      <c r="G64" s="127"/>
      <c r="H64" s="125"/>
      <c r="I64" s="125"/>
      <c r="J64" s="136"/>
      <c r="K64" s="136"/>
      <c r="L64" s="136"/>
      <c r="M64" s="136"/>
      <c r="N64" s="127"/>
    </row>
    <row r="65" spans="1:14" x14ac:dyDescent="0.3">
      <c r="A65" s="136"/>
      <c r="B65" s="127">
        <f t="shared" si="2"/>
        <v>2014</v>
      </c>
      <c r="C65" s="127">
        <v>12</v>
      </c>
      <c r="D65" s="214">
        <f t="shared" si="1"/>
        <v>50.227134999999997</v>
      </c>
      <c r="E65" s="213">
        <v>41974</v>
      </c>
      <c r="F65" s="182">
        <f t="shared" ref="F65:F96" si="3">+AVERAGE(D54:D65)</f>
        <v>37.115671749999997</v>
      </c>
      <c r="G65" s="127"/>
      <c r="H65" s="125"/>
      <c r="I65" s="125"/>
      <c r="J65" s="136"/>
      <c r="K65" s="136"/>
      <c r="L65" s="136"/>
      <c r="M65" s="136"/>
      <c r="N65" s="127"/>
    </row>
    <row r="66" spans="1:14" x14ac:dyDescent="0.3">
      <c r="A66" s="136"/>
      <c r="B66" s="127">
        <f>+D11</f>
        <v>2015</v>
      </c>
      <c r="C66" s="127">
        <v>1</v>
      </c>
      <c r="D66" s="214">
        <f t="shared" ref="D66:D77" si="4">+D13</f>
        <v>20.378081999999999</v>
      </c>
      <c r="E66" s="213">
        <v>42005</v>
      </c>
      <c r="F66" s="182">
        <f t="shared" si="3"/>
        <v>36.478416333333335</v>
      </c>
      <c r="G66" s="127"/>
      <c r="H66" s="125"/>
      <c r="I66" s="125"/>
      <c r="J66" s="136"/>
      <c r="K66" s="136"/>
      <c r="L66" s="136"/>
      <c r="M66" s="136"/>
      <c r="N66" s="127"/>
    </row>
    <row r="67" spans="1:14" x14ac:dyDescent="0.3">
      <c r="A67" s="136"/>
      <c r="B67" s="127">
        <f t="shared" ref="B67:B77" si="5">+B66</f>
        <v>2015</v>
      </c>
      <c r="C67" s="127">
        <v>2</v>
      </c>
      <c r="D67" s="214">
        <f t="shared" si="4"/>
        <v>36.064360999999998</v>
      </c>
      <c r="E67" s="213">
        <v>42036</v>
      </c>
      <c r="F67" s="182">
        <f t="shared" si="3"/>
        <v>36.552687916666663</v>
      </c>
      <c r="G67" s="127"/>
      <c r="H67" s="125"/>
      <c r="I67" s="125"/>
      <c r="J67" s="136"/>
      <c r="K67" s="136"/>
      <c r="L67" s="136"/>
      <c r="M67" s="136"/>
      <c r="N67" s="127"/>
    </row>
    <row r="68" spans="1:14" x14ac:dyDescent="0.3">
      <c r="A68" s="136"/>
      <c r="B68" s="127">
        <f t="shared" si="5"/>
        <v>2015</v>
      </c>
      <c r="C68" s="127">
        <v>3</v>
      </c>
      <c r="D68" s="214">
        <f t="shared" si="4"/>
        <v>35.379358000000003</v>
      </c>
      <c r="E68" s="213">
        <v>42064</v>
      </c>
      <c r="F68" s="182">
        <f t="shared" si="3"/>
        <v>36.573981416666669</v>
      </c>
      <c r="G68" s="127"/>
      <c r="H68" s="125"/>
      <c r="I68" s="125"/>
      <c r="J68" s="136"/>
      <c r="K68" s="136"/>
      <c r="L68" s="136"/>
      <c r="M68" s="136"/>
      <c r="N68" s="127"/>
    </row>
    <row r="69" spans="1:14" x14ac:dyDescent="0.3">
      <c r="A69" s="136"/>
      <c r="B69" s="127">
        <f t="shared" si="5"/>
        <v>2015</v>
      </c>
      <c r="C69" s="127">
        <v>4</v>
      </c>
      <c r="D69" s="214">
        <f t="shared" si="4"/>
        <v>37.496758999999997</v>
      </c>
      <c r="E69" s="213">
        <v>42095</v>
      </c>
      <c r="F69" s="182">
        <f t="shared" si="3"/>
        <v>36.752249333333332</v>
      </c>
      <c r="G69" s="127"/>
      <c r="H69" s="125"/>
      <c r="I69" s="125"/>
      <c r="J69" s="136"/>
      <c r="K69" s="136"/>
      <c r="L69" s="136"/>
      <c r="M69" s="136"/>
      <c r="N69" s="127"/>
    </row>
    <row r="70" spans="1:14" x14ac:dyDescent="0.3">
      <c r="A70" s="136"/>
      <c r="B70" s="127">
        <f t="shared" si="5"/>
        <v>2015</v>
      </c>
      <c r="C70" s="127">
        <v>5</v>
      </c>
      <c r="D70" s="214">
        <f t="shared" si="4"/>
        <v>30.875198000000001</v>
      </c>
      <c r="E70" s="213">
        <v>42125</v>
      </c>
      <c r="F70" s="182">
        <f t="shared" si="3"/>
        <v>35.944518333333335</v>
      </c>
      <c r="G70" s="127"/>
      <c r="H70" s="125"/>
      <c r="I70" s="125"/>
      <c r="J70" s="136"/>
      <c r="K70" s="136"/>
      <c r="L70" s="136"/>
      <c r="M70" s="136"/>
      <c r="N70" s="127"/>
    </row>
    <row r="71" spans="1:14" x14ac:dyDescent="0.3">
      <c r="A71" s="136"/>
      <c r="B71" s="127">
        <f t="shared" si="5"/>
        <v>2015</v>
      </c>
      <c r="C71" s="127">
        <v>6</v>
      </c>
      <c r="D71" s="214">
        <f t="shared" si="4"/>
        <v>30.299254000000001</v>
      </c>
      <c r="E71" s="213">
        <v>42156</v>
      </c>
      <c r="F71" s="182">
        <f t="shared" si="3"/>
        <v>35.534750000000003</v>
      </c>
      <c r="G71" s="127"/>
      <c r="H71" s="125"/>
      <c r="I71" s="125"/>
      <c r="J71" s="136"/>
      <c r="K71" s="136"/>
      <c r="L71" s="136"/>
      <c r="M71" s="136"/>
      <c r="N71" s="127"/>
    </row>
    <row r="72" spans="1:14" x14ac:dyDescent="0.3">
      <c r="A72" s="136"/>
      <c r="B72" s="127">
        <f t="shared" si="5"/>
        <v>2015</v>
      </c>
      <c r="C72" s="127">
        <v>7</v>
      </c>
      <c r="D72" s="214">
        <f t="shared" si="4"/>
        <v>27.736291999999999</v>
      </c>
      <c r="E72" s="213">
        <v>42186</v>
      </c>
      <c r="F72" s="182">
        <f t="shared" si="3"/>
        <v>34.435331083333338</v>
      </c>
      <c r="G72" s="127"/>
      <c r="H72" s="125"/>
      <c r="I72" s="125"/>
      <c r="J72" s="136"/>
      <c r="K72" s="136"/>
      <c r="L72" s="136"/>
      <c r="M72" s="136"/>
      <c r="N72" s="127"/>
    </row>
    <row r="73" spans="1:14" x14ac:dyDescent="0.3">
      <c r="A73" s="136"/>
      <c r="B73" s="127">
        <f t="shared" si="5"/>
        <v>2015</v>
      </c>
      <c r="C73" s="127">
        <v>8</v>
      </c>
      <c r="D73" s="214">
        <f t="shared" si="4"/>
        <v>23.968731999999999</v>
      </c>
      <c r="E73" s="213">
        <v>42217</v>
      </c>
      <c r="F73" s="182">
        <f t="shared" si="3"/>
        <v>33.436468833333336</v>
      </c>
      <c r="G73" s="127"/>
      <c r="H73" s="125"/>
      <c r="I73" s="125"/>
      <c r="J73" s="136"/>
      <c r="K73" s="136"/>
      <c r="L73" s="136"/>
      <c r="M73" s="136"/>
      <c r="N73" s="127"/>
    </row>
    <row r="74" spans="1:14" x14ac:dyDescent="0.3">
      <c r="A74" s="136"/>
      <c r="B74" s="127">
        <f t="shared" si="5"/>
        <v>2015</v>
      </c>
      <c r="C74" s="127">
        <v>9</v>
      </c>
      <c r="D74" s="214">
        <f t="shared" si="4"/>
        <v>29.267800000000001</v>
      </c>
      <c r="E74" s="213">
        <v>42248</v>
      </c>
      <c r="F74" s="182">
        <f t="shared" si="3"/>
        <v>32.819858250000003</v>
      </c>
      <c r="G74" s="127"/>
      <c r="H74" s="125"/>
      <c r="I74" s="125"/>
      <c r="J74" s="136"/>
      <c r="K74" s="136"/>
      <c r="L74" s="136"/>
      <c r="M74" s="136"/>
      <c r="N74" s="127"/>
    </row>
    <row r="75" spans="1:14" x14ac:dyDescent="0.3">
      <c r="A75" s="136"/>
      <c r="B75" s="127">
        <f t="shared" si="5"/>
        <v>2015</v>
      </c>
      <c r="C75" s="127">
        <v>10</v>
      </c>
      <c r="D75" s="214">
        <f t="shared" si="4"/>
        <v>21.403691999999999</v>
      </c>
      <c r="E75" s="213">
        <v>42278</v>
      </c>
      <c r="F75" s="182">
        <f t="shared" si="3"/>
        <v>31.693184249999998</v>
      </c>
      <c r="G75" s="127"/>
      <c r="H75" s="125"/>
      <c r="I75" s="125"/>
      <c r="J75" s="136"/>
      <c r="K75" s="136"/>
      <c r="L75" s="136"/>
      <c r="M75" s="136"/>
      <c r="N75" s="127"/>
    </row>
    <row r="76" spans="1:14" x14ac:dyDescent="0.3">
      <c r="A76" s="136"/>
      <c r="B76" s="127">
        <f t="shared" si="5"/>
        <v>2015</v>
      </c>
      <c r="C76" s="127">
        <v>11</v>
      </c>
      <c r="D76" s="214">
        <f t="shared" si="4"/>
        <v>24.333523</v>
      </c>
      <c r="E76" s="213">
        <v>42309</v>
      </c>
      <c r="F76" s="182">
        <f t="shared" si="3"/>
        <v>30.619182166666665</v>
      </c>
      <c r="G76" s="127"/>
      <c r="H76" s="125"/>
      <c r="I76" s="125"/>
      <c r="J76" s="136"/>
      <c r="K76" s="136"/>
      <c r="L76" s="136"/>
      <c r="M76" s="136"/>
      <c r="N76" s="127"/>
    </row>
    <row r="77" spans="1:14" x14ac:dyDescent="0.3">
      <c r="A77" s="136"/>
      <c r="B77" s="127">
        <f t="shared" si="5"/>
        <v>2015</v>
      </c>
      <c r="C77" s="127">
        <v>12</v>
      </c>
      <c r="D77" s="214">
        <f t="shared" si="4"/>
        <v>26.900872</v>
      </c>
      <c r="E77" s="213">
        <v>42339</v>
      </c>
      <c r="F77" s="182">
        <f t="shared" si="3"/>
        <v>28.675326916666663</v>
      </c>
      <c r="G77" s="127"/>
      <c r="H77" s="125"/>
      <c r="I77" s="125"/>
      <c r="J77" s="136"/>
      <c r="K77" s="136"/>
      <c r="L77" s="136"/>
      <c r="M77" s="136"/>
      <c r="N77" s="127"/>
    </row>
    <row r="78" spans="1:14" x14ac:dyDescent="0.3">
      <c r="A78" s="136"/>
      <c r="B78" s="127">
        <f>+E11</f>
        <v>2016</v>
      </c>
      <c r="C78" s="127">
        <v>1</v>
      </c>
      <c r="D78" s="214">
        <f t="shared" ref="D78:D89" si="6">+E13</f>
        <v>19.546547</v>
      </c>
      <c r="E78" s="213">
        <v>42370</v>
      </c>
      <c r="F78" s="182">
        <f t="shared" si="3"/>
        <v>28.606032333333328</v>
      </c>
      <c r="G78" s="127"/>
      <c r="H78" s="125"/>
      <c r="I78" s="125"/>
      <c r="J78" s="136"/>
      <c r="K78" s="136"/>
      <c r="L78" s="136"/>
      <c r="M78" s="136"/>
      <c r="N78" s="127"/>
    </row>
    <row r="79" spans="1:14" x14ac:dyDescent="0.3">
      <c r="B79" s="127">
        <f t="shared" ref="B79:B89" si="7">+B78</f>
        <v>2016</v>
      </c>
      <c r="C79" s="127">
        <v>2</v>
      </c>
      <c r="D79" s="214">
        <f t="shared" si="6"/>
        <v>24.530723999999999</v>
      </c>
      <c r="E79" s="213">
        <v>42401</v>
      </c>
      <c r="F79" s="182">
        <f t="shared" si="3"/>
        <v>27.644895916666666</v>
      </c>
      <c r="G79" s="41"/>
      <c r="H79" s="144"/>
      <c r="I79" s="144"/>
    </row>
    <row r="80" spans="1:14" x14ac:dyDescent="0.3">
      <c r="B80" s="127">
        <f t="shared" si="7"/>
        <v>2016</v>
      </c>
      <c r="C80" s="127">
        <v>3</v>
      </c>
      <c r="D80" s="214">
        <f t="shared" si="6"/>
        <v>19.390004000000001</v>
      </c>
      <c r="E80" s="213">
        <v>42430</v>
      </c>
      <c r="F80" s="182">
        <f t="shared" si="3"/>
        <v>26.312449749999995</v>
      </c>
      <c r="G80" s="41"/>
      <c r="H80" s="144"/>
      <c r="I80" s="144"/>
    </row>
    <row r="81" spans="2:9" x14ac:dyDescent="0.3">
      <c r="B81" s="127">
        <f t="shared" si="7"/>
        <v>2016</v>
      </c>
      <c r="C81" s="127">
        <v>4</v>
      </c>
      <c r="D81" s="214">
        <f t="shared" si="6"/>
        <v>21.370557000000002</v>
      </c>
      <c r="E81" s="213">
        <v>42461</v>
      </c>
      <c r="F81" s="182">
        <f t="shared" si="3"/>
        <v>24.968599583333333</v>
      </c>
      <c r="G81" s="41"/>
      <c r="H81" s="144"/>
      <c r="I81" s="144"/>
    </row>
    <row r="82" spans="2:9" x14ac:dyDescent="0.3">
      <c r="B82" s="127">
        <f t="shared" si="7"/>
        <v>2016</v>
      </c>
      <c r="C82" s="127">
        <v>5</v>
      </c>
      <c r="D82" s="214">
        <f t="shared" si="6"/>
        <v>26.330891999999999</v>
      </c>
      <c r="E82" s="213">
        <v>42491</v>
      </c>
      <c r="F82" s="182">
        <f t="shared" si="3"/>
        <v>24.589907416666666</v>
      </c>
      <c r="G82" s="41"/>
      <c r="H82" s="144"/>
      <c r="I82" s="144"/>
    </row>
    <row r="83" spans="2:9" x14ac:dyDescent="0.3">
      <c r="B83" s="127">
        <f t="shared" si="7"/>
        <v>2016</v>
      </c>
      <c r="C83" s="127">
        <v>6</v>
      </c>
      <c r="D83" s="214">
        <f t="shared" si="6"/>
        <v>18.141770999999999</v>
      </c>
      <c r="E83" s="213">
        <v>42522</v>
      </c>
      <c r="F83" s="182">
        <f t="shared" si="3"/>
        <v>23.576783833333334</v>
      </c>
      <c r="G83" s="41"/>
      <c r="H83" s="144"/>
      <c r="I83" s="144"/>
    </row>
    <row r="84" spans="2:9" x14ac:dyDescent="0.3">
      <c r="B84" s="127">
        <f t="shared" si="7"/>
        <v>2016</v>
      </c>
      <c r="C84" s="127">
        <v>7</v>
      </c>
      <c r="D84" s="214">
        <f t="shared" si="6"/>
        <v>14.568223</v>
      </c>
      <c r="E84" s="213">
        <v>42552</v>
      </c>
      <c r="F84" s="182">
        <f t="shared" si="3"/>
        <v>22.479444749999999</v>
      </c>
      <c r="G84" s="41"/>
      <c r="H84" s="144"/>
      <c r="I84" s="144"/>
    </row>
    <row r="85" spans="2:9" x14ac:dyDescent="0.3">
      <c r="B85" s="127">
        <f t="shared" si="7"/>
        <v>2016</v>
      </c>
      <c r="C85" s="127">
        <v>8</v>
      </c>
      <c r="D85" s="214">
        <f t="shared" si="6"/>
        <v>32.677180999999997</v>
      </c>
      <c r="E85" s="213">
        <v>42583</v>
      </c>
      <c r="F85" s="182">
        <f t="shared" si="3"/>
        <v>23.205148833333336</v>
      </c>
      <c r="G85" s="41"/>
      <c r="H85" s="144"/>
      <c r="I85" s="144"/>
    </row>
    <row r="86" spans="2:9" x14ac:dyDescent="0.3">
      <c r="B86" s="127">
        <f t="shared" si="7"/>
        <v>2016</v>
      </c>
      <c r="C86" s="127">
        <v>9</v>
      </c>
      <c r="D86" s="214">
        <f t="shared" si="6"/>
        <v>21.481981000000001</v>
      </c>
      <c r="E86" s="213">
        <v>42614</v>
      </c>
      <c r="F86" s="182">
        <f t="shared" si="3"/>
        <v>22.556330583333335</v>
      </c>
      <c r="G86" s="41"/>
      <c r="H86" s="144"/>
      <c r="I86" s="144"/>
    </row>
    <row r="87" spans="2:9" x14ac:dyDescent="0.3">
      <c r="B87" s="127">
        <f t="shared" si="7"/>
        <v>2016</v>
      </c>
      <c r="C87" s="127">
        <v>10</v>
      </c>
      <c r="D87" s="214">
        <f t="shared" si="6"/>
        <v>32.690067999999997</v>
      </c>
      <c r="E87" s="213">
        <v>42644</v>
      </c>
      <c r="F87" s="182">
        <f t="shared" si="3"/>
        <v>23.496861916666663</v>
      </c>
      <c r="G87" s="41"/>
      <c r="H87" s="144"/>
      <c r="I87" s="144"/>
    </row>
    <row r="88" spans="2:9" x14ac:dyDescent="0.3">
      <c r="B88" s="127">
        <f t="shared" si="7"/>
        <v>2016</v>
      </c>
      <c r="C88" s="127">
        <v>11</v>
      </c>
      <c r="D88" s="214">
        <f t="shared" si="6"/>
        <v>22.728552000000001</v>
      </c>
      <c r="E88" s="213">
        <v>42675</v>
      </c>
      <c r="F88" s="182">
        <f t="shared" si="3"/>
        <v>23.363114333333328</v>
      </c>
      <c r="G88" s="41"/>
      <c r="H88" s="144"/>
      <c r="I88" s="144"/>
    </row>
    <row r="89" spans="2:9" x14ac:dyDescent="0.3">
      <c r="B89" s="127">
        <f t="shared" si="7"/>
        <v>2016</v>
      </c>
      <c r="C89" s="127">
        <v>12</v>
      </c>
      <c r="D89" s="214">
        <f t="shared" si="6"/>
        <v>29.840554999999998</v>
      </c>
      <c r="E89" s="213">
        <v>42705</v>
      </c>
      <c r="F89" s="182">
        <f t="shared" si="3"/>
        <v>23.608087916666666</v>
      </c>
      <c r="G89" s="41"/>
      <c r="H89" s="144"/>
      <c r="I89" s="144"/>
    </row>
    <row r="90" spans="2:9" x14ac:dyDescent="0.3">
      <c r="B90" s="127">
        <f>+F11</f>
        <v>2017</v>
      </c>
      <c r="C90" s="127">
        <v>1</v>
      </c>
      <c r="D90" s="214">
        <f t="shared" ref="D90:D101" si="8">+F13</f>
        <v>17.678493</v>
      </c>
      <c r="E90" s="213">
        <v>42736</v>
      </c>
      <c r="F90" s="182">
        <f t="shared" si="3"/>
        <v>23.452416750000001</v>
      </c>
      <c r="G90" s="41"/>
      <c r="H90" s="144"/>
      <c r="I90" s="144"/>
    </row>
    <row r="91" spans="2:9" x14ac:dyDescent="0.3">
      <c r="B91" s="127">
        <f t="shared" ref="B91:B101" si="9">+B90</f>
        <v>2017</v>
      </c>
      <c r="C91" s="127">
        <v>2</v>
      </c>
      <c r="D91" s="214">
        <f t="shared" si="8"/>
        <v>21.619862999999999</v>
      </c>
      <c r="E91" s="213">
        <v>42767</v>
      </c>
      <c r="F91" s="182">
        <f t="shared" si="3"/>
        <v>23.209845000000001</v>
      </c>
      <c r="G91" s="41"/>
      <c r="H91" s="144"/>
      <c r="I91" s="144"/>
    </row>
    <row r="92" spans="2:9" x14ac:dyDescent="0.3">
      <c r="B92" s="127">
        <f t="shared" si="9"/>
        <v>2017</v>
      </c>
      <c r="C92" s="127">
        <v>3</v>
      </c>
      <c r="D92" s="214">
        <f t="shared" si="8"/>
        <v>24.314665000000002</v>
      </c>
      <c r="E92" s="213">
        <v>42795</v>
      </c>
      <c r="F92" s="182">
        <f t="shared" si="3"/>
        <v>23.620233416666665</v>
      </c>
      <c r="G92" s="41"/>
      <c r="H92" s="144"/>
      <c r="I92" s="144"/>
    </row>
    <row r="93" spans="2:9" x14ac:dyDescent="0.3">
      <c r="B93" s="127">
        <f t="shared" si="9"/>
        <v>2017</v>
      </c>
      <c r="C93" s="127">
        <v>4</v>
      </c>
      <c r="D93" s="214">
        <f t="shared" si="8"/>
        <v>22.893823999999999</v>
      </c>
      <c r="E93" s="213">
        <v>42826</v>
      </c>
      <c r="F93" s="182">
        <f t="shared" si="3"/>
        <v>23.747172333333335</v>
      </c>
      <c r="G93" s="41"/>
      <c r="H93" s="144"/>
      <c r="I93" s="144"/>
    </row>
    <row r="94" spans="2:9" x14ac:dyDescent="0.3">
      <c r="B94" s="127">
        <f t="shared" si="9"/>
        <v>2017</v>
      </c>
      <c r="C94" s="127">
        <v>5</v>
      </c>
      <c r="D94" s="214">
        <f t="shared" si="8"/>
        <v>26.066942999999998</v>
      </c>
      <c r="E94" s="213">
        <v>42856</v>
      </c>
      <c r="F94" s="182">
        <f t="shared" si="3"/>
        <v>23.725176583333333</v>
      </c>
      <c r="G94" s="41"/>
      <c r="H94" s="144"/>
      <c r="I94" s="144"/>
    </row>
    <row r="95" spans="2:9" x14ac:dyDescent="0.3">
      <c r="B95" s="127">
        <f t="shared" si="9"/>
        <v>2017</v>
      </c>
      <c r="C95" s="127">
        <v>6</v>
      </c>
      <c r="D95" s="214">
        <f t="shared" si="8"/>
        <v>34.511232999999997</v>
      </c>
      <c r="E95" s="213">
        <v>42887</v>
      </c>
      <c r="F95" s="182">
        <f t="shared" si="3"/>
        <v>25.089298416666665</v>
      </c>
      <c r="G95" s="41"/>
      <c r="H95" s="144"/>
      <c r="I95" s="144"/>
    </row>
    <row r="96" spans="2:9" x14ac:dyDescent="0.3">
      <c r="B96" s="127">
        <f t="shared" si="9"/>
        <v>2017</v>
      </c>
      <c r="C96" s="127">
        <v>7</v>
      </c>
      <c r="D96" s="214">
        <f t="shared" si="8"/>
        <v>28.301839000000001</v>
      </c>
      <c r="E96" s="213">
        <v>42917</v>
      </c>
      <c r="F96" s="182">
        <f t="shared" si="3"/>
        <v>26.233766416666668</v>
      </c>
      <c r="G96" s="41"/>
      <c r="H96" s="144"/>
      <c r="I96" s="144"/>
    </row>
    <row r="97" spans="2:9" x14ac:dyDescent="0.3">
      <c r="B97" s="127">
        <f t="shared" si="9"/>
        <v>2017</v>
      </c>
      <c r="C97" s="127">
        <v>8</v>
      </c>
      <c r="D97" s="214">
        <f t="shared" si="8"/>
        <v>29.382477000000002</v>
      </c>
      <c r="E97" s="213">
        <v>42948</v>
      </c>
      <c r="F97" s="182">
        <f t="shared" ref="F97:F117" si="10">+AVERAGE(D86:D97)</f>
        <v>25.959207750000001</v>
      </c>
      <c r="G97" s="41"/>
      <c r="H97" s="144"/>
      <c r="I97" s="144"/>
    </row>
    <row r="98" spans="2:9" x14ac:dyDescent="0.3">
      <c r="B98" s="127">
        <f t="shared" si="9"/>
        <v>2017</v>
      </c>
      <c r="C98" s="127">
        <v>9</v>
      </c>
      <c r="D98" s="214">
        <f t="shared" si="8"/>
        <v>34.877384999999997</v>
      </c>
      <c r="E98" s="213">
        <v>42979</v>
      </c>
      <c r="F98" s="182">
        <f t="shared" si="10"/>
        <v>27.075491416666665</v>
      </c>
      <c r="G98" s="41"/>
      <c r="H98" s="144"/>
      <c r="I98" s="144"/>
    </row>
    <row r="99" spans="2:9" x14ac:dyDescent="0.3">
      <c r="B99" s="127">
        <f t="shared" si="9"/>
        <v>2017</v>
      </c>
      <c r="C99" s="127">
        <v>10</v>
      </c>
      <c r="D99" s="214">
        <f t="shared" si="8"/>
        <v>33.540382999999999</v>
      </c>
      <c r="E99" s="213">
        <v>43009</v>
      </c>
      <c r="F99" s="182">
        <f t="shared" si="10"/>
        <v>27.146351000000006</v>
      </c>
      <c r="G99" s="41"/>
      <c r="H99" s="144"/>
      <c r="I99" s="144"/>
    </row>
    <row r="100" spans="2:9" x14ac:dyDescent="0.3">
      <c r="B100" s="127">
        <f t="shared" si="9"/>
        <v>2017</v>
      </c>
      <c r="C100" s="127">
        <v>11</v>
      </c>
      <c r="D100" s="214">
        <f t="shared" si="8"/>
        <v>31.931457000000002</v>
      </c>
      <c r="E100" s="213">
        <v>43040</v>
      </c>
      <c r="F100" s="182">
        <f t="shared" si="10"/>
        <v>27.913259750000005</v>
      </c>
      <c r="G100" s="41"/>
      <c r="H100" s="144"/>
      <c r="I100" s="144"/>
    </row>
    <row r="101" spans="2:9" x14ac:dyDescent="0.3">
      <c r="B101" s="127">
        <f t="shared" si="9"/>
        <v>2017</v>
      </c>
      <c r="C101" s="127">
        <v>12</v>
      </c>
      <c r="D101" s="214">
        <f t="shared" si="8"/>
        <v>38.936641999999999</v>
      </c>
      <c r="E101" s="213">
        <v>43070</v>
      </c>
      <c r="F101" s="182">
        <f t="shared" si="10"/>
        <v>28.671267</v>
      </c>
      <c r="G101" s="41"/>
      <c r="H101" s="144"/>
      <c r="I101" s="144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23.577566000000001</v>
      </c>
      <c r="E102" s="213">
        <v>43101</v>
      </c>
      <c r="F102" s="182">
        <f t="shared" si="10"/>
        <v>29.162856416666667</v>
      </c>
      <c r="G102" s="41"/>
      <c r="H102" s="144"/>
      <c r="I102" s="144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28.963083000000001</v>
      </c>
      <c r="E103" s="213">
        <v>43132</v>
      </c>
      <c r="F103" s="182">
        <f t="shared" si="10"/>
        <v>29.774791416666663</v>
      </c>
      <c r="G103" s="41"/>
      <c r="H103" s="144"/>
      <c r="I103" s="144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33.867607</v>
      </c>
      <c r="E104" s="213">
        <v>43160</v>
      </c>
      <c r="F104" s="182">
        <f t="shared" si="10"/>
        <v>30.570869916666666</v>
      </c>
      <c r="G104" s="41"/>
      <c r="H104" s="144"/>
      <c r="I104" s="144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35.984251</v>
      </c>
      <c r="E105" s="213">
        <v>43191</v>
      </c>
      <c r="F105" s="182">
        <f t="shared" si="10"/>
        <v>31.661738833333334</v>
      </c>
      <c r="G105" s="41"/>
      <c r="H105" s="144"/>
      <c r="I105" s="144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42.687897999999997</v>
      </c>
      <c r="E106" s="213">
        <v>43221</v>
      </c>
      <c r="F106" s="182">
        <f t="shared" si="10"/>
        <v>33.046818416666667</v>
      </c>
      <c r="G106" s="41"/>
      <c r="H106" s="144"/>
      <c r="I106" s="144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35.627577000000002</v>
      </c>
      <c r="E107" s="213">
        <v>43252</v>
      </c>
      <c r="F107" s="182">
        <f t="shared" si="10"/>
        <v>33.139847083333336</v>
      </c>
      <c r="G107" s="41"/>
      <c r="H107" s="144"/>
      <c r="I107" s="144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36.297871999999998</v>
      </c>
      <c r="E108" s="213">
        <v>43282</v>
      </c>
      <c r="F108" s="182">
        <f>+AVERAGE(D97:D108)</f>
        <v>33.806183166666663</v>
      </c>
      <c r="G108" s="41"/>
      <c r="H108" s="144"/>
      <c r="I108" s="144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32.207725000000003</v>
      </c>
      <c r="E109" s="213">
        <v>43313</v>
      </c>
      <c r="F109" s="182">
        <f t="shared" si="10"/>
        <v>34.041620499999993</v>
      </c>
      <c r="G109" s="41"/>
      <c r="H109" s="144"/>
      <c r="I109" s="144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46.928542</v>
      </c>
      <c r="E110" s="213">
        <v>43344</v>
      </c>
      <c r="F110" s="182">
        <f t="shared" si="10"/>
        <v>35.045883583333328</v>
      </c>
      <c r="G110" s="41"/>
      <c r="H110" s="144"/>
      <c r="I110" s="144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43.602854999999998</v>
      </c>
      <c r="E111" s="213">
        <v>43374</v>
      </c>
      <c r="F111" s="182">
        <f t="shared" si="10"/>
        <v>35.884422916666658</v>
      </c>
      <c r="G111" s="41"/>
      <c r="H111" s="144"/>
      <c r="I111" s="144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43.110280000000003</v>
      </c>
      <c r="E112" s="213">
        <v>43405</v>
      </c>
      <c r="F112" s="182">
        <f t="shared" si="10"/>
        <v>36.815991499999996</v>
      </c>
      <c r="G112" s="41"/>
      <c r="H112" s="144"/>
      <c r="I112" s="144"/>
    </row>
    <row r="113" spans="2:10" x14ac:dyDescent="0.3">
      <c r="B113" s="127">
        <f t="shared" si="12"/>
        <v>2018</v>
      </c>
      <c r="C113" s="127">
        <v>12</v>
      </c>
      <c r="D113" s="214">
        <f t="shared" si="11"/>
        <v>24.351593000000001</v>
      </c>
      <c r="E113" s="213">
        <v>43435</v>
      </c>
      <c r="F113" s="182">
        <f t="shared" si="10"/>
        <v>35.600570749999996</v>
      </c>
      <c r="G113" s="41"/>
      <c r="H113" s="144"/>
      <c r="I113" s="144"/>
    </row>
    <row r="114" spans="2:10" x14ac:dyDescent="0.3">
      <c r="B114" s="127">
        <v>2019</v>
      </c>
      <c r="C114" s="127">
        <v>1</v>
      </c>
      <c r="D114" s="214">
        <f t="shared" ref="D114:D125" si="13">+H13</f>
        <v>40.942134000000003</v>
      </c>
      <c r="E114" s="213">
        <v>43466</v>
      </c>
      <c r="F114" s="182">
        <f t="shared" si="10"/>
        <v>37.047618083333333</v>
      </c>
      <c r="G114" s="41"/>
      <c r="H114" s="144"/>
      <c r="I114" s="144"/>
    </row>
    <row r="115" spans="2:10" x14ac:dyDescent="0.3">
      <c r="B115" s="127">
        <f t="shared" ref="B115:B125" si="14">+B114</f>
        <v>2019</v>
      </c>
      <c r="C115" s="127">
        <v>2</v>
      </c>
      <c r="D115" s="214">
        <f t="shared" si="13"/>
        <v>39.784858999999997</v>
      </c>
      <c r="E115" s="213">
        <v>43497</v>
      </c>
      <c r="F115" s="182">
        <f t="shared" si="10"/>
        <v>37.949432749999993</v>
      </c>
      <c r="G115" s="41"/>
      <c r="H115" s="144"/>
      <c r="I115" s="144"/>
    </row>
    <row r="116" spans="2:10" x14ac:dyDescent="0.3">
      <c r="B116" s="127">
        <f t="shared" si="14"/>
        <v>2019</v>
      </c>
      <c r="C116" s="127">
        <v>3</v>
      </c>
      <c r="D116" s="214">
        <f t="shared" si="13"/>
        <v>25.536487999999999</v>
      </c>
      <c r="E116" s="213">
        <v>43525</v>
      </c>
      <c r="F116" s="182">
        <f>+AVERAGE(D105:D116)</f>
        <v>37.255172833333333</v>
      </c>
      <c r="G116" s="41"/>
      <c r="H116" s="144"/>
      <c r="I116" s="144"/>
      <c r="J116" s="144"/>
    </row>
    <row r="117" spans="2:10" x14ac:dyDescent="0.3">
      <c r="B117" s="127">
        <f t="shared" si="14"/>
        <v>2019</v>
      </c>
      <c r="C117" s="127">
        <v>4</v>
      </c>
      <c r="D117" s="214">
        <f t="shared" si="13"/>
        <v>40.243665999999997</v>
      </c>
      <c r="E117" s="213">
        <v>43556</v>
      </c>
      <c r="F117" s="182">
        <f t="shared" si="10"/>
        <v>37.610124083333332</v>
      </c>
      <c r="G117" s="41"/>
      <c r="H117" s="144"/>
      <c r="I117" s="144"/>
      <c r="J117" s="144"/>
    </row>
    <row r="118" spans="2:10" x14ac:dyDescent="0.3">
      <c r="B118" s="127">
        <f t="shared" si="14"/>
        <v>2019</v>
      </c>
      <c r="C118" s="127">
        <v>5</v>
      </c>
      <c r="D118" s="214">
        <f t="shared" si="13"/>
        <v>33.148341000000002</v>
      </c>
      <c r="E118" s="213">
        <v>43586</v>
      </c>
      <c r="F118" s="182">
        <f>+AVERAGE(D107:D118)</f>
        <v>36.815161000000003</v>
      </c>
      <c r="G118" s="41"/>
      <c r="H118" s="144"/>
      <c r="I118" s="144"/>
      <c r="J118" s="144"/>
    </row>
    <row r="119" spans="2:10" x14ac:dyDescent="0.3">
      <c r="B119" s="127">
        <f t="shared" si="14"/>
        <v>2019</v>
      </c>
      <c r="C119" s="127">
        <v>6</v>
      </c>
      <c r="D119" s="214">
        <f t="shared" si="13"/>
        <v>43.066470000000002</v>
      </c>
      <c r="E119" s="213">
        <v>43617</v>
      </c>
      <c r="F119" s="182">
        <f t="shared" ref="F119" si="15">+AVERAGE(D108:D119)</f>
        <v>37.435068749999999</v>
      </c>
      <c r="G119" s="41"/>
      <c r="H119" s="144"/>
      <c r="I119" s="144"/>
      <c r="J119" s="144"/>
    </row>
    <row r="120" spans="2:10" x14ac:dyDescent="0.3">
      <c r="B120" s="127">
        <f t="shared" si="14"/>
        <v>2019</v>
      </c>
      <c r="C120" s="127">
        <v>7</v>
      </c>
      <c r="D120" s="214">
        <f>+H19</f>
        <v>38.660308000000001</v>
      </c>
      <c r="E120" s="213">
        <v>43647</v>
      </c>
      <c r="F120" s="182">
        <f>+AVERAGE(D109:D120)</f>
        <v>37.631938416666671</v>
      </c>
      <c r="G120" s="41"/>
      <c r="H120" s="144"/>
      <c r="I120" s="144"/>
      <c r="J120" s="144"/>
    </row>
    <row r="121" spans="2:10" x14ac:dyDescent="0.3">
      <c r="B121" s="127">
        <f t="shared" si="14"/>
        <v>2019</v>
      </c>
      <c r="C121" s="127">
        <v>8</v>
      </c>
      <c r="D121" s="214">
        <f t="shared" si="13"/>
        <v>34.593946000000003</v>
      </c>
      <c r="E121" s="213">
        <v>43678</v>
      </c>
      <c r="F121" s="182">
        <f t="shared" ref="F121" si="16">+AVERAGE(D110:D121)</f>
        <v>37.830790166666674</v>
      </c>
      <c r="G121" s="41"/>
      <c r="H121" s="144"/>
      <c r="I121" s="144"/>
      <c r="J121" s="144"/>
    </row>
    <row r="122" spans="2:10" x14ac:dyDescent="0.3">
      <c r="B122" s="127">
        <f t="shared" si="14"/>
        <v>2019</v>
      </c>
      <c r="C122" s="127">
        <v>9</v>
      </c>
      <c r="D122" s="214">
        <f t="shared" si="13"/>
        <v>41.639133000000001</v>
      </c>
      <c r="E122" s="213">
        <v>43709</v>
      </c>
      <c r="F122" s="182">
        <f>+AVERAGE(D111:D122)</f>
        <v>37.390006083333333</v>
      </c>
      <c r="G122" s="41"/>
      <c r="H122" s="144"/>
      <c r="I122" s="144"/>
      <c r="J122" s="144"/>
    </row>
    <row r="123" spans="2:10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:F125" si="17">+AVERAGE(D112:D123)</f>
        <v>33.756434833333337</v>
      </c>
      <c r="G123" s="41"/>
      <c r="H123" s="144"/>
      <c r="I123" s="144"/>
      <c r="J123" s="144"/>
    </row>
    <row r="124" spans="2:10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 t="shared" si="17"/>
        <v>30.163911500000001</v>
      </c>
      <c r="G124" s="41"/>
      <c r="H124" s="144"/>
      <c r="I124" s="144"/>
      <c r="J124" s="144"/>
    </row>
    <row r="125" spans="2:10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si="17"/>
        <v>28.134612083333337</v>
      </c>
      <c r="G125" s="41"/>
      <c r="H125" s="144"/>
      <c r="I125" s="144"/>
      <c r="J125" s="144"/>
    </row>
    <row r="126" spans="2:10" x14ac:dyDescent="0.3">
      <c r="B126" s="41"/>
      <c r="C126" s="41"/>
      <c r="D126" s="41"/>
      <c r="E126" s="41"/>
      <c r="F126" s="41"/>
      <c r="G126" s="41"/>
      <c r="H126" s="144"/>
      <c r="I126" s="144"/>
    </row>
    <row r="127" spans="2:10" x14ac:dyDescent="0.3">
      <c r="B127" s="144"/>
      <c r="C127" s="144"/>
      <c r="D127" s="144"/>
      <c r="E127" s="144"/>
      <c r="F127" s="144"/>
      <c r="G127" s="144"/>
      <c r="H127" s="144"/>
      <c r="I127" s="144"/>
    </row>
    <row r="128" spans="2:10" x14ac:dyDescent="0.3">
      <c r="B128" s="144"/>
      <c r="C128" s="144"/>
      <c r="D128" s="144"/>
      <c r="E128" s="144"/>
      <c r="F128" s="144"/>
      <c r="G128" s="144"/>
      <c r="H128" s="144"/>
      <c r="I128" s="144"/>
    </row>
    <row r="129" spans="2:7" x14ac:dyDescent="0.3">
      <c r="B129" s="41"/>
      <c r="C129" s="41"/>
      <c r="D129" s="41"/>
      <c r="E129" s="41"/>
      <c r="F129" s="41"/>
      <c r="G129" s="41"/>
    </row>
    <row r="130" spans="2:7" x14ac:dyDescent="0.3">
      <c r="G130" s="41"/>
    </row>
    <row r="131" spans="2:7" x14ac:dyDescent="0.3">
      <c r="G131" s="41"/>
    </row>
    <row r="132" spans="2:7" x14ac:dyDescent="0.3">
      <c r="G132" s="41"/>
    </row>
    <row r="133" spans="2:7" x14ac:dyDescent="0.3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O13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40"/>
    <col min="14" max="14" width="3" style="4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184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180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3">
      <c r="A13" s="58"/>
      <c r="B13" s="67" t="s">
        <v>7</v>
      </c>
      <c r="C13" s="68">
        <v>10.793291</v>
      </c>
      <c r="D13" s="68">
        <v>12.912324</v>
      </c>
      <c r="E13" s="68">
        <v>6.5328619999999997</v>
      </c>
      <c r="F13" s="68">
        <v>8.5874319999999997</v>
      </c>
      <c r="G13" s="68">
        <v>14.010152</v>
      </c>
      <c r="H13" s="68">
        <v>9.9800620000000002</v>
      </c>
      <c r="I13" s="68">
        <v>-28.765498047415903</v>
      </c>
      <c r="J13" s="68">
        <v>71.234501952584097</v>
      </c>
      <c r="K13" s="68">
        <v>63.147166696632937</v>
      </c>
      <c r="L13" s="60"/>
      <c r="N13" s="41">
        <f t="shared" ref="N13:N14" si="0">IF(H13="","",1)</f>
        <v>1</v>
      </c>
      <c r="O13" s="41"/>
    </row>
    <row r="14" spans="1:15" x14ac:dyDescent="0.3">
      <c r="A14" s="58"/>
      <c r="B14" s="67" t="s">
        <v>8</v>
      </c>
      <c r="C14" s="68">
        <v>12.983036</v>
      </c>
      <c r="D14" s="68">
        <v>14.59662</v>
      </c>
      <c r="E14" s="68">
        <v>13.221061000000001</v>
      </c>
      <c r="F14" s="68">
        <v>9.9181369999999998</v>
      </c>
      <c r="G14" s="68">
        <v>14.375411</v>
      </c>
      <c r="H14" s="68">
        <v>13.83131</v>
      </c>
      <c r="I14" s="68">
        <v>-3.7849422183476977</v>
      </c>
      <c r="J14" s="68">
        <v>96.215057781652305</v>
      </c>
      <c r="K14" s="68">
        <v>44.940637541102731</v>
      </c>
      <c r="L14" s="60"/>
      <c r="N14" s="41">
        <f t="shared" si="0"/>
        <v>1</v>
      </c>
      <c r="O14" s="41"/>
    </row>
    <row r="15" spans="1:15" x14ac:dyDescent="0.3">
      <c r="A15" s="58"/>
      <c r="B15" s="67" t="s">
        <v>9</v>
      </c>
      <c r="C15" s="68">
        <v>14.789878</v>
      </c>
      <c r="D15" s="68">
        <v>13.123181000000001</v>
      </c>
      <c r="E15" s="68">
        <v>11.330367000000001</v>
      </c>
      <c r="F15" s="68">
        <v>10.363594000000001</v>
      </c>
      <c r="G15" s="68">
        <v>14.510341</v>
      </c>
      <c r="H15" s="68">
        <v>14.649179</v>
      </c>
      <c r="I15" s="68">
        <v>0.95682106988388416</v>
      </c>
      <c r="J15" s="68">
        <v>100.95682106988389</v>
      </c>
      <c r="K15" s="68">
        <v>40.012634613050245</v>
      </c>
      <c r="L15" s="60"/>
      <c r="N15" s="41">
        <f t="shared" ref="N15:N24" si="1">IF(H15="","",1)</f>
        <v>1</v>
      </c>
      <c r="O15" s="41"/>
    </row>
    <row r="16" spans="1:15" x14ac:dyDescent="0.3">
      <c r="A16" s="58"/>
      <c r="B16" s="67" t="s">
        <v>10</v>
      </c>
      <c r="C16" s="68">
        <v>15.347742999999999</v>
      </c>
      <c r="D16" s="68">
        <v>14.827071</v>
      </c>
      <c r="E16" s="68">
        <v>13.116508</v>
      </c>
      <c r="F16" s="68">
        <v>9.9306529999999995</v>
      </c>
      <c r="G16" s="68">
        <v>13.024535</v>
      </c>
      <c r="H16" s="68">
        <v>15.532316</v>
      </c>
      <c r="I16" s="68">
        <v>19.254284318019788</v>
      </c>
      <c r="J16" s="68">
        <v>119.25428431801978</v>
      </c>
      <c r="K16" s="68">
        <v>31.154869674733376</v>
      </c>
      <c r="L16" s="60"/>
      <c r="N16" s="41">
        <f t="shared" si="1"/>
        <v>1</v>
      </c>
      <c r="O16" s="41"/>
    </row>
    <row r="17" spans="1:15" x14ac:dyDescent="0.3">
      <c r="A17" s="58"/>
      <c r="B17" s="67" t="s">
        <v>11</v>
      </c>
      <c r="C17" s="68">
        <v>13.612314</v>
      </c>
      <c r="D17" s="68">
        <v>13.669269</v>
      </c>
      <c r="E17" s="68">
        <v>13.503983</v>
      </c>
      <c r="F17" s="68">
        <v>11.759658999999999</v>
      </c>
      <c r="G17" s="68">
        <v>15.588381999999999</v>
      </c>
      <c r="H17" s="68">
        <v>15.322798000000001</v>
      </c>
      <c r="I17" s="68">
        <v>-1.7037303807412418</v>
      </c>
      <c r="J17" s="68">
        <v>98.296269619258752</v>
      </c>
      <c r="K17" s="68">
        <v>32.55811244186588</v>
      </c>
      <c r="L17" s="60"/>
      <c r="N17" s="41">
        <f t="shared" si="1"/>
        <v>1</v>
      </c>
      <c r="O17" s="41"/>
    </row>
    <row r="18" spans="1:15" x14ac:dyDescent="0.3">
      <c r="A18" s="58"/>
      <c r="B18" s="67" t="s">
        <v>12</v>
      </c>
      <c r="C18" s="68">
        <v>12.985901999999999</v>
      </c>
      <c r="D18" s="68">
        <v>12.736098999999999</v>
      </c>
      <c r="E18" s="68">
        <v>13.425337000000001</v>
      </c>
      <c r="F18" s="68">
        <v>11.371605000000001</v>
      </c>
      <c r="G18" s="68">
        <v>13.010756000000001</v>
      </c>
      <c r="H18" s="68">
        <v>11.02505</v>
      </c>
      <c r="I18" s="68">
        <v>-15.262033966358302</v>
      </c>
      <c r="J18" s="68">
        <v>84.737966033641698</v>
      </c>
      <c r="K18" s="68">
        <v>14.414420831536102</v>
      </c>
      <c r="L18" s="60"/>
      <c r="M18" s="41"/>
      <c r="N18" s="41">
        <f t="shared" si="1"/>
        <v>1</v>
      </c>
      <c r="O18" s="41"/>
    </row>
    <row r="19" spans="1:15" x14ac:dyDescent="0.3">
      <c r="A19" s="58"/>
      <c r="B19" s="67" t="s">
        <v>13</v>
      </c>
      <c r="C19" s="68">
        <v>18.442281000000001</v>
      </c>
      <c r="D19" s="68">
        <v>13.81592</v>
      </c>
      <c r="E19" s="68">
        <v>8.7689819999999994</v>
      </c>
      <c r="F19" s="68">
        <v>13.361359999999999</v>
      </c>
      <c r="G19" s="68">
        <v>11.895089</v>
      </c>
      <c r="H19" s="68">
        <v>14.318683999999999</v>
      </c>
      <c r="I19" s="68">
        <v>20.37475297578688</v>
      </c>
      <c r="J19" s="68">
        <v>120.37475297578688</v>
      </c>
      <c r="K19" s="68">
        <v>-10.973965225096837</v>
      </c>
      <c r="L19" s="60"/>
      <c r="M19" s="41"/>
      <c r="N19" s="41">
        <f t="shared" si="1"/>
        <v>1</v>
      </c>
      <c r="O19" s="41"/>
    </row>
    <row r="20" spans="1:15" x14ac:dyDescent="0.3">
      <c r="A20" s="58"/>
      <c r="B20" s="67" t="s">
        <v>14</v>
      </c>
      <c r="C20" s="68">
        <v>16.401879999999998</v>
      </c>
      <c r="D20" s="68">
        <v>13.492183000000001</v>
      </c>
      <c r="E20" s="68">
        <v>16.198015000000002</v>
      </c>
      <c r="F20" s="68">
        <v>12.412114000000001</v>
      </c>
      <c r="G20" s="68">
        <v>12.750143</v>
      </c>
      <c r="H20" s="68">
        <v>15.704879999999999</v>
      </c>
      <c r="I20" s="68">
        <v>23.174147929164391</v>
      </c>
      <c r="J20" s="68">
        <v>123.17414792916439</v>
      </c>
      <c r="K20" s="68">
        <v>2.723379756260691</v>
      </c>
      <c r="L20" s="60"/>
      <c r="M20" s="41"/>
      <c r="N20" s="41">
        <f t="shared" si="1"/>
        <v>1</v>
      </c>
      <c r="O20" s="41"/>
    </row>
    <row r="21" spans="1:15" x14ac:dyDescent="0.3">
      <c r="A21" s="58"/>
      <c r="B21" s="67" t="s">
        <v>15</v>
      </c>
      <c r="C21" s="68">
        <v>18.283418999999999</v>
      </c>
      <c r="D21" s="68">
        <v>14.066051999999999</v>
      </c>
      <c r="E21" s="68">
        <v>14.138816</v>
      </c>
      <c r="F21" s="68">
        <v>12.546810000000001</v>
      </c>
      <c r="G21" s="68">
        <v>12.870025</v>
      </c>
      <c r="H21" s="30">
        <v>15.755127</v>
      </c>
      <c r="I21" s="30">
        <v>22.417221411768828</v>
      </c>
      <c r="J21" s="30">
        <v>122.41722141176882</v>
      </c>
      <c r="K21" s="30">
        <v>2.5760731213750665</v>
      </c>
      <c r="L21" s="60"/>
      <c r="M21" s="41"/>
      <c r="N21" s="41">
        <f t="shared" si="1"/>
        <v>1</v>
      </c>
      <c r="O21" s="41"/>
    </row>
    <row r="22" spans="1:15" x14ac:dyDescent="0.3">
      <c r="A22" s="58"/>
      <c r="B22" s="67" t="s">
        <v>16</v>
      </c>
      <c r="C22" s="68">
        <v>16.411473000000001</v>
      </c>
      <c r="D22" s="68">
        <v>14.624241</v>
      </c>
      <c r="E22" s="68">
        <v>13.17733</v>
      </c>
      <c r="F22" s="68">
        <v>15.053286</v>
      </c>
      <c r="G22" s="68">
        <v>14.188530999999999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1"/>
        <v/>
      </c>
      <c r="O22" s="41"/>
    </row>
    <row r="23" spans="1:15" x14ac:dyDescent="0.3">
      <c r="A23" s="58"/>
      <c r="B23" s="67" t="s">
        <v>17</v>
      </c>
      <c r="C23" s="68">
        <v>12.965299</v>
      </c>
      <c r="D23" s="68">
        <v>11.015382000000001</v>
      </c>
      <c r="E23" s="68">
        <v>18.253050999999999</v>
      </c>
      <c r="F23" s="68">
        <v>15.68951</v>
      </c>
      <c r="G23" s="68">
        <v>13.837498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1"/>
        <v/>
      </c>
      <c r="O23" s="41"/>
    </row>
    <row r="24" spans="1:15" x14ac:dyDescent="0.3">
      <c r="A24" s="58"/>
      <c r="B24" s="67" t="s">
        <v>18</v>
      </c>
      <c r="C24" s="68">
        <v>15.598212</v>
      </c>
      <c r="D24" s="68">
        <v>14.598738000000001</v>
      </c>
      <c r="E24" s="68">
        <v>13.812638</v>
      </c>
      <c r="F24" s="68">
        <v>18.331320000000002</v>
      </c>
      <c r="G24" s="68">
        <v>12.893437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1"/>
        <v/>
      </c>
      <c r="O24" s="41"/>
    </row>
    <row r="25" spans="1:15" x14ac:dyDescent="0.3">
      <c r="A25" s="58"/>
      <c r="B25" s="69" t="s">
        <v>33</v>
      </c>
      <c r="C25" s="70">
        <v>178.61472799999999</v>
      </c>
      <c r="D25" s="70">
        <v>163.47708</v>
      </c>
      <c r="E25" s="70">
        <v>155.47895</v>
      </c>
      <c r="F25" s="70">
        <v>149.32548</v>
      </c>
      <c r="G25" s="70">
        <v>162.95430000000002</v>
      </c>
      <c r="H25" s="82">
        <v>126.119406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-8.4750278823591643</v>
      </c>
      <c r="E26" s="70">
        <v>-4.8925084788644435</v>
      </c>
      <c r="F26" s="70">
        <v>-3.9577511939719145</v>
      </c>
      <c r="G26" s="70">
        <v>9.1269219425914585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133.63974400000001</v>
      </c>
      <c r="D28" s="70">
        <v>123.238719</v>
      </c>
      <c r="E28" s="70">
        <v>110.23593100000001</v>
      </c>
      <c r="F28" s="70">
        <v>100.251364</v>
      </c>
      <c r="G28" s="70">
        <v>122.03483399999999</v>
      </c>
      <c r="H28" s="30">
        <v>126.119406</v>
      </c>
      <c r="I28" s="66">
        <v>3.3470541697955047</v>
      </c>
      <c r="J28" s="30">
        <v>103.3470541697955</v>
      </c>
      <c r="K28" s="30">
        <v>21.728851489741331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-7.7828830620926714</v>
      </c>
      <c r="E29" s="70">
        <v>-10.550895128989445</v>
      </c>
      <c r="F29" s="70">
        <v>-9.0574524199373947</v>
      </c>
      <c r="G29" s="70">
        <v>21.728851489741331</v>
      </c>
      <c r="H29" s="30">
        <v>3.3470541697955047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8" t="s">
        <v>141</v>
      </c>
      <c r="D31" s="228"/>
      <c r="E31" s="228"/>
      <c r="F31" s="228"/>
      <c r="G31" s="228"/>
      <c r="H31" s="228"/>
      <c r="I31" s="228"/>
      <c r="J31" s="228"/>
      <c r="K31" s="228"/>
      <c r="L31" s="60"/>
    </row>
    <row r="32" spans="1:15" s="136" customFormat="1" x14ac:dyDescent="0.3">
      <c r="A32" s="61"/>
      <c r="B32" s="44"/>
      <c r="C32" s="228" t="str">
        <f>+'Histórico exportaciones'!C32:I32</f>
        <v xml:space="preserve">Valor FOB, millones de dólares, promedio móvil 12 meses </v>
      </c>
      <c r="D32" s="228"/>
      <c r="E32" s="228"/>
      <c r="F32" s="228"/>
      <c r="G32" s="228"/>
      <c r="H32" s="228"/>
      <c r="I32" s="228"/>
      <c r="J32" s="228"/>
      <c r="K32" s="228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A46" s="40"/>
      <c r="N46" s="127"/>
    </row>
    <row r="47" spans="1:15" s="136" customFormat="1" x14ac:dyDescent="0.3">
      <c r="A47" s="40"/>
      <c r="B47" s="193"/>
      <c r="C47" s="193"/>
      <c r="D47" s="193"/>
      <c r="E47" s="193"/>
      <c r="F47" s="193"/>
      <c r="G47" s="193"/>
      <c r="N47" s="127"/>
    </row>
    <row r="48" spans="1:15" s="136" customFormat="1" x14ac:dyDescent="0.3">
      <c r="A48" s="40"/>
      <c r="B48" s="193"/>
      <c r="C48" s="193"/>
      <c r="D48" s="193"/>
      <c r="E48" s="193"/>
      <c r="F48" s="193"/>
      <c r="G48" s="193"/>
      <c r="N48" s="127"/>
    </row>
    <row r="49" spans="2:15" x14ac:dyDescent="0.3">
      <c r="B49" s="193"/>
      <c r="C49" s="193"/>
      <c r="D49" s="193"/>
      <c r="E49" s="193"/>
      <c r="F49" s="193"/>
      <c r="G49" s="193"/>
      <c r="H49" s="136"/>
      <c r="I49" s="136"/>
      <c r="J49" s="136"/>
      <c r="K49" s="136"/>
      <c r="L49" s="136"/>
      <c r="M49" s="136"/>
      <c r="N49" s="127"/>
      <c r="O49" s="136"/>
    </row>
    <row r="50" spans="2:15" x14ac:dyDescent="0.3">
      <c r="B50" s="193"/>
      <c r="C50" s="193"/>
      <c r="D50" s="193"/>
      <c r="E50" s="193"/>
      <c r="F50" s="193"/>
      <c r="G50" s="193"/>
      <c r="H50" s="136"/>
      <c r="I50" s="136"/>
      <c r="J50" s="136"/>
      <c r="K50" s="136"/>
      <c r="L50" s="136"/>
      <c r="M50" s="136"/>
      <c r="N50" s="127"/>
      <c r="O50" s="136"/>
    </row>
    <row r="51" spans="2:15" x14ac:dyDescent="0.3">
      <c r="B51" s="127"/>
      <c r="C51" s="127"/>
      <c r="D51" s="127"/>
      <c r="E51" s="127"/>
      <c r="F51" s="127"/>
      <c r="G51" s="127"/>
      <c r="H51" s="136"/>
      <c r="I51" s="136"/>
      <c r="J51" s="136"/>
      <c r="K51" s="136"/>
      <c r="L51" s="136"/>
      <c r="M51" s="136"/>
      <c r="N51" s="127"/>
      <c r="O51" s="136"/>
    </row>
    <row r="52" spans="2:15" x14ac:dyDescent="0.3">
      <c r="B52" s="127"/>
      <c r="C52" s="127"/>
      <c r="D52" s="127"/>
      <c r="E52" s="127"/>
      <c r="F52" s="127"/>
      <c r="G52" s="127"/>
      <c r="H52" s="136"/>
      <c r="I52" s="136"/>
      <c r="J52" s="136"/>
      <c r="K52" s="136"/>
      <c r="L52" s="136"/>
      <c r="M52" s="136"/>
      <c r="N52" s="127"/>
      <c r="O52" s="136"/>
    </row>
    <row r="53" spans="2:15" x14ac:dyDescent="0.3">
      <c r="B53" s="127" t="s">
        <v>1</v>
      </c>
      <c r="C53" s="127" t="s">
        <v>161</v>
      </c>
      <c r="D53" s="127" t="s">
        <v>174</v>
      </c>
      <c r="E53" s="127" t="s">
        <v>162</v>
      </c>
      <c r="F53" s="127" t="s">
        <v>163</v>
      </c>
      <c r="G53" s="127"/>
      <c r="H53" s="136"/>
      <c r="I53" s="136"/>
      <c r="J53" s="136"/>
      <c r="K53" s="136"/>
      <c r="L53" s="136"/>
      <c r="M53" s="136"/>
      <c r="N53" s="127"/>
      <c r="O53" s="136"/>
    </row>
    <row r="54" spans="2:15" x14ac:dyDescent="0.3">
      <c r="B54" s="127">
        <f>+C11</f>
        <v>2014</v>
      </c>
      <c r="C54" s="127">
        <v>1</v>
      </c>
      <c r="D54" s="214">
        <f t="shared" ref="D54:D65" si="2">+C13</f>
        <v>10.793291</v>
      </c>
      <c r="E54" s="213">
        <v>41640</v>
      </c>
      <c r="F54" s="127"/>
      <c r="G54" s="127"/>
      <c r="H54" s="136"/>
      <c r="I54" s="136"/>
      <c r="J54" s="136"/>
      <c r="K54" s="136"/>
      <c r="L54" s="136"/>
      <c r="M54" s="136"/>
      <c r="N54" s="127"/>
      <c r="O54" s="136"/>
    </row>
    <row r="55" spans="2:15" x14ac:dyDescent="0.3">
      <c r="B55" s="127">
        <f t="shared" ref="B55:B65" si="3">+B54</f>
        <v>2014</v>
      </c>
      <c r="C55" s="127">
        <v>2</v>
      </c>
      <c r="D55" s="214">
        <f t="shared" si="2"/>
        <v>12.983036</v>
      </c>
      <c r="E55" s="213">
        <v>41671</v>
      </c>
      <c r="F55" s="127"/>
      <c r="G55" s="127"/>
      <c r="H55" s="136"/>
      <c r="I55" s="136"/>
      <c r="J55" s="136"/>
      <c r="K55" s="136"/>
      <c r="L55" s="136"/>
      <c r="M55" s="136"/>
      <c r="N55" s="127"/>
      <c r="O55" s="136"/>
    </row>
    <row r="56" spans="2:15" x14ac:dyDescent="0.3">
      <c r="B56" s="127">
        <f t="shared" si="3"/>
        <v>2014</v>
      </c>
      <c r="C56" s="127">
        <v>3</v>
      </c>
      <c r="D56" s="214">
        <f t="shared" si="2"/>
        <v>14.789878</v>
      </c>
      <c r="E56" s="213">
        <v>41699</v>
      </c>
      <c r="F56" s="127"/>
      <c r="G56" s="127"/>
      <c r="H56" s="136"/>
      <c r="I56" s="136"/>
      <c r="J56" s="136"/>
      <c r="K56" s="136"/>
      <c r="L56" s="136"/>
      <c r="M56" s="136"/>
      <c r="N56" s="127"/>
      <c r="O56" s="136"/>
    </row>
    <row r="57" spans="2:15" x14ac:dyDescent="0.3">
      <c r="B57" s="127">
        <f t="shared" si="3"/>
        <v>2014</v>
      </c>
      <c r="C57" s="127">
        <v>4</v>
      </c>
      <c r="D57" s="214">
        <f t="shared" si="2"/>
        <v>15.347742999999999</v>
      </c>
      <c r="E57" s="213">
        <v>41730</v>
      </c>
      <c r="F57" s="182">
        <f>+AVERAGE(D54:D61)</f>
        <v>14.419540625</v>
      </c>
      <c r="G57" s="127"/>
      <c r="H57" s="136"/>
      <c r="I57" s="136"/>
      <c r="J57" s="136"/>
      <c r="K57" s="136"/>
      <c r="L57" s="136"/>
      <c r="M57" s="136"/>
      <c r="N57" s="127"/>
      <c r="O57" s="136"/>
    </row>
    <row r="58" spans="2:15" x14ac:dyDescent="0.3">
      <c r="B58" s="127">
        <f t="shared" si="3"/>
        <v>2014</v>
      </c>
      <c r="C58" s="127">
        <v>5</v>
      </c>
      <c r="D58" s="214">
        <f t="shared" si="2"/>
        <v>13.612314</v>
      </c>
      <c r="E58" s="213">
        <v>41760</v>
      </c>
      <c r="F58" s="182">
        <f>+AVERAGE(D54:D61)</f>
        <v>14.419540625</v>
      </c>
      <c r="G58" s="127"/>
      <c r="H58" s="136"/>
      <c r="I58" s="136"/>
      <c r="J58" s="136"/>
      <c r="K58" s="136"/>
      <c r="L58" s="136"/>
      <c r="M58" s="136"/>
      <c r="N58" s="127"/>
      <c r="O58" s="136"/>
    </row>
    <row r="59" spans="2:15" x14ac:dyDescent="0.3">
      <c r="B59" s="127">
        <f t="shared" si="3"/>
        <v>2014</v>
      </c>
      <c r="C59" s="127">
        <v>6</v>
      </c>
      <c r="D59" s="214">
        <f t="shared" si="2"/>
        <v>12.985901999999999</v>
      </c>
      <c r="E59" s="213">
        <v>41791</v>
      </c>
      <c r="F59" s="182">
        <f>+AVERAGE(D54:D61)</f>
        <v>14.419540625</v>
      </c>
      <c r="G59" s="127"/>
      <c r="H59" s="136"/>
      <c r="I59" s="136"/>
      <c r="J59" s="136"/>
      <c r="K59" s="136"/>
      <c r="L59" s="136"/>
      <c r="M59" s="136"/>
      <c r="N59" s="127"/>
      <c r="O59" s="136"/>
    </row>
    <row r="60" spans="2:15" x14ac:dyDescent="0.3">
      <c r="B60" s="127">
        <f t="shared" si="3"/>
        <v>2014</v>
      </c>
      <c r="C60" s="127">
        <v>7</v>
      </c>
      <c r="D60" s="214">
        <f t="shared" si="2"/>
        <v>18.442281000000001</v>
      </c>
      <c r="E60" s="213">
        <v>41821</v>
      </c>
      <c r="F60" s="182">
        <f>+AVERAGE(D54:D61)</f>
        <v>14.419540625</v>
      </c>
      <c r="G60" s="127"/>
      <c r="H60" s="136"/>
      <c r="I60" s="136"/>
      <c r="J60" s="136"/>
      <c r="K60" s="136"/>
      <c r="L60" s="136"/>
      <c r="M60" s="136"/>
      <c r="N60" s="127"/>
      <c r="O60" s="136"/>
    </row>
    <row r="61" spans="2:15" x14ac:dyDescent="0.3">
      <c r="B61" s="127">
        <f t="shared" si="3"/>
        <v>2014</v>
      </c>
      <c r="C61" s="127">
        <v>8</v>
      </c>
      <c r="D61" s="214">
        <f t="shared" si="2"/>
        <v>16.401879999999998</v>
      </c>
      <c r="E61" s="213">
        <v>41852</v>
      </c>
      <c r="F61" s="182">
        <f>+AVERAGE(D54:D61)</f>
        <v>14.419540625</v>
      </c>
      <c r="G61" s="127"/>
      <c r="H61" s="136"/>
      <c r="I61" s="136"/>
      <c r="J61" s="136"/>
      <c r="K61" s="136"/>
      <c r="L61" s="136"/>
      <c r="M61" s="136"/>
      <c r="N61" s="127"/>
      <c r="O61" s="136"/>
    </row>
    <row r="62" spans="2:15" x14ac:dyDescent="0.3">
      <c r="B62" s="127">
        <f t="shared" si="3"/>
        <v>2014</v>
      </c>
      <c r="C62" s="127">
        <v>9</v>
      </c>
      <c r="D62" s="214">
        <f t="shared" si="2"/>
        <v>18.283418999999999</v>
      </c>
      <c r="E62" s="213">
        <v>41883</v>
      </c>
      <c r="F62" s="182">
        <f>+AVERAGE(D54:D62)</f>
        <v>14.848860444444446</v>
      </c>
      <c r="G62" s="127"/>
      <c r="H62" s="136"/>
      <c r="I62" s="136"/>
      <c r="J62" s="136"/>
      <c r="K62" s="136"/>
      <c r="L62" s="136"/>
      <c r="M62" s="136"/>
      <c r="N62" s="127"/>
      <c r="O62" s="136"/>
    </row>
    <row r="63" spans="2:15" x14ac:dyDescent="0.3">
      <c r="B63" s="127">
        <f t="shared" si="3"/>
        <v>2014</v>
      </c>
      <c r="C63" s="127">
        <v>10</v>
      </c>
      <c r="D63" s="214">
        <f t="shared" si="2"/>
        <v>16.411473000000001</v>
      </c>
      <c r="E63" s="213">
        <v>41913</v>
      </c>
      <c r="F63" s="182">
        <f>+AVERAGE(D54:D63)</f>
        <v>15.0051217</v>
      </c>
      <c r="G63" s="127"/>
      <c r="H63" s="136"/>
      <c r="I63" s="136"/>
      <c r="J63" s="136"/>
      <c r="K63" s="136"/>
      <c r="L63" s="136"/>
      <c r="M63" s="136"/>
      <c r="N63" s="127"/>
      <c r="O63" s="136"/>
    </row>
    <row r="64" spans="2:15" x14ac:dyDescent="0.3">
      <c r="B64" s="127">
        <f t="shared" si="3"/>
        <v>2014</v>
      </c>
      <c r="C64" s="127">
        <v>11</v>
      </c>
      <c r="D64" s="214">
        <f t="shared" si="2"/>
        <v>12.965299</v>
      </c>
      <c r="E64" s="213">
        <v>41944</v>
      </c>
      <c r="F64" s="182">
        <f>+AVERAGE(D54:D64)</f>
        <v>14.819683272727273</v>
      </c>
      <c r="G64" s="127"/>
      <c r="H64" s="136"/>
      <c r="I64" s="136"/>
      <c r="J64" s="136"/>
    </row>
    <row r="65" spans="2:7" x14ac:dyDescent="0.3">
      <c r="B65" s="127">
        <f t="shared" si="3"/>
        <v>2014</v>
      </c>
      <c r="C65" s="127">
        <v>12</v>
      </c>
      <c r="D65" s="214">
        <f t="shared" si="2"/>
        <v>15.598212</v>
      </c>
      <c r="E65" s="213">
        <v>41974</v>
      </c>
      <c r="F65" s="182">
        <f t="shared" ref="F65:F96" si="4">+AVERAGE(D54:D65)</f>
        <v>14.884560666666665</v>
      </c>
      <c r="G65" s="41"/>
    </row>
    <row r="66" spans="2:7" x14ac:dyDescent="0.3">
      <c r="B66" s="127">
        <f>+D11</f>
        <v>2015</v>
      </c>
      <c r="C66" s="127">
        <v>1</v>
      </c>
      <c r="D66" s="214">
        <f t="shared" ref="D66:D77" si="5">+D13</f>
        <v>12.912324</v>
      </c>
      <c r="E66" s="213">
        <v>42005</v>
      </c>
      <c r="F66" s="182">
        <f t="shared" si="4"/>
        <v>15.061146749999999</v>
      </c>
      <c r="G66" s="41"/>
    </row>
    <row r="67" spans="2:7" x14ac:dyDescent="0.3">
      <c r="B67" s="127">
        <f t="shared" ref="B67:B77" si="6">+B66</f>
        <v>2015</v>
      </c>
      <c r="C67" s="127">
        <v>2</v>
      </c>
      <c r="D67" s="214">
        <f t="shared" si="5"/>
        <v>14.59662</v>
      </c>
      <c r="E67" s="213">
        <v>42036</v>
      </c>
      <c r="F67" s="182">
        <f t="shared" si="4"/>
        <v>15.195612083333335</v>
      </c>
      <c r="G67" s="41"/>
    </row>
    <row r="68" spans="2:7" x14ac:dyDescent="0.3">
      <c r="B68" s="127">
        <f t="shared" si="6"/>
        <v>2015</v>
      </c>
      <c r="C68" s="127">
        <v>3</v>
      </c>
      <c r="D68" s="214">
        <f t="shared" si="5"/>
        <v>13.123181000000001</v>
      </c>
      <c r="E68" s="213">
        <v>42064</v>
      </c>
      <c r="F68" s="182">
        <f t="shared" si="4"/>
        <v>15.056720666666665</v>
      </c>
      <c r="G68" s="41"/>
    </row>
    <row r="69" spans="2:7" x14ac:dyDescent="0.3">
      <c r="B69" s="127">
        <f t="shared" si="6"/>
        <v>2015</v>
      </c>
      <c r="C69" s="127">
        <v>4</v>
      </c>
      <c r="D69" s="214">
        <f t="shared" si="5"/>
        <v>14.827071</v>
      </c>
      <c r="E69" s="213">
        <v>42095</v>
      </c>
      <c r="F69" s="182">
        <f t="shared" si="4"/>
        <v>15.013331333333333</v>
      </c>
      <c r="G69" s="41"/>
    </row>
    <row r="70" spans="2:7" x14ac:dyDescent="0.3">
      <c r="B70" s="127">
        <f t="shared" si="6"/>
        <v>2015</v>
      </c>
      <c r="C70" s="127">
        <v>5</v>
      </c>
      <c r="D70" s="214">
        <f t="shared" si="5"/>
        <v>13.669269</v>
      </c>
      <c r="E70" s="213">
        <v>42125</v>
      </c>
      <c r="F70" s="182">
        <f t="shared" si="4"/>
        <v>15.018077583333332</v>
      </c>
      <c r="G70" s="41"/>
    </row>
    <row r="71" spans="2:7" x14ac:dyDescent="0.3">
      <c r="B71" s="127">
        <f t="shared" si="6"/>
        <v>2015</v>
      </c>
      <c r="C71" s="127">
        <v>6</v>
      </c>
      <c r="D71" s="214">
        <f t="shared" si="5"/>
        <v>12.736098999999999</v>
      </c>
      <c r="E71" s="213">
        <v>42156</v>
      </c>
      <c r="F71" s="182">
        <f t="shared" si="4"/>
        <v>14.997260666666664</v>
      </c>
      <c r="G71" s="41"/>
    </row>
    <row r="72" spans="2:7" x14ac:dyDescent="0.3">
      <c r="B72" s="127">
        <f t="shared" si="6"/>
        <v>2015</v>
      </c>
      <c r="C72" s="127">
        <v>7</v>
      </c>
      <c r="D72" s="214">
        <f t="shared" si="5"/>
        <v>13.81592</v>
      </c>
      <c r="E72" s="213">
        <v>42186</v>
      </c>
      <c r="F72" s="182">
        <f t="shared" si="4"/>
        <v>14.611730583333333</v>
      </c>
      <c r="G72" s="41"/>
    </row>
    <row r="73" spans="2:7" x14ac:dyDescent="0.3">
      <c r="B73" s="127">
        <f t="shared" si="6"/>
        <v>2015</v>
      </c>
      <c r="C73" s="127">
        <v>8</v>
      </c>
      <c r="D73" s="214">
        <f t="shared" si="5"/>
        <v>13.492183000000001</v>
      </c>
      <c r="E73" s="213">
        <v>42217</v>
      </c>
      <c r="F73" s="182">
        <f t="shared" si="4"/>
        <v>14.369255833333334</v>
      </c>
      <c r="G73" s="41"/>
    </row>
    <row r="74" spans="2:7" x14ac:dyDescent="0.3">
      <c r="B74" s="127">
        <f t="shared" si="6"/>
        <v>2015</v>
      </c>
      <c r="C74" s="127">
        <v>9</v>
      </c>
      <c r="D74" s="214">
        <f t="shared" si="5"/>
        <v>14.066051999999999</v>
      </c>
      <c r="E74" s="213">
        <v>42248</v>
      </c>
      <c r="F74" s="182">
        <f t="shared" si="4"/>
        <v>14.017808583333334</v>
      </c>
      <c r="G74" s="41"/>
    </row>
    <row r="75" spans="2:7" x14ac:dyDescent="0.3">
      <c r="B75" s="127">
        <f t="shared" si="6"/>
        <v>2015</v>
      </c>
      <c r="C75" s="127">
        <v>10</v>
      </c>
      <c r="D75" s="214">
        <f t="shared" si="5"/>
        <v>14.624241</v>
      </c>
      <c r="E75" s="213">
        <v>42278</v>
      </c>
      <c r="F75" s="182">
        <f t="shared" si="4"/>
        <v>13.868872583333335</v>
      </c>
      <c r="G75" s="41"/>
    </row>
    <row r="76" spans="2:7" x14ac:dyDescent="0.3">
      <c r="B76" s="127">
        <f t="shared" si="6"/>
        <v>2015</v>
      </c>
      <c r="C76" s="127">
        <v>11</v>
      </c>
      <c r="D76" s="214">
        <f t="shared" si="5"/>
        <v>11.015382000000001</v>
      </c>
      <c r="E76" s="213">
        <v>42309</v>
      </c>
      <c r="F76" s="182">
        <f t="shared" si="4"/>
        <v>13.706379499999999</v>
      </c>
      <c r="G76" s="41"/>
    </row>
    <row r="77" spans="2:7" x14ac:dyDescent="0.3">
      <c r="B77" s="127">
        <f t="shared" si="6"/>
        <v>2015</v>
      </c>
      <c r="C77" s="127">
        <v>12</v>
      </c>
      <c r="D77" s="214">
        <f t="shared" si="5"/>
        <v>14.598738000000001</v>
      </c>
      <c r="E77" s="213">
        <v>42339</v>
      </c>
      <c r="F77" s="182">
        <f t="shared" si="4"/>
        <v>13.623089999999999</v>
      </c>
      <c r="G77" s="41"/>
    </row>
    <row r="78" spans="2:7" x14ac:dyDescent="0.3">
      <c r="B78" s="127">
        <f>+E11</f>
        <v>2016</v>
      </c>
      <c r="C78" s="127">
        <v>1</v>
      </c>
      <c r="D78" s="214">
        <f t="shared" ref="D78:D89" si="7">+E13</f>
        <v>6.5328619999999997</v>
      </c>
      <c r="E78" s="213">
        <v>42370</v>
      </c>
      <c r="F78" s="182">
        <f t="shared" si="4"/>
        <v>13.091468166666665</v>
      </c>
      <c r="G78" s="41"/>
    </row>
    <row r="79" spans="2:7" x14ac:dyDescent="0.3">
      <c r="B79" s="127">
        <f t="shared" ref="B79:B89" si="8">+B78</f>
        <v>2016</v>
      </c>
      <c r="C79" s="127">
        <v>2</v>
      </c>
      <c r="D79" s="214">
        <f t="shared" si="7"/>
        <v>13.221061000000001</v>
      </c>
      <c r="E79" s="213">
        <v>42401</v>
      </c>
      <c r="F79" s="182">
        <f t="shared" si="4"/>
        <v>12.97683825</v>
      </c>
      <c r="G79" s="41"/>
    </row>
    <row r="80" spans="2:7" x14ac:dyDescent="0.3">
      <c r="B80" s="127">
        <f t="shared" si="8"/>
        <v>2016</v>
      </c>
      <c r="C80" s="127">
        <v>3</v>
      </c>
      <c r="D80" s="214">
        <f t="shared" si="7"/>
        <v>11.330367000000001</v>
      </c>
      <c r="E80" s="213">
        <v>42430</v>
      </c>
      <c r="F80" s="182">
        <f t="shared" si="4"/>
        <v>12.827437083333331</v>
      </c>
      <c r="G80" s="41"/>
    </row>
    <row r="81" spans="2:7" x14ac:dyDescent="0.3">
      <c r="B81" s="127">
        <f t="shared" si="8"/>
        <v>2016</v>
      </c>
      <c r="C81" s="127">
        <v>4</v>
      </c>
      <c r="D81" s="214">
        <f t="shared" si="7"/>
        <v>13.116508</v>
      </c>
      <c r="E81" s="213">
        <v>42461</v>
      </c>
      <c r="F81" s="182">
        <f t="shared" si="4"/>
        <v>12.684890166666667</v>
      </c>
      <c r="G81" s="41"/>
    </row>
    <row r="82" spans="2:7" x14ac:dyDescent="0.3">
      <c r="B82" s="127">
        <f t="shared" si="8"/>
        <v>2016</v>
      </c>
      <c r="C82" s="127">
        <v>5</v>
      </c>
      <c r="D82" s="214">
        <f t="shared" si="7"/>
        <v>13.503983</v>
      </c>
      <c r="E82" s="213">
        <v>42491</v>
      </c>
      <c r="F82" s="182">
        <f t="shared" si="4"/>
        <v>12.671116333333332</v>
      </c>
      <c r="G82" s="41"/>
    </row>
    <row r="83" spans="2:7" x14ac:dyDescent="0.3">
      <c r="B83" s="127">
        <f t="shared" si="8"/>
        <v>2016</v>
      </c>
      <c r="C83" s="127">
        <v>6</v>
      </c>
      <c r="D83" s="214">
        <f t="shared" si="7"/>
        <v>13.425337000000001</v>
      </c>
      <c r="E83" s="213">
        <v>42522</v>
      </c>
      <c r="F83" s="182">
        <f t="shared" si="4"/>
        <v>12.728552833333334</v>
      </c>
      <c r="G83" s="41"/>
    </row>
    <row r="84" spans="2:7" x14ac:dyDescent="0.3">
      <c r="B84" s="127">
        <f t="shared" si="8"/>
        <v>2016</v>
      </c>
      <c r="C84" s="127">
        <v>7</v>
      </c>
      <c r="D84" s="214">
        <f t="shared" si="7"/>
        <v>8.7689819999999994</v>
      </c>
      <c r="E84" s="213">
        <v>42552</v>
      </c>
      <c r="F84" s="182">
        <f t="shared" si="4"/>
        <v>12.307974666666667</v>
      </c>
      <c r="G84" s="41"/>
    </row>
    <row r="85" spans="2:7" x14ac:dyDescent="0.3">
      <c r="B85" s="127">
        <f t="shared" si="8"/>
        <v>2016</v>
      </c>
      <c r="C85" s="127">
        <v>8</v>
      </c>
      <c r="D85" s="214">
        <f t="shared" si="7"/>
        <v>16.198015000000002</v>
      </c>
      <c r="E85" s="213">
        <v>42583</v>
      </c>
      <c r="F85" s="182">
        <f t="shared" si="4"/>
        <v>12.533460666666665</v>
      </c>
      <c r="G85" s="41"/>
    </row>
    <row r="86" spans="2:7" x14ac:dyDescent="0.3">
      <c r="B86" s="127">
        <f t="shared" si="8"/>
        <v>2016</v>
      </c>
      <c r="C86" s="127">
        <v>9</v>
      </c>
      <c r="D86" s="214">
        <f t="shared" si="7"/>
        <v>14.138816</v>
      </c>
      <c r="E86" s="213">
        <v>42614</v>
      </c>
      <c r="F86" s="182">
        <f t="shared" si="4"/>
        <v>12.539524333333333</v>
      </c>
      <c r="G86" s="41"/>
    </row>
    <row r="87" spans="2:7" x14ac:dyDescent="0.3">
      <c r="B87" s="127">
        <f t="shared" si="8"/>
        <v>2016</v>
      </c>
      <c r="C87" s="127">
        <v>10</v>
      </c>
      <c r="D87" s="214">
        <f t="shared" si="7"/>
        <v>13.17733</v>
      </c>
      <c r="E87" s="213">
        <v>42644</v>
      </c>
      <c r="F87" s="182">
        <f t="shared" si="4"/>
        <v>12.418948416666668</v>
      </c>
      <c r="G87" s="41"/>
    </row>
    <row r="88" spans="2:7" x14ac:dyDescent="0.3">
      <c r="B88" s="127">
        <f t="shared" si="8"/>
        <v>2016</v>
      </c>
      <c r="C88" s="127">
        <v>11</v>
      </c>
      <c r="D88" s="214">
        <f t="shared" si="7"/>
        <v>18.253050999999999</v>
      </c>
      <c r="E88" s="213">
        <v>42675</v>
      </c>
      <c r="F88" s="182">
        <f t="shared" si="4"/>
        <v>13.0220875</v>
      </c>
      <c r="G88" s="41"/>
    </row>
    <row r="89" spans="2:7" x14ac:dyDescent="0.3">
      <c r="B89" s="127">
        <f t="shared" si="8"/>
        <v>2016</v>
      </c>
      <c r="C89" s="127">
        <v>12</v>
      </c>
      <c r="D89" s="214">
        <f t="shared" si="7"/>
        <v>13.812638</v>
      </c>
      <c r="E89" s="213">
        <v>42705</v>
      </c>
      <c r="F89" s="182">
        <f t="shared" si="4"/>
        <v>12.956579166666666</v>
      </c>
      <c r="G89" s="41"/>
    </row>
    <row r="90" spans="2:7" x14ac:dyDescent="0.3">
      <c r="B90" s="127">
        <f>+F11</f>
        <v>2017</v>
      </c>
      <c r="C90" s="127">
        <v>1</v>
      </c>
      <c r="D90" s="214">
        <f t="shared" ref="D90:D101" si="9">+F13</f>
        <v>8.5874319999999997</v>
      </c>
      <c r="E90" s="213">
        <v>42736</v>
      </c>
      <c r="F90" s="182">
        <f t="shared" si="4"/>
        <v>13.127793333333331</v>
      </c>
      <c r="G90" s="41"/>
    </row>
    <row r="91" spans="2:7" x14ac:dyDescent="0.3">
      <c r="B91" s="127">
        <f t="shared" ref="B91:B101" si="10">+B90</f>
        <v>2017</v>
      </c>
      <c r="C91" s="127">
        <v>2</v>
      </c>
      <c r="D91" s="214">
        <f t="shared" si="9"/>
        <v>9.9181369999999998</v>
      </c>
      <c r="E91" s="213">
        <v>42767</v>
      </c>
      <c r="F91" s="182">
        <f t="shared" si="4"/>
        <v>12.852549666666668</v>
      </c>
      <c r="G91" s="41"/>
    </row>
    <row r="92" spans="2:7" x14ac:dyDescent="0.3">
      <c r="B92" s="127">
        <f t="shared" si="10"/>
        <v>2017</v>
      </c>
      <c r="C92" s="127">
        <v>3</v>
      </c>
      <c r="D92" s="214">
        <f t="shared" si="9"/>
        <v>10.363594000000001</v>
      </c>
      <c r="E92" s="213">
        <v>42795</v>
      </c>
      <c r="F92" s="182">
        <f t="shared" si="4"/>
        <v>12.771985250000002</v>
      </c>
      <c r="G92" s="41"/>
    </row>
    <row r="93" spans="2:7" x14ac:dyDescent="0.3">
      <c r="B93" s="127">
        <f t="shared" si="10"/>
        <v>2017</v>
      </c>
      <c r="C93" s="127">
        <v>4</v>
      </c>
      <c r="D93" s="214">
        <f t="shared" si="9"/>
        <v>9.9306529999999995</v>
      </c>
      <c r="E93" s="213">
        <v>42826</v>
      </c>
      <c r="F93" s="182">
        <f t="shared" si="4"/>
        <v>12.506497333333336</v>
      </c>
      <c r="G93" s="41"/>
    </row>
    <row r="94" spans="2:7" x14ac:dyDescent="0.3">
      <c r="B94" s="127">
        <f t="shared" si="10"/>
        <v>2017</v>
      </c>
      <c r="C94" s="127">
        <v>5</v>
      </c>
      <c r="D94" s="214">
        <f t="shared" si="9"/>
        <v>11.759658999999999</v>
      </c>
      <c r="E94" s="213">
        <v>42856</v>
      </c>
      <c r="F94" s="182">
        <f t="shared" si="4"/>
        <v>12.361137000000001</v>
      </c>
      <c r="G94" s="41"/>
    </row>
    <row r="95" spans="2:7" x14ac:dyDescent="0.3">
      <c r="B95" s="127">
        <f t="shared" si="10"/>
        <v>2017</v>
      </c>
      <c r="C95" s="127">
        <v>6</v>
      </c>
      <c r="D95" s="214">
        <f t="shared" si="9"/>
        <v>11.371605000000001</v>
      </c>
      <c r="E95" s="213">
        <v>42887</v>
      </c>
      <c r="F95" s="182">
        <f t="shared" si="4"/>
        <v>12.189992666666667</v>
      </c>
      <c r="G95" s="41"/>
    </row>
    <row r="96" spans="2:7" x14ac:dyDescent="0.3">
      <c r="B96" s="127">
        <f t="shared" si="10"/>
        <v>2017</v>
      </c>
      <c r="C96" s="127">
        <v>7</v>
      </c>
      <c r="D96" s="214">
        <f t="shared" si="9"/>
        <v>13.361359999999999</v>
      </c>
      <c r="E96" s="213">
        <v>42917</v>
      </c>
      <c r="F96" s="182">
        <f t="shared" si="4"/>
        <v>12.572690833333333</v>
      </c>
      <c r="G96" s="41"/>
    </row>
    <row r="97" spans="2:9" x14ac:dyDescent="0.3">
      <c r="B97" s="127">
        <f t="shared" si="10"/>
        <v>2017</v>
      </c>
      <c r="C97" s="127">
        <v>8</v>
      </c>
      <c r="D97" s="214">
        <f t="shared" si="9"/>
        <v>12.412114000000001</v>
      </c>
      <c r="E97" s="213">
        <v>42948</v>
      </c>
      <c r="F97" s="182">
        <f t="shared" ref="F97:F116" si="11">+AVERAGE(D86:D97)</f>
        <v>12.257199083333335</v>
      </c>
      <c r="G97" s="41"/>
    </row>
    <row r="98" spans="2:9" x14ac:dyDescent="0.3">
      <c r="B98" s="127">
        <f t="shared" si="10"/>
        <v>2017</v>
      </c>
      <c r="C98" s="127">
        <v>9</v>
      </c>
      <c r="D98" s="214">
        <f t="shared" si="9"/>
        <v>12.546810000000001</v>
      </c>
      <c r="E98" s="213">
        <v>42979</v>
      </c>
      <c r="F98" s="182">
        <f t="shared" si="11"/>
        <v>12.124531916666667</v>
      </c>
      <c r="G98" s="41"/>
    </row>
    <row r="99" spans="2:9" x14ac:dyDescent="0.3">
      <c r="B99" s="127">
        <f t="shared" si="10"/>
        <v>2017</v>
      </c>
      <c r="C99" s="127">
        <v>10</v>
      </c>
      <c r="D99" s="214">
        <f t="shared" si="9"/>
        <v>15.053286</v>
      </c>
      <c r="E99" s="213">
        <v>43009</v>
      </c>
      <c r="F99" s="182">
        <f t="shared" si="11"/>
        <v>12.280861583333333</v>
      </c>
      <c r="G99" s="41"/>
    </row>
    <row r="100" spans="2:9" x14ac:dyDescent="0.3">
      <c r="B100" s="127">
        <f t="shared" si="10"/>
        <v>2017</v>
      </c>
      <c r="C100" s="127">
        <v>11</v>
      </c>
      <c r="D100" s="214">
        <f t="shared" si="9"/>
        <v>15.68951</v>
      </c>
      <c r="E100" s="213">
        <v>43040</v>
      </c>
      <c r="F100" s="182">
        <f t="shared" si="11"/>
        <v>12.06723316666667</v>
      </c>
      <c r="G100" s="41"/>
    </row>
    <row r="101" spans="2:9" x14ac:dyDescent="0.3">
      <c r="B101" s="127">
        <f t="shared" si="10"/>
        <v>2017</v>
      </c>
      <c r="C101" s="127">
        <v>12</v>
      </c>
      <c r="D101" s="214">
        <f t="shared" si="9"/>
        <v>18.331320000000002</v>
      </c>
      <c r="E101" s="213">
        <v>43070</v>
      </c>
      <c r="F101" s="182">
        <f t="shared" si="11"/>
        <v>12.44379</v>
      </c>
      <c r="G101" s="41"/>
    </row>
    <row r="102" spans="2:9" x14ac:dyDescent="0.3">
      <c r="B102" s="127">
        <f>+G11</f>
        <v>2018</v>
      </c>
      <c r="C102" s="127">
        <v>1</v>
      </c>
      <c r="D102" s="214">
        <f t="shared" ref="D102:D113" si="12">+G13</f>
        <v>14.010152</v>
      </c>
      <c r="E102" s="213">
        <v>43101</v>
      </c>
      <c r="F102" s="182">
        <f t="shared" si="11"/>
        <v>12.895683333333336</v>
      </c>
      <c r="G102" s="41"/>
    </row>
    <row r="103" spans="2:9" x14ac:dyDescent="0.3">
      <c r="B103" s="127">
        <f t="shared" ref="B103:B113" si="13">+B102</f>
        <v>2018</v>
      </c>
      <c r="C103" s="127">
        <v>2</v>
      </c>
      <c r="D103" s="214">
        <f t="shared" si="12"/>
        <v>14.375411</v>
      </c>
      <c r="E103" s="213">
        <v>43132</v>
      </c>
      <c r="F103" s="182">
        <f t="shared" si="11"/>
        <v>13.267122833333332</v>
      </c>
      <c r="G103" s="41"/>
    </row>
    <row r="104" spans="2:9" x14ac:dyDescent="0.3">
      <c r="B104" s="127">
        <f t="shared" si="13"/>
        <v>2018</v>
      </c>
      <c r="C104" s="127">
        <v>3</v>
      </c>
      <c r="D104" s="214">
        <f t="shared" si="12"/>
        <v>14.510341</v>
      </c>
      <c r="E104" s="213">
        <v>43160</v>
      </c>
      <c r="F104" s="182">
        <f t="shared" si="11"/>
        <v>13.612685083333334</v>
      </c>
      <c r="G104" s="41"/>
    </row>
    <row r="105" spans="2:9" x14ac:dyDescent="0.3">
      <c r="B105" s="127">
        <f t="shared" si="13"/>
        <v>2018</v>
      </c>
      <c r="C105" s="127">
        <v>4</v>
      </c>
      <c r="D105" s="214">
        <f t="shared" si="12"/>
        <v>13.024535</v>
      </c>
      <c r="E105" s="213">
        <v>43191</v>
      </c>
      <c r="F105" s="182">
        <f t="shared" si="11"/>
        <v>13.870508583333333</v>
      </c>
      <c r="G105" s="41"/>
    </row>
    <row r="106" spans="2:9" x14ac:dyDescent="0.3">
      <c r="B106" s="127">
        <f t="shared" si="13"/>
        <v>2018</v>
      </c>
      <c r="C106" s="127">
        <v>5</v>
      </c>
      <c r="D106" s="214">
        <f t="shared" si="12"/>
        <v>15.588381999999999</v>
      </c>
      <c r="E106" s="213">
        <v>43221</v>
      </c>
      <c r="F106" s="182">
        <f t="shared" si="11"/>
        <v>14.189568833333333</v>
      </c>
      <c r="G106" s="41"/>
    </row>
    <row r="107" spans="2:9" x14ac:dyDescent="0.3">
      <c r="B107" s="127">
        <f t="shared" si="13"/>
        <v>2018</v>
      </c>
      <c r="C107" s="127">
        <v>6</v>
      </c>
      <c r="D107" s="214">
        <f t="shared" si="12"/>
        <v>13.010756000000001</v>
      </c>
      <c r="E107" s="213">
        <v>43252</v>
      </c>
      <c r="F107" s="182">
        <f t="shared" si="11"/>
        <v>14.326164749999998</v>
      </c>
      <c r="G107" s="41"/>
    </row>
    <row r="108" spans="2:9" x14ac:dyDescent="0.3">
      <c r="B108" s="127">
        <f t="shared" si="13"/>
        <v>2018</v>
      </c>
      <c r="C108" s="127">
        <v>7</v>
      </c>
      <c r="D108" s="214">
        <f t="shared" si="12"/>
        <v>11.895089</v>
      </c>
      <c r="E108" s="213">
        <v>43282</v>
      </c>
      <c r="F108" s="182">
        <f t="shared" si="11"/>
        <v>14.2039755</v>
      </c>
      <c r="G108" s="41"/>
    </row>
    <row r="109" spans="2:9" x14ac:dyDescent="0.3">
      <c r="B109" s="127">
        <f t="shared" si="13"/>
        <v>2018</v>
      </c>
      <c r="C109" s="127">
        <v>8</v>
      </c>
      <c r="D109" s="214">
        <f t="shared" si="12"/>
        <v>12.750143</v>
      </c>
      <c r="E109" s="213">
        <v>43313</v>
      </c>
      <c r="F109" s="182">
        <f t="shared" si="11"/>
        <v>14.232144583333337</v>
      </c>
      <c r="G109" s="41"/>
    </row>
    <row r="110" spans="2:9" x14ac:dyDescent="0.3">
      <c r="B110" s="127">
        <f t="shared" si="13"/>
        <v>2018</v>
      </c>
      <c r="C110" s="127">
        <v>9</v>
      </c>
      <c r="D110" s="214">
        <f t="shared" si="12"/>
        <v>12.870025</v>
      </c>
      <c r="E110" s="213">
        <v>43344</v>
      </c>
      <c r="F110" s="182">
        <f t="shared" si="11"/>
        <v>14.259079166666666</v>
      </c>
      <c r="G110" s="41"/>
    </row>
    <row r="111" spans="2:9" x14ac:dyDescent="0.3">
      <c r="B111" s="127">
        <f t="shared" si="13"/>
        <v>2018</v>
      </c>
      <c r="C111" s="127">
        <v>10</v>
      </c>
      <c r="D111" s="214">
        <f t="shared" si="12"/>
        <v>14.188530999999999</v>
      </c>
      <c r="E111" s="213">
        <v>43374</v>
      </c>
      <c r="F111" s="182">
        <f t="shared" si="11"/>
        <v>14.187016250000001</v>
      </c>
      <c r="G111" s="41"/>
    </row>
    <row r="112" spans="2:9" x14ac:dyDescent="0.3">
      <c r="B112" s="127">
        <f t="shared" si="13"/>
        <v>2018</v>
      </c>
      <c r="C112" s="127">
        <v>11</v>
      </c>
      <c r="D112" s="214">
        <f t="shared" si="12"/>
        <v>13.837498</v>
      </c>
      <c r="E112" s="213">
        <v>43405</v>
      </c>
      <c r="F112" s="182">
        <f t="shared" si="11"/>
        <v>14.032681916666668</v>
      </c>
      <c r="G112" s="41"/>
      <c r="H112" s="144"/>
      <c r="I112" s="144"/>
    </row>
    <row r="113" spans="2:9" x14ac:dyDescent="0.3">
      <c r="B113" s="127">
        <f t="shared" si="13"/>
        <v>2018</v>
      </c>
      <c r="C113" s="127">
        <v>12</v>
      </c>
      <c r="D113" s="214">
        <f t="shared" si="12"/>
        <v>12.893437</v>
      </c>
      <c r="E113" s="213">
        <v>43435</v>
      </c>
      <c r="F113" s="182">
        <f t="shared" si="11"/>
        <v>13.579525000000002</v>
      </c>
      <c r="G113" s="41"/>
      <c r="H113" s="144"/>
      <c r="I113" s="144"/>
    </row>
    <row r="114" spans="2:9" x14ac:dyDescent="0.3">
      <c r="B114" s="127">
        <v>2019</v>
      </c>
      <c r="C114" s="127">
        <v>1</v>
      </c>
      <c r="D114" s="214">
        <f t="shared" ref="D114:D125" si="14">+H13</f>
        <v>9.9800620000000002</v>
      </c>
      <c r="E114" s="213">
        <v>43466</v>
      </c>
      <c r="F114" s="182">
        <f t="shared" si="11"/>
        <v>13.243684166666666</v>
      </c>
      <c r="G114" s="41"/>
      <c r="H114" s="144"/>
      <c r="I114" s="144"/>
    </row>
    <row r="115" spans="2:9" x14ac:dyDescent="0.3">
      <c r="B115" s="127">
        <f t="shared" ref="B115:B125" si="15">+B114</f>
        <v>2019</v>
      </c>
      <c r="C115" s="127">
        <v>2</v>
      </c>
      <c r="D115" s="214">
        <f t="shared" si="14"/>
        <v>13.83131</v>
      </c>
      <c r="E115" s="213">
        <v>43497</v>
      </c>
      <c r="F115" s="182">
        <f t="shared" si="11"/>
        <v>13.198342416666668</v>
      </c>
      <c r="G115" s="41"/>
      <c r="H115" s="144"/>
      <c r="I115" s="144"/>
    </row>
    <row r="116" spans="2:9" x14ac:dyDescent="0.3">
      <c r="B116" s="127">
        <f t="shared" si="15"/>
        <v>2019</v>
      </c>
      <c r="C116" s="127">
        <v>3</v>
      </c>
      <c r="D116" s="214">
        <f t="shared" si="14"/>
        <v>14.649179</v>
      </c>
      <c r="E116" s="213">
        <v>43525</v>
      </c>
      <c r="F116" s="182">
        <f t="shared" si="11"/>
        <v>13.20991225</v>
      </c>
      <c r="G116" s="41"/>
      <c r="H116" s="144"/>
      <c r="I116" s="144"/>
    </row>
    <row r="117" spans="2:9" x14ac:dyDescent="0.3">
      <c r="B117" s="127">
        <f t="shared" si="15"/>
        <v>2019</v>
      </c>
      <c r="C117" s="127">
        <v>4</v>
      </c>
      <c r="D117" s="214">
        <f t="shared" si="14"/>
        <v>15.532316</v>
      </c>
      <c r="E117" s="213">
        <v>43556</v>
      </c>
      <c r="F117" s="182">
        <f>+AVERAGE(D106:D117)</f>
        <v>13.418894000000002</v>
      </c>
      <c r="G117" s="41"/>
      <c r="H117" s="144"/>
      <c r="I117" s="144"/>
    </row>
    <row r="118" spans="2:9" x14ac:dyDescent="0.3">
      <c r="B118" s="127">
        <f t="shared" si="15"/>
        <v>2019</v>
      </c>
      <c r="C118" s="127">
        <v>5</v>
      </c>
      <c r="D118" s="214">
        <f>+H17</f>
        <v>15.322798000000001</v>
      </c>
      <c r="E118" s="213">
        <v>43586</v>
      </c>
      <c r="F118" s="182">
        <f>+AVERAGE(D107:D118)</f>
        <v>13.396762000000003</v>
      </c>
      <c r="G118" s="41"/>
      <c r="H118" s="144"/>
      <c r="I118" s="144"/>
    </row>
    <row r="119" spans="2:9" x14ac:dyDescent="0.3">
      <c r="B119" s="127">
        <f t="shared" si="15"/>
        <v>2019</v>
      </c>
      <c r="C119" s="127">
        <v>6</v>
      </c>
      <c r="D119" s="214">
        <f t="shared" si="14"/>
        <v>11.02505</v>
      </c>
      <c r="E119" s="213">
        <v>43617</v>
      </c>
      <c r="F119" s="182">
        <f t="shared" ref="F119" si="16">+AVERAGE(D108:D119)</f>
        <v>13.231286500000001</v>
      </c>
      <c r="G119" s="41"/>
      <c r="H119" s="144"/>
      <c r="I119" s="144"/>
    </row>
    <row r="120" spans="2:9" x14ac:dyDescent="0.3">
      <c r="B120" s="127">
        <f t="shared" si="15"/>
        <v>2019</v>
      </c>
      <c r="C120" s="127">
        <v>7</v>
      </c>
      <c r="D120" s="214">
        <f t="shared" si="14"/>
        <v>14.318683999999999</v>
      </c>
      <c r="E120" s="213">
        <v>43647</v>
      </c>
      <c r="F120" s="182">
        <f t="shared" ref="F120:F121" si="17">+AVERAGE(D109:D120)</f>
        <v>13.433252749999999</v>
      </c>
      <c r="G120" s="41"/>
      <c r="H120" s="144"/>
      <c r="I120" s="144"/>
    </row>
    <row r="121" spans="2:9" x14ac:dyDescent="0.3">
      <c r="B121" s="127">
        <f t="shared" si="15"/>
        <v>2019</v>
      </c>
      <c r="C121" s="127">
        <v>8</v>
      </c>
      <c r="D121" s="214">
        <f t="shared" si="14"/>
        <v>15.704879999999999</v>
      </c>
      <c r="E121" s="213">
        <v>43678</v>
      </c>
      <c r="F121" s="182">
        <f t="shared" si="17"/>
        <v>13.679480833333335</v>
      </c>
      <c r="G121" s="41"/>
      <c r="H121" s="144"/>
      <c r="I121" s="144"/>
    </row>
    <row r="122" spans="2:9" x14ac:dyDescent="0.3">
      <c r="B122" s="127">
        <f t="shared" si="15"/>
        <v>2019</v>
      </c>
      <c r="C122" s="127">
        <v>9</v>
      </c>
      <c r="D122" s="214">
        <f t="shared" si="14"/>
        <v>15.755127</v>
      </c>
      <c r="E122" s="213">
        <v>43709</v>
      </c>
      <c r="F122" s="182">
        <f>+AVERAGE(D111:D122)</f>
        <v>13.919905999999999</v>
      </c>
      <c r="G122" s="41"/>
      <c r="H122" s="144"/>
      <c r="I122" s="144"/>
    </row>
    <row r="123" spans="2:9" x14ac:dyDescent="0.3">
      <c r="B123" s="127">
        <f t="shared" si="15"/>
        <v>2019</v>
      </c>
      <c r="C123" s="127">
        <v>10</v>
      </c>
      <c r="D123" s="214">
        <f t="shared" si="14"/>
        <v>0</v>
      </c>
      <c r="E123" s="213">
        <v>43739</v>
      </c>
      <c r="F123" s="182">
        <f t="shared" ref="F123" si="18">+AVERAGE(D112:D123)</f>
        <v>12.737528416666665</v>
      </c>
      <c r="G123" s="41"/>
      <c r="H123" s="144"/>
      <c r="I123" s="144"/>
    </row>
    <row r="124" spans="2:9" x14ac:dyDescent="0.3">
      <c r="B124" s="127">
        <f t="shared" si="15"/>
        <v>2019</v>
      </c>
      <c r="C124" s="127">
        <v>11</v>
      </c>
      <c r="D124" s="214">
        <f t="shared" si="14"/>
        <v>0</v>
      </c>
      <c r="E124" s="213">
        <v>43770</v>
      </c>
      <c r="F124" s="182">
        <f>+AVERAGE(D113:D124)</f>
        <v>11.584403583333334</v>
      </c>
      <c r="G124" s="41"/>
      <c r="H124" s="144"/>
      <c r="I124" s="144"/>
    </row>
    <row r="125" spans="2:9" x14ac:dyDescent="0.3">
      <c r="B125" s="127">
        <f t="shared" si="15"/>
        <v>2019</v>
      </c>
      <c r="C125" s="127">
        <v>12</v>
      </c>
      <c r="D125" s="214">
        <f t="shared" si="14"/>
        <v>0</v>
      </c>
      <c r="E125" s="213">
        <v>43800</v>
      </c>
      <c r="F125" s="182">
        <f t="shared" ref="F125" si="19">+AVERAGE(D114:D125)</f>
        <v>10.5099505</v>
      </c>
      <c r="G125" s="41"/>
      <c r="H125" s="144"/>
      <c r="I125" s="144"/>
    </row>
    <row r="126" spans="2:9" x14ac:dyDescent="0.3">
      <c r="B126" s="41"/>
      <c r="C126" s="41"/>
      <c r="D126" s="41"/>
      <c r="E126" s="41"/>
      <c r="F126" s="41"/>
      <c r="G126" s="41"/>
      <c r="H126" s="144"/>
      <c r="I126" s="144"/>
    </row>
    <row r="127" spans="2:9" x14ac:dyDescent="0.3">
      <c r="B127" s="194"/>
      <c r="C127" s="194"/>
      <c r="D127" s="194"/>
      <c r="E127" s="194"/>
      <c r="F127" s="194"/>
      <c r="G127" s="194"/>
      <c r="H127" s="144"/>
      <c r="I127" s="144"/>
    </row>
    <row r="128" spans="2:9" x14ac:dyDescent="0.3">
      <c r="B128" s="194"/>
      <c r="C128" s="194"/>
      <c r="D128" s="194"/>
      <c r="E128" s="194"/>
      <c r="F128" s="194"/>
      <c r="G128" s="194"/>
      <c r="H128" s="144"/>
      <c r="I128" s="144"/>
    </row>
    <row r="129" spans="2:9" x14ac:dyDescent="0.3">
      <c r="B129" s="194"/>
      <c r="C129" s="194"/>
      <c r="D129" s="194"/>
      <c r="E129" s="194"/>
      <c r="F129" s="194"/>
      <c r="G129" s="194"/>
      <c r="H129" s="144"/>
      <c r="I129" s="144"/>
    </row>
    <row r="130" spans="2:9" x14ac:dyDescent="0.3">
      <c r="B130" s="194"/>
      <c r="C130" s="194"/>
      <c r="D130" s="194"/>
      <c r="E130" s="194"/>
      <c r="F130" s="194"/>
      <c r="G130" s="194"/>
    </row>
    <row r="131" spans="2:9" x14ac:dyDescent="0.3">
      <c r="G131" s="41"/>
    </row>
    <row r="132" spans="2:9" x14ac:dyDescent="0.3">
      <c r="G132" s="41"/>
    </row>
    <row r="133" spans="2:9" x14ac:dyDescent="0.3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ignoredErrors>
    <ignoredError sqref="B66 B78 B90 B102" formula="1"/>
  </ignoredError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O13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190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9.7051149999999993</v>
      </c>
      <c r="D13" s="68">
        <v>8.1759730000000008</v>
      </c>
      <c r="E13" s="68">
        <v>8.1996420000000008</v>
      </c>
      <c r="F13" s="68">
        <v>8.5760539999999992</v>
      </c>
      <c r="G13" s="68">
        <v>11.128572999999999</v>
      </c>
      <c r="H13" s="68">
        <v>9.5087980000000005</v>
      </c>
      <c r="I13" s="68">
        <v>-14.555100640486419</v>
      </c>
      <c r="J13" s="68">
        <v>85.444899359513585</v>
      </c>
      <c r="K13" s="68">
        <v>29.763327049946287</v>
      </c>
      <c r="L13" s="60"/>
      <c r="N13" s="40">
        <f t="shared" ref="N13:N24" si="0">IF(H13="","",1)</f>
        <v>1</v>
      </c>
    </row>
    <row r="14" spans="1:15" x14ac:dyDescent="0.3">
      <c r="A14" s="58"/>
      <c r="B14" s="67" t="s">
        <v>8</v>
      </c>
      <c r="C14" s="68">
        <v>12.168680999999999</v>
      </c>
      <c r="D14" s="68">
        <v>11.921303999999999</v>
      </c>
      <c r="E14" s="68">
        <v>12.104725999999999</v>
      </c>
      <c r="F14" s="68">
        <v>9.322794</v>
      </c>
      <c r="G14" s="68">
        <v>11.136896999999999</v>
      </c>
      <c r="H14" s="68">
        <v>11.528999000000001</v>
      </c>
      <c r="I14" s="68">
        <v>3.5207472961274799</v>
      </c>
      <c r="J14" s="68">
        <v>103.52074729612748</v>
      </c>
      <c r="K14" s="68">
        <v>19.458791001924958</v>
      </c>
      <c r="L14" s="60"/>
      <c r="N14" s="40">
        <f t="shared" si="0"/>
        <v>1</v>
      </c>
    </row>
    <row r="15" spans="1:15" x14ac:dyDescent="0.3">
      <c r="A15" s="58"/>
      <c r="B15" s="67" t="s">
        <v>9</v>
      </c>
      <c r="C15" s="68">
        <v>12.913067</v>
      </c>
      <c r="D15" s="68">
        <v>11.766781999999999</v>
      </c>
      <c r="E15" s="68">
        <v>14.424319000000001</v>
      </c>
      <c r="F15" s="68">
        <v>10.076411999999999</v>
      </c>
      <c r="G15" s="68">
        <v>11.610427</v>
      </c>
      <c r="H15" s="68">
        <v>12.690557</v>
      </c>
      <c r="I15" s="68">
        <v>9.3031031502975878</v>
      </c>
      <c r="J15" s="68">
        <v>109.30310315029759</v>
      </c>
      <c r="K15" s="68">
        <v>15.223821733370958</v>
      </c>
      <c r="L15" s="60"/>
      <c r="N15" s="40">
        <f t="shared" si="0"/>
        <v>1</v>
      </c>
    </row>
    <row r="16" spans="1:15" x14ac:dyDescent="0.3">
      <c r="A16" s="58"/>
      <c r="B16" s="67" t="s">
        <v>10</v>
      </c>
      <c r="C16" s="68">
        <v>13.541176</v>
      </c>
      <c r="D16" s="68">
        <v>14.017365</v>
      </c>
      <c r="E16" s="68">
        <v>10.792023</v>
      </c>
      <c r="F16" s="68">
        <v>9.8865610000000004</v>
      </c>
      <c r="G16" s="68">
        <v>15.071592000000001</v>
      </c>
      <c r="H16" s="68">
        <v>14.749589</v>
      </c>
      <c r="I16" s="68">
        <v>-2.1364896289655433</v>
      </c>
      <c r="J16" s="68">
        <v>97.863510371034451</v>
      </c>
      <c r="K16" s="68">
        <v>52.445243598861111</v>
      </c>
      <c r="L16" s="60"/>
      <c r="N16" s="40">
        <f t="shared" si="0"/>
        <v>1</v>
      </c>
    </row>
    <row r="17" spans="1:15" x14ac:dyDescent="0.3">
      <c r="A17" s="58"/>
      <c r="B17" s="67" t="s">
        <v>11</v>
      </c>
      <c r="C17" s="68">
        <v>13.331367</v>
      </c>
      <c r="D17" s="68">
        <v>12.309400999999999</v>
      </c>
      <c r="E17" s="68">
        <v>14.307444</v>
      </c>
      <c r="F17" s="68">
        <v>13.468216999999999</v>
      </c>
      <c r="G17" s="68">
        <v>13.478121</v>
      </c>
      <c r="H17" s="68">
        <v>17.293624000000001</v>
      </c>
      <c r="I17" s="68">
        <v>28.308864418118816</v>
      </c>
      <c r="J17" s="68">
        <v>128.30886441811882</v>
      </c>
      <c r="K17" s="68">
        <v>7.3536088704240221E-2</v>
      </c>
      <c r="L17" s="60"/>
      <c r="N17" s="40">
        <f t="shared" si="0"/>
        <v>1</v>
      </c>
    </row>
    <row r="18" spans="1:15" x14ac:dyDescent="0.3">
      <c r="A18" s="58"/>
      <c r="B18" s="67" t="s">
        <v>12</v>
      </c>
      <c r="C18" s="68">
        <v>13.629671</v>
      </c>
      <c r="D18" s="68">
        <v>13.877755000000001</v>
      </c>
      <c r="E18" s="68">
        <v>12.582800000000001</v>
      </c>
      <c r="F18" s="68">
        <v>9.909796</v>
      </c>
      <c r="G18" s="68">
        <v>14.682244000000001</v>
      </c>
      <c r="H18" s="68">
        <v>10.834714999999999</v>
      </c>
      <c r="I18" s="68">
        <v>-26.205319840754594</v>
      </c>
      <c r="J18" s="68">
        <v>73.794680159245402</v>
      </c>
      <c r="K18" s="68">
        <v>48.158892473669489</v>
      </c>
      <c r="L18" s="60"/>
      <c r="N18" s="40">
        <f t="shared" si="0"/>
        <v>1</v>
      </c>
    </row>
    <row r="19" spans="1:15" x14ac:dyDescent="0.3">
      <c r="A19" s="58"/>
      <c r="B19" s="67" t="s">
        <v>13</v>
      </c>
      <c r="C19" s="68">
        <v>15.624551</v>
      </c>
      <c r="D19" s="68">
        <v>14.444661999999999</v>
      </c>
      <c r="E19" s="68">
        <v>10.345297</v>
      </c>
      <c r="F19" s="68">
        <v>12.831529</v>
      </c>
      <c r="G19" s="68">
        <v>12.975304</v>
      </c>
      <c r="H19" s="68">
        <v>11.500063000000001</v>
      </c>
      <c r="I19" s="68">
        <v>-11.369606446215041</v>
      </c>
      <c r="J19" s="68">
        <v>88.630393553784955</v>
      </c>
      <c r="K19" s="68">
        <v>1.1204822122133695</v>
      </c>
      <c r="L19" s="60"/>
      <c r="N19" s="40">
        <f t="shared" si="0"/>
        <v>1</v>
      </c>
    </row>
    <row r="20" spans="1:15" x14ac:dyDescent="0.3">
      <c r="A20" s="58"/>
      <c r="B20" s="67" t="s">
        <v>14</v>
      </c>
      <c r="C20" s="68">
        <v>12.800788000000001</v>
      </c>
      <c r="D20" s="68">
        <v>13.630008</v>
      </c>
      <c r="E20" s="68">
        <v>16.497237999999999</v>
      </c>
      <c r="F20" s="68">
        <v>11.854480000000001</v>
      </c>
      <c r="G20" s="68">
        <v>16.384802000000001</v>
      </c>
      <c r="H20" s="68">
        <v>14.656648000000001</v>
      </c>
      <c r="I20" s="68">
        <v>-10.547298649077351</v>
      </c>
      <c r="J20" s="68">
        <v>89.452701350922652</v>
      </c>
      <c r="K20" s="68">
        <v>38.216117450955252</v>
      </c>
      <c r="L20" s="60"/>
      <c r="N20" s="40">
        <f t="shared" si="0"/>
        <v>1</v>
      </c>
    </row>
    <row r="21" spans="1:15" x14ac:dyDescent="0.3">
      <c r="A21" s="58"/>
      <c r="B21" s="67" t="s">
        <v>15</v>
      </c>
      <c r="C21" s="68">
        <v>12.017796000000001</v>
      </c>
      <c r="D21" s="68">
        <v>17.029101000000001</v>
      </c>
      <c r="E21" s="68">
        <v>12.566642999999999</v>
      </c>
      <c r="F21" s="68">
        <v>9.6657670000000007</v>
      </c>
      <c r="G21" s="68">
        <v>13.722225999999999</v>
      </c>
      <c r="H21" s="30">
        <v>14.946486</v>
      </c>
      <c r="I21" s="30">
        <v>8.9217303373374079</v>
      </c>
      <c r="J21" s="30">
        <v>108.92173033733741</v>
      </c>
      <c r="K21" s="30">
        <v>41.967274816369972</v>
      </c>
      <c r="L21" s="60"/>
      <c r="N21" s="40">
        <f t="shared" si="0"/>
        <v>1</v>
      </c>
    </row>
    <row r="22" spans="1:15" x14ac:dyDescent="0.3">
      <c r="A22" s="58"/>
      <c r="B22" s="67" t="s">
        <v>16</v>
      </c>
      <c r="C22" s="68">
        <v>15.113117000000001</v>
      </c>
      <c r="D22" s="68">
        <v>13.201853</v>
      </c>
      <c r="E22" s="68">
        <v>12.437201</v>
      </c>
      <c r="F22" s="68">
        <v>11.891063000000001</v>
      </c>
      <c r="G22" s="68">
        <v>14.981058000000001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tr">
        <f t="shared" si="0"/>
        <v/>
      </c>
    </row>
    <row r="23" spans="1:15" x14ac:dyDescent="0.3">
      <c r="A23" s="58"/>
      <c r="B23" s="67" t="s">
        <v>17</v>
      </c>
      <c r="C23" s="68">
        <v>11.938226999999999</v>
      </c>
      <c r="D23" s="68">
        <v>12.298555</v>
      </c>
      <c r="E23" s="68">
        <v>11.293758</v>
      </c>
      <c r="F23" s="68">
        <v>12.054792000000001</v>
      </c>
      <c r="G23" s="68">
        <v>13.588478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3">
      <c r="A24" s="58"/>
      <c r="B24" s="67" t="s">
        <v>18</v>
      </c>
      <c r="C24" s="68">
        <v>13.208472</v>
      </c>
      <c r="D24" s="68">
        <v>12.072806</v>
      </c>
      <c r="E24" s="68">
        <v>13.825025</v>
      </c>
      <c r="F24" s="68">
        <v>12.817254</v>
      </c>
      <c r="G24" s="68">
        <v>14.724876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3">
      <c r="A25" s="58"/>
      <c r="B25" s="69" t="s">
        <v>33</v>
      </c>
      <c r="C25" s="70">
        <v>155.992028</v>
      </c>
      <c r="D25" s="70">
        <v>154.745565</v>
      </c>
      <c r="E25" s="70">
        <v>149.37611600000002</v>
      </c>
      <c r="F25" s="70">
        <v>132.35471900000002</v>
      </c>
      <c r="G25" s="70">
        <v>163.48459800000001</v>
      </c>
      <c r="H25" s="82">
        <v>117.70947900000002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-0.79905557737861566</v>
      </c>
      <c r="E26" s="70">
        <v>-3.4698564705230694</v>
      </c>
      <c r="F26" s="70">
        <v>-11.394992356073852</v>
      </c>
      <c r="G26" s="70">
        <v>23.520037090630662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115.73221199999999</v>
      </c>
      <c r="D28" s="70">
        <v>117.17235099999999</v>
      </c>
      <c r="E28" s="70">
        <v>111.820132</v>
      </c>
      <c r="F28" s="70">
        <v>95.591610000000003</v>
      </c>
      <c r="G28" s="70">
        <v>120.19018600000001</v>
      </c>
      <c r="H28" s="30">
        <v>117.70947900000002</v>
      </c>
      <c r="I28" s="66">
        <v>-2.0639846584479038</v>
      </c>
      <c r="J28" s="30">
        <v>97.936015341552093</v>
      </c>
      <c r="K28" s="30">
        <v>25.732986399120183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1.2443717916667874</v>
      </c>
      <c r="E29" s="70">
        <v>-4.5678173684506778</v>
      </c>
      <c r="F29" s="70">
        <v>-14.513059240531035</v>
      </c>
      <c r="G29" s="70">
        <v>25.732986399120183</v>
      </c>
      <c r="H29" s="30">
        <v>-2.0639846584479038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36" customFormat="1" ht="14.25" customHeight="1" x14ac:dyDescent="0.3">
      <c r="A31" s="58"/>
      <c r="B31" s="46"/>
      <c r="C31" s="225" t="s">
        <v>147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25"/>
      <c r="C46" s="125"/>
      <c r="D46" s="125"/>
      <c r="E46" s="125"/>
      <c r="F46" s="125"/>
      <c r="G46" s="125"/>
      <c r="H46" s="125"/>
      <c r="I46" s="136"/>
      <c r="J46" s="136"/>
      <c r="K46" s="136"/>
      <c r="L46" s="136"/>
      <c r="M46" s="136"/>
      <c r="N46" s="127"/>
      <c r="O46" s="136"/>
    </row>
    <row r="47" spans="1:15" x14ac:dyDescent="0.3">
      <c r="B47" s="125"/>
      <c r="C47" s="125"/>
      <c r="D47" s="125"/>
      <c r="E47" s="125"/>
      <c r="F47" s="125"/>
      <c r="G47" s="125"/>
      <c r="H47" s="125"/>
      <c r="I47" s="136"/>
      <c r="J47" s="136"/>
      <c r="K47" s="136"/>
      <c r="L47" s="136"/>
      <c r="M47" s="136"/>
      <c r="N47" s="127"/>
      <c r="O47" s="136"/>
    </row>
    <row r="48" spans="1:15" x14ac:dyDescent="0.3">
      <c r="B48" s="125"/>
      <c r="C48" s="125"/>
      <c r="D48" s="125"/>
      <c r="E48" s="125"/>
      <c r="F48" s="125"/>
      <c r="G48" s="125"/>
      <c r="H48" s="125"/>
      <c r="I48" s="136"/>
      <c r="J48" s="136"/>
      <c r="K48" s="136"/>
      <c r="L48" s="136"/>
      <c r="M48" s="136"/>
      <c r="N48" s="127"/>
      <c r="O48" s="136"/>
    </row>
    <row r="49" spans="2:15" x14ac:dyDescent="0.3">
      <c r="B49" s="125"/>
      <c r="C49" s="125"/>
      <c r="D49" s="125"/>
      <c r="E49" s="125"/>
      <c r="F49" s="125"/>
      <c r="G49" s="125"/>
      <c r="H49" s="125"/>
      <c r="I49" s="136"/>
      <c r="J49" s="136"/>
      <c r="K49" s="136"/>
      <c r="L49" s="136"/>
      <c r="M49" s="136"/>
      <c r="N49" s="127"/>
      <c r="O49" s="136"/>
    </row>
    <row r="50" spans="2:15" x14ac:dyDescent="0.3">
      <c r="B50" s="125"/>
      <c r="C50" s="125"/>
      <c r="D50" s="125"/>
      <c r="E50" s="125"/>
      <c r="F50" s="125"/>
      <c r="G50" s="125"/>
      <c r="H50" s="125"/>
      <c r="I50" s="136"/>
      <c r="J50" s="136"/>
      <c r="K50" s="136"/>
      <c r="L50" s="136"/>
      <c r="M50" s="136"/>
      <c r="N50" s="127"/>
      <c r="O50" s="136"/>
    </row>
    <row r="51" spans="2:15" x14ac:dyDescent="0.3">
      <c r="B51" s="127"/>
      <c r="C51" s="127"/>
      <c r="D51" s="127"/>
      <c r="E51" s="127"/>
      <c r="F51" s="127"/>
      <c r="G51" s="127"/>
      <c r="H51" s="125"/>
      <c r="I51" s="136"/>
      <c r="J51" s="136"/>
      <c r="K51" s="136"/>
      <c r="L51" s="136"/>
      <c r="M51" s="136"/>
      <c r="N51" s="127"/>
      <c r="O51" s="136"/>
    </row>
    <row r="52" spans="2:15" x14ac:dyDescent="0.3">
      <c r="B52" s="127"/>
      <c r="C52" s="127"/>
      <c r="D52" s="127"/>
      <c r="E52" s="127"/>
      <c r="F52" s="127"/>
      <c r="G52" s="127"/>
      <c r="H52" s="125"/>
      <c r="I52" s="136"/>
      <c r="J52" s="136"/>
      <c r="K52" s="136"/>
      <c r="L52" s="136"/>
      <c r="M52" s="136"/>
      <c r="N52" s="127"/>
      <c r="O52" s="136"/>
    </row>
    <row r="53" spans="2:15" x14ac:dyDescent="0.3">
      <c r="B53" s="127" t="s">
        <v>1</v>
      </c>
      <c r="C53" s="127" t="s">
        <v>161</v>
      </c>
      <c r="D53" s="127" t="s">
        <v>174</v>
      </c>
      <c r="E53" s="127" t="s">
        <v>162</v>
      </c>
      <c r="F53" s="127" t="s">
        <v>163</v>
      </c>
      <c r="G53" s="127"/>
      <c r="H53" s="125"/>
      <c r="I53" s="136"/>
      <c r="J53" s="136"/>
      <c r="K53" s="136"/>
      <c r="L53" s="136"/>
      <c r="M53" s="136"/>
      <c r="N53" s="127"/>
      <c r="O53" s="136"/>
    </row>
    <row r="54" spans="2:15" x14ac:dyDescent="0.3">
      <c r="B54" s="127">
        <f>+C11</f>
        <v>2014</v>
      </c>
      <c r="C54" s="127">
        <v>1</v>
      </c>
      <c r="D54" s="214">
        <f t="shared" ref="D54:D65" si="1">+C13</f>
        <v>9.7051149999999993</v>
      </c>
      <c r="E54" s="213">
        <v>41640</v>
      </c>
      <c r="F54" s="127"/>
      <c r="G54" s="127"/>
      <c r="H54" s="125"/>
      <c r="I54" s="136"/>
      <c r="J54" s="136"/>
      <c r="K54" s="136"/>
      <c r="L54" s="136"/>
      <c r="M54" s="136"/>
      <c r="N54" s="127"/>
      <c r="O54" s="136"/>
    </row>
    <row r="55" spans="2:15" x14ac:dyDescent="0.3">
      <c r="B55" s="127">
        <f t="shared" ref="B55:B65" si="2">+B54</f>
        <v>2014</v>
      </c>
      <c r="C55" s="127">
        <v>2</v>
      </c>
      <c r="D55" s="214">
        <f t="shared" si="1"/>
        <v>12.168680999999999</v>
      </c>
      <c r="E55" s="213">
        <v>41671</v>
      </c>
      <c r="F55" s="127"/>
      <c r="G55" s="127"/>
      <c r="H55" s="125"/>
      <c r="I55" s="136"/>
      <c r="J55" s="178"/>
      <c r="K55" s="136"/>
      <c r="L55" s="136"/>
      <c r="M55" s="136"/>
      <c r="N55" s="127"/>
      <c r="O55" s="136"/>
    </row>
    <row r="56" spans="2:15" x14ac:dyDescent="0.3">
      <c r="B56" s="127">
        <f t="shared" si="2"/>
        <v>2014</v>
      </c>
      <c r="C56" s="127">
        <v>3</v>
      </c>
      <c r="D56" s="214">
        <f t="shared" si="1"/>
        <v>12.913067</v>
      </c>
      <c r="E56" s="213">
        <v>41699</v>
      </c>
      <c r="F56" s="127"/>
      <c r="G56" s="127"/>
      <c r="H56" s="125"/>
      <c r="I56" s="136"/>
      <c r="J56" s="178"/>
      <c r="K56" s="136"/>
      <c r="L56" s="136"/>
      <c r="M56" s="136"/>
      <c r="N56" s="127"/>
      <c r="O56" s="136"/>
    </row>
    <row r="57" spans="2:15" x14ac:dyDescent="0.3">
      <c r="B57" s="127">
        <f t="shared" si="2"/>
        <v>2014</v>
      </c>
      <c r="C57" s="127">
        <v>4</v>
      </c>
      <c r="D57" s="214">
        <f t="shared" si="1"/>
        <v>13.541176</v>
      </c>
      <c r="E57" s="213">
        <v>41730</v>
      </c>
      <c r="F57" s="182">
        <f>+AVERAGE(D54:D61)</f>
        <v>12.964301999999998</v>
      </c>
      <c r="G57" s="127"/>
      <c r="H57" s="125"/>
      <c r="I57" s="136"/>
      <c r="J57" s="178"/>
      <c r="K57" s="136"/>
      <c r="L57" s="136"/>
      <c r="M57" s="136"/>
      <c r="N57" s="127"/>
      <c r="O57" s="136"/>
    </row>
    <row r="58" spans="2:15" x14ac:dyDescent="0.3">
      <c r="B58" s="127">
        <f t="shared" si="2"/>
        <v>2014</v>
      </c>
      <c r="C58" s="127">
        <v>5</v>
      </c>
      <c r="D58" s="214">
        <f t="shared" si="1"/>
        <v>13.331367</v>
      </c>
      <c r="E58" s="213">
        <v>41760</v>
      </c>
      <c r="F58" s="182">
        <f>+AVERAGE(D54:D61)</f>
        <v>12.964301999999998</v>
      </c>
      <c r="G58" s="127"/>
      <c r="H58" s="125"/>
      <c r="I58" s="136"/>
      <c r="J58" s="178"/>
      <c r="K58" s="136"/>
      <c r="L58" s="136"/>
      <c r="M58" s="136"/>
      <c r="N58" s="127"/>
      <c r="O58" s="136"/>
    </row>
    <row r="59" spans="2:15" x14ac:dyDescent="0.3">
      <c r="B59" s="127">
        <f t="shared" si="2"/>
        <v>2014</v>
      </c>
      <c r="C59" s="127">
        <v>6</v>
      </c>
      <c r="D59" s="214">
        <f t="shared" si="1"/>
        <v>13.629671</v>
      </c>
      <c r="E59" s="213">
        <v>41791</v>
      </c>
      <c r="F59" s="182">
        <f>+AVERAGE(D54:D61)</f>
        <v>12.964301999999998</v>
      </c>
      <c r="G59" s="41"/>
      <c r="H59" s="144"/>
      <c r="J59" s="178"/>
    </row>
    <row r="60" spans="2:15" x14ac:dyDescent="0.3">
      <c r="B60" s="127">
        <f t="shared" si="2"/>
        <v>2014</v>
      </c>
      <c r="C60" s="127">
        <v>7</v>
      </c>
      <c r="D60" s="214">
        <f t="shared" si="1"/>
        <v>15.624551</v>
      </c>
      <c r="E60" s="213">
        <v>41821</v>
      </c>
      <c r="F60" s="182">
        <f>+AVERAGE(D54:D61)</f>
        <v>12.964301999999998</v>
      </c>
      <c r="G60" s="41"/>
      <c r="H60" s="144"/>
      <c r="J60" s="178"/>
    </row>
    <row r="61" spans="2:15" x14ac:dyDescent="0.3">
      <c r="B61" s="127">
        <f t="shared" si="2"/>
        <v>2014</v>
      </c>
      <c r="C61" s="127">
        <v>8</v>
      </c>
      <c r="D61" s="214">
        <f t="shared" si="1"/>
        <v>12.800788000000001</v>
      </c>
      <c r="E61" s="213">
        <v>41852</v>
      </c>
      <c r="F61" s="182">
        <f>+AVERAGE(D54:D61)</f>
        <v>12.964301999999998</v>
      </c>
      <c r="G61" s="41"/>
      <c r="H61" s="144"/>
      <c r="J61" s="178"/>
    </row>
    <row r="62" spans="2:15" x14ac:dyDescent="0.3">
      <c r="B62" s="127">
        <f t="shared" si="2"/>
        <v>2014</v>
      </c>
      <c r="C62" s="127">
        <v>9</v>
      </c>
      <c r="D62" s="214">
        <f t="shared" si="1"/>
        <v>12.017796000000001</v>
      </c>
      <c r="E62" s="213">
        <v>41883</v>
      </c>
      <c r="F62" s="182">
        <f>+AVERAGE(D54:D62)</f>
        <v>12.859134666666666</v>
      </c>
      <c r="G62" s="41"/>
      <c r="H62" s="144"/>
      <c r="J62" s="178"/>
    </row>
    <row r="63" spans="2:15" x14ac:dyDescent="0.3">
      <c r="B63" s="127">
        <f t="shared" si="2"/>
        <v>2014</v>
      </c>
      <c r="C63" s="127">
        <v>10</v>
      </c>
      <c r="D63" s="214">
        <f t="shared" si="1"/>
        <v>15.113117000000001</v>
      </c>
      <c r="E63" s="213">
        <v>41913</v>
      </c>
      <c r="F63" s="182">
        <f>+AVERAGE(D54:D63)</f>
        <v>13.084532899999999</v>
      </c>
      <c r="G63" s="41"/>
      <c r="H63" s="144"/>
    </row>
    <row r="64" spans="2:15" x14ac:dyDescent="0.3">
      <c r="B64" s="127">
        <f t="shared" si="2"/>
        <v>2014</v>
      </c>
      <c r="C64" s="127">
        <v>11</v>
      </c>
      <c r="D64" s="214">
        <f t="shared" si="1"/>
        <v>11.938226999999999</v>
      </c>
      <c r="E64" s="213">
        <v>41944</v>
      </c>
      <c r="F64" s="182">
        <f>+AVERAGE(D54:D64)</f>
        <v>12.980323272727274</v>
      </c>
      <c r="G64" s="41"/>
      <c r="H64" s="144"/>
    </row>
    <row r="65" spans="2:8" x14ac:dyDescent="0.3">
      <c r="B65" s="127">
        <f t="shared" si="2"/>
        <v>2014</v>
      </c>
      <c r="C65" s="127">
        <v>12</v>
      </c>
      <c r="D65" s="214">
        <f t="shared" si="1"/>
        <v>13.208472</v>
      </c>
      <c r="E65" s="213">
        <v>41974</v>
      </c>
      <c r="F65" s="182">
        <f t="shared" ref="F65:F96" si="3">+AVERAGE(D54:D65)</f>
        <v>12.999335666666667</v>
      </c>
      <c r="G65" s="41"/>
      <c r="H65" s="144"/>
    </row>
    <row r="66" spans="2:8" x14ac:dyDescent="0.3">
      <c r="B66" s="127">
        <f>+D11</f>
        <v>2015</v>
      </c>
      <c r="C66" s="127">
        <v>1</v>
      </c>
      <c r="D66" s="214">
        <f t="shared" ref="D66:D77" si="4">+D13</f>
        <v>8.1759730000000008</v>
      </c>
      <c r="E66" s="213">
        <v>42005</v>
      </c>
      <c r="F66" s="182">
        <f t="shared" si="3"/>
        <v>12.871907166666666</v>
      </c>
      <c r="G66" s="41"/>
      <c r="H66" s="144"/>
    </row>
    <row r="67" spans="2:8" x14ac:dyDescent="0.3">
      <c r="B67" s="127">
        <f t="shared" ref="B67:B77" si="5">+B66</f>
        <v>2015</v>
      </c>
      <c r="C67" s="127">
        <v>2</v>
      </c>
      <c r="D67" s="214">
        <f t="shared" si="4"/>
        <v>11.921303999999999</v>
      </c>
      <c r="E67" s="213">
        <v>42036</v>
      </c>
      <c r="F67" s="182">
        <f t="shared" si="3"/>
        <v>12.851292416666666</v>
      </c>
      <c r="G67" s="41"/>
      <c r="H67" s="144"/>
    </row>
    <row r="68" spans="2:8" x14ac:dyDescent="0.3">
      <c r="B68" s="127">
        <f t="shared" si="5"/>
        <v>2015</v>
      </c>
      <c r="C68" s="127">
        <v>3</v>
      </c>
      <c r="D68" s="214">
        <f t="shared" si="4"/>
        <v>11.766781999999999</v>
      </c>
      <c r="E68" s="213">
        <v>42064</v>
      </c>
      <c r="F68" s="182">
        <f t="shared" si="3"/>
        <v>12.755768666666668</v>
      </c>
      <c r="G68" s="41"/>
      <c r="H68" s="144"/>
    </row>
    <row r="69" spans="2:8" x14ac:dyDescent="0.3">
      <c r="B69" s="127">
        <f t="shared" si="5"/>
        <v>2015</v>
      </c>
      <c r="C69" s="127">
        <v>4</v>
      </c>
      <c r="D69" s="214">
        <f t="shared" si="4"/>
        <v>14.017365</v>
      </c>
      <c r="E69" s="213">
        <v>42095</v>
      </c>
      <c r="F69" s="182">
        <f t="shared" si="3"/>
        <v>12.795451083333335</v>
      </c>
      <c r="G69" s="41"/>
      <c r="H69" s="144"/>
    </row>
    <row r="70" spans="2:8" x14ac:dyDescent="0.3">
      <c r="B70" s="127">
        <f t="shared" si="5"/>
        <v>2015</v>
      </c>
      <c r="C70" s="127">
        <v>5</v>
      </c>
      <c r="D70" s="214">
        <f t="shared" si="4"/>
        <v>12.309400999999999</v>
      </c>
      <c r="E70" s="213">
        <v>42125</v>
      </c>
      <c r="F70" s="182">
        <f t="shared" si="3"/>
        <v>12.710287250000002</v>
      </c>
      <c r="G70" s="41"/>
      <c r="H70" s="144"/>
    </row>
    <row r="71" spans="2:8" x14ac:dyDescent="0.3">
      <c r="B71" s="127">
        <f t="shared" si="5"/>
        <v>2015</v>
      </c>
      <c r="C71" s="127">
        <v>6</v>
      </c>
      <c r="D71" s="214">
        <f t="shared" si="4"/>
        <v>13.877755000000001</v>
      </c>
      <c r="E71" s="213">
        <v>42156</v>
      </c>
      <c r="F71" s="182">
        <f t="shared" si="3"/>
        <v>12.730960916666668</v>
      </c>
      <c r="G71" s="41"/>
      <c r="H71" s="144"/>
    </row>
    <row r="72" spans="2:8" x14ac:dyDescent="0.3">
      <c r="B72" s="127">
        <f t="shared" si="5"/>
        <v>2015</v>
      </c>
      <c r="C72" s="127">
        <v>7</v>
      </c>
      <c r="D72" s="214">
        <f t="shared" si="4"/>
        <v>14.444661999999999</v>
      </c>
      <c r="E72" s="213">
        <v>42186</v>
      </c>
      <c r="F72" s="182">
        <f t="shared" si="3"/>
        <v>12.632636833333335</v>
      </c>
      <c r="G72" s="41"/>
      <c r="H72" s="144"/>
    </row>
    <row r="73" spans="2:8" x14ac:dyDescent="0.3">
      <c r="B73" s="127">
        <f t="shared" si="5"/>
        <v>2015</v>
      </c>
      <c r="C73" s="127">
        <v>8</v>
      </c>
      <c r="D73" s="214">
        <f t="shared" si="4"/>
        <v>13.630008</v>
      </c>
      <c r="E73" s="213">
        <v>42217</v>
      </c>
      <c r="F73" s="182">
        <f t="shared" si="3"/>
        <v>12.701738499999999</v>
      </c>
      <c r="G73" s="41"/>
      <c r="H73" s="144"/>
    </row>
    <row r="74" spans="2:8" x14ac:dyDescent="0.3">
      <c r="B74" s="127">
        <f t="shared" si="5"/>
        <v>2015</v>
      </c>
      <c r="C74" s="127">
        <v>9</v>
      </c>
      <c r="D74" s="214">
        <f t="shared" si="4"/>
        <v>17.029101000000001</v>
      </c>
      <c r="E74" s="213">
        <v>42248</v>
      </c>
      <c r="F74" s="182">
        <f t="shared" si="3"/>
        <v>13.119347249999999</v>
      </c>
      <c r="G74" s="41"/>
      <c r="H74" s="144"/>
    </row>
    <row r="75" spans="2:8" x14ac:dyDescent="0.3">
      <c r="B75" s="127">
        <f t="shared" si="5"/>
        <v>2015</v>
      </c>
      <c r="C75" s="127">
        <v>10</v>
      </c>
      <c r="D75" s="214">
        <f t="shared" si="4"/>
        <v>13.201853</v>
      </c>
      <c r="E75" s="213">
        <v>42278</v>
      </c>
      <c r="F75" s="182">
        <f t="shared" si="3"/>
        <v>12.960075249999997</v>
      </c>
      <c r="G75" s="41"/>
      <c r="H75" s="144"/>
    </row>
    <row r="76" spans="2:8" x14ac:dyDescent="0.3">
      <c r="B76" s="127">
        <f t="shared" si="5"/>
        <v>2015</v>
      </c>
      <c r="C76" s="127">
        <v>11</v>
      </c>
      <c r="D76" s="214">
        <f t="shared" si="4"/>
        <v>12.298555</v>
      </c>
      <c r="E76" s="213">
        <v>42309</v>
      </c>
      <c r="F76" s="182">
        <f t="shared" si="3"/>
        <v>12.990102583333332</v>
      </c>
      <c r="G76" s="41"/>
      <c r="H76" s="144"/>
    </row>
    <row r="77" spans="2:8" x14ac:dyDescent="0.3">
      <c r="B77" s="127">
        <f t="shared" si="5"/>
        <v>2015</v>
      </c>
      <c r="C77" s="127">
        <v>12</v>
      </c>
      <c r="D77" s="214">
        <f t="shared" si="4"/>
        <v>12.072806</v>
      </c>
      <c r="E77" s="213">
        <v>42339</v>
      </c>
      <c r="F77" s="182">
        <f t="shared" si="3"/>
        <v>12.895463749999999</v>
      </c>
      <c r="G77" s="41"/>
      <c r="H77" s="144"/>
    </row>
    <row r="78" spans="2:8" x14ac:dyDescent="0.3">
      <c r="B78" s="127">
        <f>+E11</f>
        <v>2016</v>
      </c>
      <c r="C78" s="127">
        <v>1</v>
      </c>
      <c r="D78" s="214">
        <f t="shared" ref="D78:D89" si="6">+E13</f>
        <v>8.1996420000000008</v>
      </c>
      <c r="E78" s="213">
        <v>42370</v>
      </c>
      <c r="F78" s="182">
        <f t="shared" si="3"/>
        <v>12.897436166666667</v>
      </c>
      <c r="G78" s="41"/>
      <c r="H78" s="144"/>
    </row>
    <row r="79" spans="2:8" x14ac:dyDescent="0.3">
      <c r="B79" s="127">
        <f t="shared" ref="B79:B89" si="7">+B78</f>
        <v>2016</v>
      </c>
      <c r="C79" s="127">
        <v>2</v>
      </c>
      <c r="D79" s="214">
        <f t="shared" si="6"/>
        <v>12.104725999999999</v>
      </c>
      <c r="E79" s="213">
        <v>42401</v>
      </c>
      <c r="F79" s="182">
        <f t="shared" si="3"/>
        <v>12.912721333333332</v>
      </c>
      <c r="G79" s="41"/>
      <c r="H79" s="144"/>
    </row>
    <row r="80" spans="2:8" x14ac:dyDescent="0.3">
      <c r="B80" s="127">
        <f t="shared" si="7"/>
        <v>2016</v>
      </c>
      <c r="C80" s="127">
        <v>3</v>
      </c>
      <c r="D80" s="214">
        <f t="shared" si="6"/>
        <v>14.424319000000001</v>
      </c>
      <c r="E80" s="213">
        <v>42430</v>
      </c>
      <c r="F80" s="182">
        <f t="shared" si="3"/>
        <v>13.134182749999999</v>
      </c>
      <c r="G80" s="41"/>
      <c r="H80" s="144"/>
    </row>
    <row r="81" spans="2:8" x14ac:dyDescent="0.3">
      <c r="B81" s="127">
        <f t="shared" si="7"/>
        <v>2016</v>
      </c>
      <c r="C81" s="127">
        <v>4</v>
      </c>
      <c r="D81" s="214">
        <f t="shared" si="6"/>
        <v>10.792023</v>
      </c>
      <c r="E81" s="213">
        <v>42461</v>
      </c>
      <c r="F81" s="182">
        <f t="shared" si="3"/>
        <v>12.865404249999999</v>
      </c>
      <c r="G81" s="41"/>
      <c r="H81" s="144"/>
    </row>
    <row r="82" spans="2:8" x14ac:dyDescent="0.3">
      <c r="B82" s="127">
        <f t="shared" si="7"/>
        <v>2016</v>
      </c>
      <c r="C82" s="127">
        <v>5</v>
      </c>
      <c r="D82" s="214">
        <f t="shared" si="6"/>
        <v>14.307444</v>
      </c>
      <c r="E82" s="213">
        <v>42491</v>
      </c>
      <c r="F82" s="182">
        <f t="shared" si="3"/>
        <v>13.031907833333333</v>
      </c>
      <c r="G82" s="41"/>
      <c r="H82" s="144"/>
    </row>
    <row r="83" spans="2:8" x14ac:dyDescent="0.3">
      <c r="B83" s="127">
        <f t="shared" si="7"/>
        <v>2016</v>
      </c>
      <c r="C83" s="127">
        <v>6</v>
      </c>
      <c r="D83" s="214">
        <f t="shared" si="6"/>
        <v>12.582800000000001</v>
      </c>
      <c r="E83" s="213">
        <v>42522</v>
      </c>
      <c r="F83" s="182">
        <f t="shared" si="3"/>
        <v>12.923994916666665</v>
      </c>
      <c r="G83" s="41"/>
      <c r="H83" s="144"/>
    </row>
    <row r="84" spans="2:8" x14ac:dyDescent="0.3">
      <c r="B84" s="127">
        <f t="shared" si="7"/>
        <v>2016</v>
      </c>
      <c r="C84" s="127">
        <v>7</v>
      </c>
      <c r="D84" s="214">
        <f t="shared" si="6"/>
        <v>10.345297</v>
      </c>
      <c r="E84" s="213">
        <v>42552</v>
      </c>
      <c r="F84" s="182">
        <f t="shared" si="3"/>
        <v>12.582381166666664</v>
      </c>
      <c r="G84" s="41"/>
      <c r="H84" s="144"/>
    </row>
    <row r="85" spans="2:8" x14ac:dyDescent="0.3">
      <c r="B85" s="127">
        <f t="shared" si="7"/>
        <v>2016</v>
      </c>
      <c r="C85" s="127">
        <v>8</v>
      </c>
      <c r="D85" s="214">
        <f t="shared" si="6"/>
        <v>16.497237999999999</v>
      </c>
      <c r="E85" s="213">
        <v>42583</v>
      </c>
      <c r="F85" s="182">
        <f t="shared" si="3"/>
        <v>12.821317000000001</v>
      </c>
      <c r="G85" s="41"/>
      <c r="H85" s="144"/>
    </row>
    <row r="86" spans="2:8" x14ac:dyDescent="0.3">
      <c r="B86" s="127">
        <f t="shared" si="7"/>
        <v>2016</v>
      </c>
      <c r="C86" s="127">
        <v>9</v>
      </c>
      <c r="D86" s="214">
        <f t="shared" si="6"/>
        <v>12.566642999999999</v>
      </c>
      <c r="E86" s="213">
        <v>42614</v>
      </c>
      <c r="F86" s="182">
        <f t="shared" si="3"/>
        <v>12.449445500000001</v>
      </c>
      <c r="G86" s="41"/>
      <c r="H86" s="144"/>
    </row>
    <row r="87" spans="2:8" x14ac:dyDescent="0.3">
      <c r="B87" s="127">
        <f t="shared" si="7"/>
        <v>2016</v>
      </c>
      <c r="C87" s="127">
        <v>10</v>
      </c>
      <c r="D87" s="214">
        <f t="shared" si="6"/>
        <v>12.437201</v>
      </c>
      <c r="E87" s="213">
        <v>42644</v>
      </c>
      <c r="F87" s="182">
        <f t="shared" si="3"/>
        <v>12.3857245</v>
      </c>
      <c r="G87" s="41"/>
      <c r="H87" s="144"/>
    </row>
    <row r="88" spans="2:8" x14ac:dyDescent="0.3">
      <c r="B88" s="127">
        <f t="shared" si="7"/>
        <v>2016</v>
      </c>
      <c r="C88" s="127">
        <v>11</v>
      </c>
      <c r="D88" s="214">
        <f t="shared" si="6"/>
        <v>11.293758</v>
      </c>
      <c r="E88" s="213">
        <v>42675</v>
      </c>
      <c r="F88" s="182">
        <f t="shared" si="3"/>
        <v>12.301991416666667</v>
      </c>
      <c r="G88" s="41"/>
      <c r="H88" s="144"/>
    </row>
    <row r="89" spans="2:8" x14ac:dyDescent="0.3">
      <c r="B89" s="127">
        <f t="shared" si="7"/>
        <v>2016</v>
      </c>
      <c r="C89" s="127">
        <v>12</v>
      </c>
      <c r="D89" s="214">
        <f t="shared" si="6"/>
        <v>13.825025</v>
      </c>
      <c r="E89" s="213">
        <v>42705</v>
      </c>
      <c r="F89" s="182">
        <f t="shared" si="3"/>
        <v>12.448009666666669</v>
      </c>
      <c r="G89" s="41"/>
      <c r="H89" s="144"/>
    </row>
    <row r="90" spans="2:8" x14ac:dyDescent="0.3">
      <c r="B90" s="127">
        <f>+F11</f>
        <v>2017</v>
      </c>
      <c r="C90" s="127">
        <v>1</v>
      </c>
      <c r="D90" s="214">
        <f t="shared" ref="D90:D101" si="8">+F13</f>
        <v>8.5760539999999992</v>
      </c>
      <c r="E90" s="213">
        <v>42736</v>
      </c>
      <c r="F90" s="182">
        <f t="shared" si="3"/>
        <v>12.479377333333334</v>
      </c>
      <c r="G90" s="41"/>
      <c r="H90" s="144"/>
    </row>
    <row r="91" spans="2:8" x14ac:dyDescent="0.3">
      <c r="B91" s="127">
        <f t="shared" ref="B91:B101" si="9">+B90</f>
        <v>2017</v>
      </c>
      <c r="C91" s="127">
        <v>2</v>
      </c>
      <c r="D91" s="214">
        <f t="shared" si="8"/>
        <v>9.322794</v>
      </c>
      <c r="E91" s="213">
        <v>42767</v>
      </c>
      <c r="F91" s="182">
        <f t="shared" si="3"/>
        <v>12.247549666666666</v>
      </c>
      <c r="G91" s="41"/>
      <c r="H91" s="144"/>
    </row>
    <row r="92" spans="2:8" x14ac:dyDescent="0.3">
      <c r="B92" s="127">
        <f t="shared" si="9"/>
        <v>2017</v>
      </c>
      <c r="C92" s="127">
        <v>3</v>
      </c>
      <c r="D92" s="214">
        <f t="shared" si="8"/>
        <v>10.076411999999999</v>
      </c>
      <c r="E92" s="213">
        <v>42795</v>
      </c>
      <c r="F92" s="182">
        <f t="shared" si="3"/>
        <v>11.885224083333334</v>
      </c>
      <c r="G92" s="41"/>
      <c r="H92" s="144"/>
    </row>
    <row r="93" spans="2:8" x14ac:dyDescent="0.3">
      <c r="B93" s="127">
        <f t="shared" si="9"/>
        <v>2017</v>
      </c>
      <c r="C93" s="127">
        <v>4</v>
      </c>
      <c r="D93" s="214">
        <f t="shared" si="8"/>
        <v>9.8865610000000004</v>
      </c>
      <c r="E93" s="213">
        <v>42826</v>
      </c>
      <c r="F93" s="182">
        <f t="shared" si="3"/>
        <v>11.809768916666668</v>
      </c>
      <c r="G93" s="41"/>
      <c r="H93" s="144"/>
    </row>
    <row r="94" spans="2:8" x14ac:dyDescent="0.3">
      <c r="B94" s="127">
        <f t="shared" si="9"/>
        <v>2017</v>
      </c>
      <c r="C94" s="127">
        <v>5</v>
      </c>
      <c r="D94" s="214">
        <f t="shared" si="8"/>
        <v>13.468216999999999</v>
      </c>
      <c r="E94" s="213">
        <v>42856</v>
      </c>
      <c r="F94" s="182">
        <f t="shared" si="3"/>
        <v>11.739833333333335</v>
      </c>
      <c r="G94" s="41"/>
      <c r="H94" s="144"/>
    </row>
    <row r="95" spans="2:8" x14ac:dyDescent="0.3">
      <c r="B95" s="127">
        <f t="shared" si="9"/>
        <v>2017</v>
      </c>
      <c r="C95" s="127">
        <v>6</v>
      </c>
      <c r="D95" s="214">
        <f t="shared" si="8"/>
        <v>9.909796</v>
      </c>
      <c r="E95" s="213">
        <v>42887</v>
      </c>
      <c r="F95" s="182">
        <f t="shared" si="3"/>
        <v>11.517083</v>
      </c>
      <c r="G95" s="41"/>
      <c r="H95" s="144"/>
    </row>
    <row r="96" spans="2:8" x14ac:dyDescent="0.3">
      <c r="B96" s="127">
        <f t="shared" si="9"/>
        <v>2017</v>
      </c>
      <c r="C96" s="127">
        <v>7</v>
      </c>
      <c r="D96" s="214">
        <f t="shared" si="8"/>
        <v>12.831529</v>
      </c>
      <c r="E96" s="213">
        <v>42917</v>
      </c>
      <c r="F96" s="182">
        <f t="shared" si="3"/>
        <v>11.724269</v>
      </c>
      <c r="G96" s="41"/>
      <c r="H96" s="144"/>
    </row>
    <row r="97" spans="2:9" x14ac:dyDescent="0.3">
      <c r="B97" s="127">
        <f t="shared" si="9"/>
        <v>2017</v>
      </c>
      <c r="C97" s="127">
        <v>8</v>
      </c>
      <c r="D97" s="214">
        <f t="shared" si="8"/>
        <v>11.854480000000001</v>
      </c>
      <c r="E97" s="213">
        <v>42948</v>
      </c>
      <c r="F97" s="182">
        <f t="shared" ref="F97:F118" si="10">+AVERAGE(D86:D97)</f>
        <v>11.337372500000001</v>
      </c>
      <c r="G97" s="41"/>
      <c r="H97" s="144"/>
    </row>
    <row r="98" spans="2:9" x14ac:dyDescent="0.3">
      <c r="B98" s="127">
        <f t="shared" si="9"/>
        <v>2017</v>
      </c>
      <c r="C98" s="127">
        <v>9</v>
      </c>
      <c r="D98" s="214">
        <f t="shared" si="8"/>
        <v>9.6657670000000007</v>
      </c>
      <c r="E98" s="213">
        <v>42979</v>
      </c>
      <c r="F98" s="182">
        <f t="shared" si="10"/>
        <v>11.095632833333333</v>
      </c>
      <c r="G98" s="41"/>
      <c r="H98" s="144"/>
    </row>
    <row r="99" spans="2:9" x14ac:dyDescent="0.3">
      <c r="B99" s="127">
        <f t="shared" si="9"/>
        <v>2017</v>
      </c>
      <c r="C99" s="127">
        <v>10</v>
      </c>
      <c r="D99" s="214">
        <f t="shared" si="8"/>
        <v>11.891063000000001</v>
      </c>
      <c r="E99" s="213">
        <v>43009</v>
      </c>
      <c r="F99" s="182">
        <f t="shared" si="10"/>
        <v>11.050121333333331</v>
      </c>
      <c r="G99" s="41"/>
      <c r="H99" s="144"/>
    </row>
    <row r="100" spans="2:9" x14ac:dyDescent="0.3">
      <c r="B100" s="127">
        <f t="shared" si="9"/>
        <v>2017</v>
      </c>
      <c r="C100" s="127">
        <v>11</v>
      </c>
      <c r="D100" s="214">
        <f t="shared" si="8"/>
        <v>12.054792000000001</v>
      </c>
      <c r="E100" s="213">
        <v>43040</v>
      </c>
      <c r="F100" s="182">
        <f t="shared" si="10"/>
        <v>11.113540833333333</v>
      </c>
      <c r="G100" s="41"/>
      <c r="H100" s="144"/>
    </row>
    <row r="101" spans="2:9" x14ac:dyDescent="0.3">
      <c r="B101" s="127">
        <f t="shared" si="9"/>
        <v>2017</v>
      </c>
      <c r="C101" s="127">
        <v>12</v>
      </c>
      <c r="D101" s="214">
        <f t="shared" si="8"/>
        <v>12.817254</v>
      </c>
      <c r="E101" s="213">
        <v>43070</v>
      </c>
      <c r="F101" s="182">
        <f t="shared" si="10"/>
        <v>11.029559916666669</v>
      </c>
      <c r="G101" s="41"/>
      <c r="H101" s="144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11.128572999999999</v>
      </c>
      <c r="E102" s="213">
        <v>43101</v>
      </c>
      <c r="F102" s="182">
        <f t="shared" si="10"/>
        <v>11.242269833333333</v>
      </c>
      <c r="G102" s="41"/>
      <c r="H102" s="144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11.136896999999999</v>
      </c>
      <c r="E103" s="213">
        <v>43132</v>
      </c>
      <c r="F103" s="182">
        <f t="shared" si="10"/>
        <v>11.393445083333335</v>
      </c>
      <c r="G103" s="41"/>
      <c r="H103" s="144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11.610427</v>
      </c>
      <c r="E104" s="213">
        <v>43160</v>
      </c>
      <c r="F104" s="182">
        <f t="shared" si="10"/>
        <v>11.521279666666667</v>
      </c>
      <c r="G104" s="41"/>
      <c r="H104" s="144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15.071592000000001</v>
      </c>
      <c r="E105" s="213">
        <v>43191</v>
      </c>
      <c r="F105" s="182">
        <f t="shared" si="10"/>
        <v>11.953365583333335</v>
      </c>
      <c r="G105" s="41"/>
      <c r="H105" s="144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13.478121</v>
      </c>
      <c r="E106" s="213">
        <v>43221</v>
      </c>
      <c r="F106" s="182">
        <f t="shared" si="10"/>
        <v>11.954190916666668</v>
      </c>
      <c r="G106" s="41"/>
      <c r="H106" s="144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14.682244000000001</v>
      </c>
      <c r="E107" s="213">
        <v>43252</v>
      </c>
      <c r="F107" s="182">
        <f t="shared" si="10"/>
        <v>12.351894916666666</v>
      </c>
      <c r="G107" s="41"/>
      <c r="H107" s="144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12.975304</v>
      </c>
      <c r="E108" s="213">
        <v>43282</v>
      </c>
      <c r="F108" s="182">
        <f t="shared" si="10"/>
        <v>12.363876166666666</v>
      </c>
      <c r="G108" s="41"/>
      <c r="H108" s="144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16.384802000000001</v>
      </c>
      <c r="E109" s="213">
        <v>43313</v>
      </c>
      <c r="F109" s="182">
        <f t="shared" si="10"/>
        <v>12.741403</v>
      </c>
      <c r="G109" s="41"/>
      <c r="H109" s="144"/>
      <c r="I109" s="144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13.722225999999999</v>
      </c>
      <c r="E110" s="213">
        <v>43344</v>
      </c>
      <c r="F110" s="182">
        <f t="shared" si="10"/>
        <v>13.07944125</v>
      </c>
      <c r="G110" s="41"/>
      <c r="H110" s="144"/>
      <c r="I110" s="144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14.981058000000001</v>
      </c>
      <c r="E111" s="213">
        <v>43374</v>
      </c>
      <c r="F111" s="182">
        <f t="shared" si="10"/>
        <v>13.336940833333331</v>
      </c>
      <c r="G111" s="41"/>
      <c r="H111" s="144"/>
      <c r="I111" s="144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13.588478</v>
      </c>
      <c r="E112" s="213">
        <v>43405</v>
      </c>
      <c r="F112" s="182">
        <f t="shared" si="10"/>
        <v>13.464748</v>
      </c>
      <c r="G112" s="41"/>
      <c r="H112" s="144"/>
      <c r="I112" s="144"/>
    </row>
    <row r="113" spans="2:9" x14ac:dyDescent="0.3">
      <c r="B113" s="127">
        <f t="shared" si="12"/>
        <v>2018</v>
      </c>
      <c r="C113" s="127">
        <v>12</v>
      </c>
      <c r="D113" s="214">
        <f t="shared" si="11"/>
        <v>14.724876</v>
      </c>
      <c r="E113" s="213">
        <v>43435</v>
      </c>
      <c r="F113" s="182">
        <f t="shared" si="10"/>
        <v>13.6237165</v>
      </c>
      <c r="G113" s="41"/>
      <c r="H113" s="144"/>
      <c r="I113" s="144"/>
    </row>
    <row r="114" spans="2:9" x14ac:dyDescent="0.3">
      <c r="B114" s="127">
        <v>2019</v>
      </c>
      <c r="C114" s="127">
        <v>1</v>
      </c>
      <c r="D114" s="214">
        <f t="shared" ref="D114:D125" si="13">+H13</f>
        <v>9.5087980000000005</v>
      </c>
      <c r="E114" s="213">
        <v>43466</v>
      </c>
      <c r="F114" s="182">
        <f t="shared" si="10"/>
        <v>13.48873525</v>
      </c>
      <c r="G114" s="41"/>
      <c r="H114" s="144"/>
      <c r="I114" s="144"/>
    </row>
    <row r="115" spans="2:9" x14ac:dyDescent="0.3">
      <c r="B115" s="127">
        <f t="shared" ref="B115:B124" si="14">+B114</f>
        <v>2019</v>
      </c>
      <c r="C115" s="127">
        <v>2</v>
      </c>
      <c r="D115" s="214">
        <f t="shared" si="13"/>
        <v>11.528999000000001</v>
      </c>
      <c r="E115" s="213">
        <v>43497</v>
      </c>
      <c r="F115" s="182">
        <f t="shared" si="10"/>
        <v>13.521410416666667</v>
      </c>
      <c r="G115" s="41"/>
      <c r="H115" s="144"/>
      <c r="I115" s="144"/>
    </row>
    <row r="116" spans="2:9" x14ac:dyDescent="0.3">
      <c r="B116" s="127">
        <f t="shared" si="14"/>
        <v>2019</v>
      </c>
      <c r="C116" s="127">
        <v>3</v>
      </c>
      <c r="D116" s="214">
        <f t="shared" si="13"/>
        <v>12.690557</v>
      </c>
      <c r="E116" s="213">
        <v>43525</v>
      </c>
      <c r="F116" s="182">
        <f t="shared" si="10"/>
        <v>13.611421250000001</v>
      </c>
      <c r="G116" s="41"/>
      <c r="H116" s="144"/>
      <c r="I116" s="144"/>
    </row>
    <row r="117" spans="2:9" x14ac:dyDescent="0.3">
      <c r="B117" s="127">
        <f t="shared" si="14"/>
        <v>2019</v>
      </c>
      <c r="C117" s="127">
        <v>4</v>
      </c>
      <c r="D117" s="214">
        <f t="shared" si="13"/>
        <v>14.749589</v>
      </c>
      <c r="E117" s="213">
        <v>43556</v>
      </c>
      <c r="F117" s="182">
        <f>+AVERAGE(D106:D117)</f>
        <v>13.584587666666669</v>
      </c>
      <c r="G117" s="41"/>
      <c r="H117" s="144"/>
      <c r="I117" s="144"/>
    </row>
    <row r="118" spans="2:9" x14ac:dyDescent="0.3">
      <c r="B118" s="127">
        <f t="shared" si="14"/>
        <v>2019</v>
      </c>
      <c r="C118" s="127">
        <v>5</v>
      </c>
      <c r="D118" s="214">
        <f t="shared" si="13"/>
        <v>17.293624000000001</v>
      </c>
      <c r="E118" s="213">
        <v>43586</v>
      </c>
      <c r="F118" s="182">
        <f t="shared" si="10"/>
        <v>13.902546249999999</v>
      </c>
      <c r="G118" s="41"/>
      <c r="H118" s="144"/>
      <c r="I118" s="144"/>
    </row>
    <row r="119" spans="2:9" x14ac:dyDescent="0.3">
      <c r="B119" s="127">
        <f t="shared" si="14"/>
        <v>2019</v>
      </c>
      <c r="C119" s="127">
        <v>6</v>
      </c>
      <c r="D119" s="214">
        <f t="shared" si="13"/>
        <v>10.834714999999999</v>
      </c>
      <c r="E119" s="213">
        <v>43617</v>
      </c>
      <c r="F119" s="182">
        <f t="shared" ref="F119" si="15">+AVERAGE(D108:D119)</f>
        <v>13.581918833333331</v>
      </c>
      <c r="G119" s="41"/>
      <c r="H119" s="144"/>
      <c r="I119" s="144"/>
    </row>
    <row r="120" spans="2:9" x14ac:dyDescent="0.3">
      <c r="B120" s="127">
        <f t="shared" si="14"/>
        <v>2019</v>
      </c>
      <c r="C120" s="127">
        <v>7</v>
      </c>
      <c r="D120" s="214">
        <f t="shared" si="13"/>
        <v>11.500063000000001</v>
      </c>
      <c r="E120" s="213">
        <v>43647</v>
      </c>
      <c r="F120" s="182">
        <f>+AVERAGE(D109:D120)</f>
        <v>13.458982083333334</v>
      </c>
      <c r="G120" s="41"/>
      <c r="H120" s="144"/>
      <c r="I120" s="144"/>
    </row>
    <row r="121" spans="2:9" x14ac:dyDescent="0.3">
      <c r="B121" s="127">
        <f t="shared" si="14"/>
        <v>2019</v>
      </c>
      <c r="C121" s="127">
        <v>8</v>
      </c>
      <c r="D121" s="214">
        <f t="shared" si="13"/>
        <v>14.656648000000001</v>
      </c>
      <c r="E121" s="213">
        <v>43678</v>
      </c>
      <c r="F121" s="182">
        <f t="shared" ref="F121" si="16">+AVERAGE(D110:D121)</f>
        <v>13.314969249999999</v>
      </c>
      <c r="G121" s="41"/>
      <c r="H121" s="144"/>
      <c r="I121" s="144"/>
    </row>
    <row r="122" spans="2:9" x14ac:dyDescent="0.3">
      <c r="B122" s="127">
        <f t="shared" si="14"/>
        <v>2019</v>
      </c>
      <c r="C122" s="127">
        <v>9</v>
      </c>
      <c r="D122" s="214">
        <f t="shared" si="13"/>
        <v>14.946486</v>
      </c>
      <c r="E122" s="213">
        <v>43709</v>
      </c>
      <c r="F122" s="182">
        <f>+AVERAGE(D111:D122)</f>
        <v>13.416990916666665</v>
      </c>
      <c r="G122" s="41"/>
      <c r="H122" s="144"/>
      <c r="I122" s="144"/>
    </row>
    <row r="123" spans="2:9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>+AVERAGE(D112:D123)</f>
        <v>12.168569416666665</v>
      </c>
      <c r="G123" s="41"/>
      <c r="H123" s="144"/>
      <c r="I123" s="144"/>
    </row>
    <row r="124" spans="2:9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11.036196250000001</v>
      </c>
      <c r="G124" s="41"/>
      <c r="H124" s="144"/>
      <c r="I124" s="144"/>
    </row>
    <row r="125" spans="2:9" x14ac:dyDescent="0.3">
      <c r="B125" s="127">
        <v>2016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7">+AVERAGE(D114:D125)</f>
        <v>9.8091232500000007</v>
      </c>
      <c r="G125" s="41"/>
      <c r="H125" s="144"/>
      <c r="I125" s="144"/>
    </row>
    <row r="126" spans="2:9" x14ac:dyDescent="0.3">
      <c r="B126" s="41"/>
      <c r="C126" s="41"/>
      <c r="D126" s="41"/>
      <c r="E126" s="41"/>
      <c r="F126" s="41"/>
      <c r="G126" s="41"/>
      <c r="H126" s="144"/>
    </row>
    <row r="127" spans="2:9" x14ac:dyDescent="0.3">
      <c r="B127" s="144"/>
      <c r="C127" s="144"/>
      <c r="D127" s="144"/>
      <c r="E127" s="144"/>
      <c r="F127" s="144"/>
      <c r="G127" s="144"/>
      <c r="H127" s="144"/>
    </row>
    <row r="128" spans="2:9" x14ac:dyDescent="0.3">
      <c r="B128" s="144"/>
      <c r="C128" s="144"/>
      <c r="D128" s="144"/>
      <c r="E128" s="144"/>
      <c r="F128" s="144"/>
      <c r="G128" s="144"/>
      <c r="H128" s="144"/>
    </row>
    <row r="129" spans="2:8" x14ac:dyDescent="0.3">
      <c r="B129" s="144"/>
      <c r="C129" s="144"/>
      <c r="D129" s="144"/>
      <c r="E129" s="144"/>
      <c r="F129" s="144"/>
      <c r="G129" s="144"/>
      <c r="H129" s="144"/>
    </row>
    <row r="130" spans="2:8" x14ac:dyDescent="0.3">
      <c r="B130" s="144"/>
      <c r="C130" s="144"/>
      <c r="D130" s="144"/>
      <c r="E130" s="144"/>
      <c r="F130" s="144"/>
      <c r="G130" s="144"/>
      <c r="H130" s="144"/>
    </row>
    <row r="131" spans="2:8" x14ac:dyDescent="0.3">
      <c r="B131" s="144"/>
      <c r="C131" s="144"/>
      <c r="D131" s="144"/>
      <c r="E131" s="144"/>
      <c r="F131" s="144"/>
      <c r="G131" s="144"/>
      <c r="H131" s="144"/>
    </row>
    <row r="132" spans="2:8" x14ac:dyDescent="0.3">
      <c r="B132" s="144"/>
      <c r="C132" s="144"/>
      <c r="D132" s="144"/>
      <c r="E132" s="144"/>
      <c r="F132" s="144"/>
      <c r="G132" s="144"/>
      <c r="H132" s="144"/>
    </row>
    <row r="133" spans="2:8" x14ac:dyDescent="0.3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ignoredErrors>
    <ignoredError sqref="B66 B78 B90 B102" formula="1"/>
  </ignoredError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O134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3" width="10.44140625" style="40" customWidth="1"/>
    <col min="4" max="4" width="12.33203125" style="40" bestFit="1" customWidth="1"/>
    <col min="5" max="8" width="10.44140625" style="40" customWidth="1"/>
    <col min="9" max="11" width="11.33203125" style="40" customWidth="1"/>
    <col min="12" max="12" width="1.88671875" style="40" customWidth="1"/>
    <col min="13" max="13" width="2.6640625" style="40" customWidth="1"/>
    <col min="14" max="14" width="7.44140625" style="4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157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8.2638239999999996</v>
      </c>
      <c r="D13" s="68">
        <v>5.608765</v>
      </c>
      <c r="E13" s="68">
        <v>8.4159159999999993</v>
      </c>
      <c r="F13" s="68">
        <v>7.6501780000000004</v>
      </c>
      <c r="G13" s="68">
        <v>7.1252969999999998</v>
      </c>
      <c r="H13" s="68">
        <v>6.2858020000000003</v>
      </c>
      <c r="I13" s="68">
        <v>-11.781894845927122</v>
      </c>
      <c r="J13" s="68">
        <v>88.218105154072873</v>
      </c>
      <c r="K13" s="68">
        <v>-6.861029900219318</v>
      </c>
      <c r="L13" s="60"/>
      <c r="N13" s="41">
        <f t="shared" ref="N13:N24" si="0">IF(H13="","",1)</f>
        <v>1</v>
      </c>
    </row>
    <row r="14" spans="1:15" x14ac:dyDescent="0.3">
      <c r="A14" s="58"/>
      <c r="B14" s="67" t="s">
        <v>8</v>
      </c>
      <c r="C14" s="68">
        <v>7.3838499999999998</v>
      </c>
      <c r="D14" s="68">
        <v>10.695112</v>
      </c>
      <c r="E14" s="68">
        <v>7.8959229999999998</v>
      </c>
      <c r="F14" s="68">
        <v>9.2636859999999999</v>
      </c>
      <c r="G14" s="68">
        <v>8.0354799999999997</v>
      </c>
      <c r="H14" s="68">
        <v>5.6533170000000004</v>
      </c>
      <c r="I14" s="68">
        <v>-29.645559443866443</v>
      </c>
      <c r="J14" s="68">
        <v>70.354440556133554</v>
      </c>
      <c r="K14" s="68">
        <v>-13.258286172480371</v>
      </c>
      <c r="L14" s="60"/>
      <c r="N14" s="41">
        <f t="shared" si="0"/>
        <v>1</v>
      </c>
    </row>
    <row r="15" spans="1:15" x14ac:dyDescent="0.3">
      <c r="A15" s="58"/>
      <c r="B15" s="67" t="s">
        <v>9</v>
      </c>
      <c r="C15" s="68">
        <v>10.509477</v>
      </c>
      <c r="D15" s="68">
        <v>8.0278270000000003</v>
      </c>
      <c r="E15" s="68">
        <v>7.6216439999999999</v>
      </c>
      <c r="F15" s="68">
        <v>9.2856070000000006</v>
      </c>
      <c r="G15" s="68">
        <v>6.1474760000000002</v>
      </c>
      <c r="H15" s="68">
        <v>6.9655570000000004</v>
      </c>
      <c r="I15" s="68">
        <v>13.307591603448321</v>
      </c>
      <c r="J15" s="68">
        <v>113.30759160344832</v>
      </c>
      <c r="K15" s="68">
        <v>-33.795647392787572</v>
      </c>
      <c r="L15" s="60"/>
      <c r="N15" s="41">
        <f t="shared" si="0"/>
        <v>1</v>
      </c>
    </row>
    <row r="16" spans="1:15" x14ac:dyDescent="0.3">
      <c r="A16" s="58"/>
      <c r="B16" s="67" t="s">
        <v>10</v>
      </c>
      <c r="C16" s="68">
        <v>10.380777</v>
      </c>
      <c r="D16" s="68">
        <v>7.6074080000000004</v>
      </c>
      <c r="E16" s="68">
        <v>8.0939770000000006</v>
      </c>
      <c r="F16" s="68">
        <v>7.2243040000000001</v>
      </c>
      <c r="G16" s="68">
        <v>8.9406789999999994</v>
      </c>
      <c r="H16" s="68">
        <v>7.0674070000000002</v>
      </c>
      <c r="I16" s="68">
        <v>-20.952234164765326</v>
      </c>
      <c r="J16" s="68">
        <v>79.047765835234671</v>
      </c>
      <c r="K16" s="68">
        <v>23.758344056396297</v>
      </c>
      <c r="L16" s="60"/>
      <c r="N16" s="41">
        <f t="shared" si="0"/>
        <v>1</v>
      </c>
    </row>
    <row r="17" spans="1:15" x14ac:dyDescent="0.3">
      <c r="A17" s="58"/>
      <c r="B17" s="67" t="s">
        <v>11</v>
      </c>
      <c r="C17" s="68">
        <v>8.5475539999999999</v>
      </c>
      <c r="D17" s="68">
        <v>10.647689</v>
      </c>
      <c r="E17" s="68">
        <v>11.568925999999999</v>
      </c>
      <c r="F17" s="68">
        <v>7.9307189999999999</v>
      </c>
      <c r="G17" s="68">
        <v>7.356598</v>
      </c>
      <c r="H17" s="68">
        <v>6.8742359999999998</v>
      </c>
      <c r="I17" s="68">
        <v>-6.5568622887916428</v>
      </c>
      <c r="J17" s="68">
        <v>93.443137711208351</v>
      </c>
      <c r="K17" s="68">
        <v>-7.2392049195035169</v>
      </c>
      <c r="L17" s="60"/>
      <c r="N17" s="41">
        <f t="shared" si="0"/>
        <v>1</v>
      </c>
    </row>
    <row r="18" spans="1:15" x14ac:dyDescent="0.3">
      <c r="A18" s="58"/>
      <c r="B18" s="67" t="s">
        <v>12</v>
      </c>
      <c r="C18" s="68">
        <v>6.6700619999999997</v>
      </c>
      <c r="D18" s="68">
        <v>8.2254799999999992</v>
      </c>
      <c r="E18" s="68">
        <v>8.3124300000000009</v>
      </c>
      <c r="F18" s="68">
        <v>7.7504080000000002</v>
      </c>
      <c r="G18" s="68">
        <v>5.9772689999999997</v>
      </c>
      <c r="H18" s="68">
        <v>7.2422769999999996</v>
      </c>
      <c r="I18" s="68">
        <v>21.163645136265409</v>
      </c>
      <c r="J18" s="68">
        <v>121.1636451362654</v>
      </c>
      <c r="K18" s="68">
        <v>-22.878008486779024</v>
      </c>
      <c r="L18" s="60"/>
      <c r="N18" s="41">
        <f t="shared" si="0"/>
        <v>1</v>
      </c>
    </row>
    <row r="19" spans="1:15" x14ac:dyDescent="0.3">
      <c r="A19" s="58"/>
      <c r="B19" s="67" t="s">
        <v>13</v>
      </c>
      <c r="C19" s="68">
        <v>15.997992999999999</v>
      </c>
      <c r="D19" s="68">
        <v>9.7751979999999996</v>
      </c>
      <c r="E19" s="68">
        <v>6.2345930000000003</v>
      </c>
      <c r="F19" s="68">
        <v>7.5488739999999996</v>
      </c>
      <c r="G19" s="68">
        <v>7.5052050000000001</v>
      </c>
      <c r="H19" s="68">
        <v>8.5581530000000008</v>
      </c>
      <c r="I19" s="68">
        <v>14.029570144986048</v>
      </c>
      <c r="J19" s="68">
        <v>114.02957014498605</v>
      </c>
      <c r="K19" s="68">
        <v>-0.57848362550493304</v>
      </c>
      <c r="L19" s="60"/>
      <c r="N19" s="41">
        <f t="shared" si="0"/>
        <v>1</v>
      </c>
    </row>
    <row r="20" spans="1:15" x14ac:dyDescent="0.3">
      <c r="A20" s="58"/>
      <c r="B20" s="67" t="s">
        <v>14</v>
      </c>
      <c r="C20" s="68">
        <v>8.5937730000000006</v>
      </c>
      <c r="D20" s="68">
        <v>9.2618790000000004</v>
      </c>
      <c r="E20" s="68">
        <v>9.9715679999999995</v>
      </c>
      <c r="F20" s="68">
        <v>8.4359090000000005</v>
      </c>
      <c r="G20" s="68">
        <v>7.7162990000000002</v>
      </c>
      <c r="H20" s="68">
        <v>7.4376689999999996</v>
      </c>
      <c r="I20" s="68">
        <v>-3.6109279850353171</v>
      </c>
      <c r="J20" s="68">
        <v>96.389072014964682</v>
      </c>
      <c r="K20" s="68">
        <v>-8.5303196134524519</v>
      </c>
      <c r="L20" s="60"/>
      <c r="N20" s="41">
        <f t="shared" si="0"/>
        <v>1</v>
      </c>
    </row>
    <row r="21" spans="1:15" x14ac:dyDescent="0.3">
      <c r="A21" s="58"/>
      <c r="B21" s="67" t="s">
        <v>15</v>
      </c>
      <c r="C21" s="68">
        <v>9.0176750000000006</v>
      </c>
      <c r="D21" s="68">
        <v>9.7312639999999995</v>
      </c>
      <c r="E21" s="68">
        <v>15.220203</v>
      </c>
      <c r="F21" s="68">
        <v>8.0642160000000001</v>
      </c>
      <c r="G21" s="68">
        <v>7.9816820000000002</v>
      </c>
      <c r="H21" s="30">
        <v>8.7250750000000004</v>
      </c>
      <c r="I21" s="30">
        <v>9.3137386330349958</v>
      </c>
      <c r="J21" s="30">
        <v>109.313738633035</v>
      </c>
      <c r="K21" s="30">
        <v>-1.0234596890757897</v>
      </c>
      <c r="L21" s="60"/>
      <c r="N21" s="41">
        <f t="shared" si="0"/>
        <v>1</v>
      </c>
    </row>
    <row r="22" spans="1:15" x14ac:dyDescent="0.3">
      <c r="A22" s="58"/>
      <c r="B22" s="67" t="s">
        <v>16</v>
      </c>
      <c r="C22" s="68">
        <v>8.1134909999999998</v>
      </c>
      <c r="D22" s="68">
        <v>8.7921390000000006</v>
      </c>
      <c r="E22" s="68">
        <v>9.3925169999999998</v>
      </c>
      <c r="F22" s="68">
        <v>9.1690579999999997</v>
      </c>
      <c r="G22" s="68">
        <v>8.0691260000000007</v>
      </c>
      <c r="H22" s="68"/>
      <c r="I22" s="68" t="s">
        <v>97</v>
      </c>
      <c r="J22" s="68" t="s">
        <v>97</v>
      </c>
      <c r="K22" s="68" t="s">
        <v>97</v>
      </c>
      <c r="L22" s="60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9.0480470000000004</v>
      </c>
      <c r="D23" s="68">
        <v>9.0436700000000005</v>
      </c>
      <c r="E23" s="68">
        <v>8.5604370000000003</v>
      </c>
      <c r="F23" s="68">
        <v>7.4048759999999998</v>
      </c>
      <c r="G23" s="68">
        <v>8.061693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11.072433999999999</v>
      </c>
      <c r="D24" s="68">
        <v>8.7644099999999998</v>
      </c>
      <c r="E24" s="68">
        <v>10.250954</v>
      </c>
      <c r="F24" s="68">
        <v>8.6762619999999995</v>
      </c>
      <c r="G24" s="68">
        <v>7.0702980000000002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113.59895699999998</v>
      </c>
      <c r="D25" s="70">
        <v>106.180841</v>
      </c>
      <c r="E25" s="70">
        <v>111.53908799999999</v>
      </c>
      <c r="F25" s="70">
        <v>98.404096999999993</v>
      </c>
      <c r="G25" s="70">
        <v>89.987101999999993</v>
      </c>
      <c r="H25" s="82">
        <v>64.809493000000003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-6.530091645119585</v>
      </c>
      <c r="E26" s="70">
        <v>5.046340704722807</v>
      </c>
      <c r="F26" s="70">
        <v>-11.776132686327866</v>
      </c>
      <c r="G26" s="70">
        <v>-8.5535005722373487</v>
      </c>
      <c r="H26" s="48"/>
      <c r="I26" s="48"/>
      <c r="J26" s="48"/>
      <c r="K26" s="48"/>
      <c r="L26" s="60"/>
      <c r="O26" s="41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85.36498499999999</v>
      </c>
      <c r="D28" s="70">
        <v>79.580621999999991</v>
      </c>
      <c r="E28" s="70">
        <v>83.335179999999994</v>
      </c>
      <c r="F28" s="70">
        <v>73.153901000000005</v>
      </c>
      <c r="G28" s="70">
        <v>66.785984999999997</v>
      </c>
      <c r="H28" s="30">
        <v>64.809493000000003</v>
      </c>
      <c r="I28" s="66">
        <v>-2.9594412660081226</v>
      </c>
      <c r="J28" s="30">
        <v>97.040558733991872</v>
      </c>
      <c r="K28" s="30">
        <v>-8.7048208133152176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-6.7760370367311644</v>
      </c>
      <c r="E29" s="70">
        <v>4.7179299503338878</v>
      </c>
      <c r="F29" s="70">
        <v>-12.217264065428301</v>
      </c>
      <c r="G29" s="70">
        <v>-8.7048208133152176</v>
      </c>
      <c r="H29" s="30">
        <v>-2.9594412660081226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25" t="s">
        <v>175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25"/>
      <c r="C46" s="125"/>
      <c r="D46" s="125"/>
      <c r="E46" s="125"/>
      <c r="F46" s="125"/>
      <c r="G46" s="125"/>
      <c r="H46" s="125"/>
      <c r="I46" s="125"/>
      <c r="J46" s="125"/>
      <c r="K46" s="136"/>
      <c r="L46" s="136"/>
      <c r="M46" s="136"/>
      <c r="N46" s="127"/>
      <c r="O46" s="136"/>
    </row>
    <row r="47" spans="1:15" x14ac:dyDescent="0.3">
      <c r="B47" s="125"/>
      <c r="C47" s="125"/>
      <c r="D47" s="125"/>
      <c r="E47" s="125"/>
      <c r="F47" s="125"/>
      <c r="G47" s="125"/>
      <c r="H47" s="125"/>
      <c r="I47" s="125"/>
      <c r="J47" s="125"/>
      <c r="K47" s="136"/>
      <c r="L47" s="136"/>
      <c r="M47" s="136"/>
      <c r="N47" s="127"/>
      <c r="O47" s="136"/>
    </row>
    <row r="48" spans="1:15" x14ac:dyDescent="0.3">
      <c r="B48" s="125"/>
      <c r="C48" s="125"/>
      <c r="D48" s="125"/>
      <c r="E48" s="125"/>
      <c r="F48" s="125"/>
      <c r="G48" s="125"/>
      <c r="H48" s="125"/>
      <c r="I48" s="125"/>
      <c r="J48" s="125"/>
      <c r="K48" s="136"/>
      <c r="L48" s="136"/>
      <c r="M48" s="136"/>
      <c r="N48" s="127"/>
      <c r="O48" s="136"/>
    </row>
    <row r="49" spans="2:15" x14ac:dyDescent="0.3">
      <c r="B49" s="125"/>
      <c r="C49" s="125"/>
      <c r="D49" s="125"/>
      <c r="E49" s="125"/>
      <c r="F49" s="125"/>
      <c r="G49" s="125"/>
      <c r="H49" s="125"/>
      <c r="I49" s="125"/>
      <c r="J49" s="125"/>
      <c r="K49" s="136"/>
      <c r="L49" s="136"/>
      <c r="M49" s="136"/>
      <c r="N49" s="127"/>
      <c r="O49" s="136"/>
    </row>
    <row r="50" spans="2:15" x14ac:dyDescent="0.3">
      <c r="B50" s="125"/>
      <c r="C50" s="125"/>
      <c r="D50" s="125"/>
      <c r="E50" s="125"/>
      <c r="F50" s="125"/>
      <c r="G50" s="125"/>
      <c r="H50" s="125"/>
      <c r="I50" s="125"/>
      <c r="J50" s="125"/>
      <c r="K50" s="136"/>
      <c r="L50" s="136"/>
      <c r="M50" s="136"/>
      <c r="N50" s="127"/>
      <c r="O50" s="136"/>
    </row>
    <row r="51" spans="2:15" x14ac:dyDescent="0.3">
      <c r="B51" s="125"/>
      <c r="C51" s="125"/>
      <c r="D51" s="125"/>
      <c r="E51" s="125"/>
      <c r="F51" s="125"/>
      <c r="G51" s="125"/>
      <c r="H51" s="125"/>
      <c r="I51" s="125"/>
      <c r="J51" s="125"/>
      <c r="K51" s="136"/>
      <c r="L51" s="136"/>
      <c r="M51" s="136"/>
      <c r="N51" s="127"/>
      <c r="O51" s="136"/>
    </row>
    <row r="52" spans="2:15" x14ac:dyDescent="0.3">
      <c r="B52" s="127"/>
      <c r="C52" s="127"/>
      <c r="D52" s="127"/>
      <c r="E52" s="127"/>
      <c r="F52" s="127"/>
      <c r="G52" s="125"/>
      <c r="H52" s="125"/>
      <c r="I52" s="125"/>
      <c r="J52" s="125"/>
      <c r="K52" s="136"/>
      <c r="L52" s="136"/>
      <c r="M52" s="136"/>
      <c r="N52" s="127"/>
      <c r="O52" s="136"/>
    </row>
    <row r="53" spans="2:15" x14ac:dyDescent="0.3">
      <c r="B53" s="127" t="s">
        <v>1</v>
      </c>
      <c r="C53" s="127" t="s">
        <v>161</v>
      </c>
      <c r="D53" s="127" t="s">
        <v>176</v>
      </c>
      <c r="E53" s="127" t="s">
        <v>162</v>
      </c>
      <c r="F53" s="127" t="s">
        <v>163</v>
      </c>
      <c r="G53" s="125"/>
      <c r="H53" s="125"/>
      <c r="I53" s="125"/>
      <c r="J53" s="125"/>
      <c r="K53" s="136"/>
      <c r="L53" s="136"/>
      <c r="M53" s="136"/>
      <c r="N53" s="127"/>
      <c r="O53" s="136"/>
    </row>
    <row r="54" spans="2:15" x14ac:dyDescent="0.3">
      <c r="B54" s="127">
        <f>+C11</f>
        <v>2014</v>
      </c>
      <c r="C54" s="127">
        <v>1</v>
      </c>
      <c r="D54" s="214">
        <f t="shared" ref="D54:D65" si="1">+C13</f>
        <v>8.2638239999999996</v>
      </c>
      <c r="E54" s="213">
        <v>41640</v>
      </c>
      <c r="F54" s="127"/>
      <c r="G54" s="125"/>
      <c r="H54" s="125"/>
      <c r="I54" s="125"/>
      <c r="J54" s="125"/>
      <c r="K54" s="136"/>
      <c r="L54" s="136"/>
      <c r="M54" s="136"/>
      <c r="N54" s="127"/>
      <c r="O54" s="136"/>
    </row>
    <row r="55" spans="2:15" x14ac:dyDescent="0.3">
      <c r="B55" s="127">
        <f t="shared" ref="B55:B65" si="2">+B54</f>
        <v>2014</v>
      </c>
      <c r="C55" s="127">
        <v>2</v>
      </c>
      <c r="D55" s="214">
        <f t="shared" si="1"/>
        <v>7.3838499999999998</v>
      </c>
      <c r="E55" s="213">
        <v>41671</v>
      </c>
      <c r="F55" s="127"/>
      <c r="G55" s="125"/>
      <c r="H55" s="125"/>
      <c r="I55" s="125"/>
      <c r="J55" s="125"/>
      <c r="K55" s="136"/>
      <c r="L55" s="136"/>
      <c r="M55" s="136"/>
      <c r="N55" s="127"/>
      <c r="O55" s="136"/>
    </row>
    <row r="56" spans="2:15" x14ac:dyDescent="0.3">
      <c r="B56" s="127">
        <f t="shared" si="2"/>
        <v>2014</v>
      </c>
      <c r="C56" s="127">
        <v>3</v>
      </c>
      <c r="D56" s="214">
        <f t="shared" si="1"/>
        <v>10.509477</v>
      </c>
      <c r="E56" s="213">
        <v>41699</v>
      </c>
      <c r="F56" s="127"/>
      <c r="G56" s="125"/>
      <c r="H56" s="125"/>
      <c r="I56" s="125"/>
      <c r="J56" s="125"/>
      <c r="K56" s="136"/>
      <c r="L56" s="136"/>
      <c r="M56" s="136"/>
      <c r="N56" s="127"/>
      <c r="O56" s="136"/>
    </row>
    <row r="57" spans="2:15" x14ac:dyDescent="0.3">
      <c r="B57" s="127">
        <f t="shared" si="2"/>
        <v>2014</v>
      </c>
      <c r="C57" s="127">
        <v>4</v>
      </c>
      <c r="D57" s="214">
        <f t="shared" si="1"/>
        <v>10.380777</v>
      </c>
      <c r="E57" s="213">
        <v>41730</v>
      </c>
      <c r="F57" s="182">
        <f>+AVERAGE(D54:D61)</f>
        <v>9.5434137499999991</v>
      </c>
      <c r="G57" s="125"/>
      <c r="H57" s="125"/>
      <c r="I57" s="125"/>
      <c r="J57" s="125"/>
      <c r="K57" s="136"/>
      <c r="L57" s="136"/>
      <c r="M57" s="136"/>
      <c r="N57" s="127"/>
      <c r="O57" s="136"/>
    </row>
    <row r="58" spans="2:15" x14ac:dyDescent="0.3">
      <c r="B58" s="127">
        <f t="shared" si="2"/>
        <v>2014</v>
      </c>
      <c r="C58" s="127">
        <v>5</v>
      </c>
      <c r="D58" s="214">
        <f t="shared" si="1"/>
        <v>8.5475539999999999</v>
      </c>
      <c r="E58" s="213">
        <v>41760</v>
      </c>
      <c r="F58" s="182">
        <f>+AVERAGE(D54:D61)</f>
        <v>9.5434137499999991</v>
      </c>
      <c r="G58" s="125"/>
      <c r="H58" s="125"/>
      <c r="I58" s="125"/>
      <c r="J58" s="125"/>
      <c r="K58" s="136"/>
      <c r="L58" s="136"/>
      <c r="M58" s="136"/>
      <c r="N58" s="127"/>
      <c r="O58" s="136"/>
    </row>
    <row r="59" spans="2:15" x14ac:dyDescent="0.3">
      <c r="B59" s="127">
        <f t="shared" si="2"/>
        <v>2014</v>
      </c>
      <c r="C59" s="127">
        <v>6</v>
      </c>
      <c r="D59" s="214">
        <f t="shared" si="1"/>
        <v>6.6700619999999997</v>
      </c>
      <c r="E59" s="213">
        <v>41791</v>
      </c>
      <c r="F59" s="182">
        <f>+AVERAGE(D54:D61)</f>
        <v>9.5434137499999991</v>
      </c>
      <c r="G59" s="125"/>
      <c r="H59" s="125"/>
      <c r="I59" s="125"/>
      <c r="J59" s="125"/>
      <c r="K59" s="136"/>
      <c r="L59" s="136"/>
      <c r="M59" s="136"/>
      <c r="N59" s="127"/>
      <c r="O59" s="136"/>
    </row>
    <row r="60" spans="2:15" x14ac:dyDescent="0.3">
      <c r="B60" s="127">
        <f t="shared" si="2"/>
        <v>2014</v>
      </c>
      <c r="C60" s="127">
        <v>7</v>
      </c>
      <c r="D60" s="214">
        <f t="shared" si="1"/>
        <v>15.997992999999999</v>
      </c>
      <c r="E60" s="213">
        <v>41821</v>
      </c>
      <c r="F60" s="182">
        <f>+AVERAGE(D54:D61)</f>
        <v>9.5434137499999991</v>
      </c>
      <c r="G60" s="125"/>
      <c r="H60" s="125"/>
      <c r="I60" s="125"/>
      <c r="J60" s="125"/>
      <c r="K60" s="136"/>
      <c r="L60" s="136"/>
      <c r="M60" s="136"/>
      <c r="N60" s="127"/>
      <c r="O60" s="136"/>
    </row>
    <row r="61" spans="2:15" x14ac:dyDescent="0.3">
      <c r="B61" s="127">
        <f t="shared" si="2"/>
        <v>2014</v>
      </c>
      <c r="C61" s="127">
        <v>8</v>
      </c>
      <c r="D61" s="214">
        <f t="shared" si="1"/>
        <v>8.5937730000000006</v>
      </c>
      <c r="E61" s="213">
        <v>41852</v>
      </c>
      <c r="F61" s="182">
        <f>+AVERAGE(D54:D61)</f>
        <v>9.5434137499999991</v>
      </c>
      <c r="G61" s="125"/>
      <c r="H61" s="125"/>
      <c r="I61" s="125"/>
      <c r="J61" s="125"/>
      <c r="K61" s="136"/>
      <c r="L61" s="136"/>
      <c r="M61" s="136"/>
      <c r="N61" s="127"/>
      <c r="O61" s="136"/>
    </row>
    <row r="62" spans="2:15" x14ac:dyDescent="0.3">
      <c r="B62" s="127">
        <f t="shared" si="2"/>
        <v>2014</v>
      </c>
      <c r="C62" s="127">
        <v>9</v>
      </c>
      <c r="D62" s="214">
        <f t="shared" si="1"/>
        <v>9.0176750000000006</v>
      </c>
      <c r="E62" s="213">
        <v>41883</v>
      </c>
      <c r="F62" s="182">
        <f>+AVERAGE(D54:D62)</f>
        <v>9.4849983333333316</v>
      </c>
      <c r="G62" s="125"/>
      <c r="H62" s="125"/>
      <c r="I62" s="125"/>
      <c r="J62" s="125"/>
      <c r="K62" s="136"/>
      <c r="L62" s="136"/>
      <c r="M62" s="136"/>
      <c r="N62" s="127"/>
      <c r="O62" s="136"/>
    </row>
    <row r="63" spans="2:15" x14ac:dyDescent="0.3">
      <c r="B63" s="127">
        <f t="shared" si="2"/>
        <v>2014</v>
      </c>
      <c r="C63" s="127">
        <v>10</v>
      </c>
      <c r="D63" s="214">
        <f t="shared" si="1"/>
        <v>8.1134909999999998</v>
      </c>
      <c r="E63" s="213">
        <v>41913</v>
      </c>
      <c r="F63" s="182">
        <f>+AVERAGE(D54:D63)</f>
        <v>9.3478475999999979</v>
      </c>
      <c r="G63" s="125"/>
      <c r="H63" s="125"/>
      <c r="I63" s="125"/>
      <c r="J63" s="125"/>
      <c r="K63" s="136"/>
      <c r="L63" s="136"/>
      <c r="M63" s="136"/>
      <c r="N63" s="127"/>
      <c r="O63" s="136"/>
    </row>
    <row r="64" spans="2:15" x14ac:dyDescent="0.3">
      <c r="B64" s="127">
        <f t="shared" si="2"/>
        <v>2014</v>
      </c>
      <c r="C64" s="127">
        <v>11</v>
      </c>
      <c r="D64" s="214">
        <f t="shared" si="1"/>
        <v>9.0480470000000004</v>
      </c>
      <c r="E64" s="213">
        <v>41944</v>
      </c>
      <c r="F64" s="182">
        <f>+AVERAGE(D54:D64)</f>
        <v>9.3205929999999988</v>
      </c>
      <c r="G64" s="144"/>
      <c r="H64" s="144"/>
      <c r="I64" s="144"/>
      <c r="J64" s="144"/>
    </row>
    <row r="65" spans="2:10" x14ac:dyDescent="0.3">
      <c r="B65" s="127">
        <f t="shared" si="2"/>
        <v>2014</v>
      </c>
      <c r="C65" s="127">
        <v>12</v>
      </c>
      <c r="D65" s="214">
        <f t="shared" si="1"/>
        <v>11.072433999999999</v>
      </c>
      <c r="E65" s="213">
        <v>41974</v>
      </c>
      <c r="F65" s="182">
        <f t="shared" ref="F65:F96" si="3">+AVERAGE(D54:D65)</f>
        <v>9.4665797499999993</v>
      </c>
      <c r="G65" s="144"/>
      <c r="H65" s="144"/>
      <c r="I65" s="144"/>
      <c r="J65" s="144"/>
    </row>
    <row r="66" spans="2:10" x14ac:dyDescent="0.3">
      <c r="B66" s="127">
        <f>+D11</f>
        <v>2015</v>
      </c>
      <c r="C66" s="127">
        <v>1</v>
      </c>
      <c r="D66" s="214">
        <f t="shared" ref="D66:D77" si="4">+D13</f>
        <v>5.608765</v>
      </c>
      <c r="E66" s="213">
        <v>42005</v>
      </c>
      <c r="F66" s="182">
        <f t="shared" si="3"/>
        <v>9.2453248333333331</v>
      </c>
      <c r="G66" s="144"/>
      <c r="H66" s="144"/>
      <c r="I66" s="144"/>
      <c r="J66" s="144"/>
    </row>
    <row r="67" spans="2:10" x14ac:dyDescent="0.3">
      <c r="B67" s="127">
        <f t="shared" ref="B67:B77" si="5">+B66</f>
        <v>2015</v>
      </c>
      <c r="C67" s="127">
        <v>2</v>
      </c>
      <c r="D67" s="214">
        <f t="shared" si="4"/>
        <v>10.695112</v>
      </c>
      <c r="E67" s="213">
        <v>42036</v>
      </c>
      <c r="F67" s="182">
        <f t="shared" si="3"/>
        <v>9.5212633333333319</v>
      </c>
      <c r="G67" s="144"/>
      <c r="H67" s="144"/>
      <c r="I67" s="144"/>
      <c r="J67" s="144"/>
    </row>
    <row r="68" spans="2:10" x14ac:dyDescent="0.3">
      <c r="B68" s="127">
        <f t="shared" si="5"/>
        <v>2015</v>
      </c>
      <c r="C68" s="127">
        <v>3</v>
      </c>
      <c r="D68" s="214">
        <f t="shared" si="4"/>
        <v>8.0278270000000003</v>
      </c>
      <c r="E68" s="213">
        <v>42064</v>
      </c>
      <c r="F68" s="182">
        <f t="shared" si="3"/>
        <v>9.3144591666666674</v>
      </c>
      <c r="G68" s="144"/>
      <c r="H68" s="144"/>
      <c r="I68" s="144"/>
      <c r="J68" s="144"/>
    </row>
    <row r="69" spans="2:10" x14ac:dyDescent="0.3">
      <c r="B69" s="127">
        <f t="shared" si="5"/>
        <v>2015</v>
      </c>
      <c r="C69" s="127">
        <v>4</v>
      </c>
      <c r="D69" s="214">
        <f t="shared" si="4"/>
        <v>7.6074080000000004</v>
      </c>
      <c r="E69" s="213">
        <v>42095</v>
      </c>
      <c r="F69" s="182">
        <f t="shared" si="3"/>
        <v>9.0833450833333327</v>
      </c>
      <c r="G69" s="144"/>
      <c r="H69" s="144"/>
      <c r="I69" s="144"/>
      <c r="J69" s="144"/>
    </row>
    <row r="70" spans="2:10" x14ac:dyDescent="0.3">
      <c r="B70" s="127">
        <f t="shared" si="5"/>
        <v>2015</v>
      </c>
      <c r="C70" s="127">
        <v>5</v>
      </c>
      <c r="D70" s="214">
        <f t="shared" si="4"/>
        <v>10.647689</v>
      </c>
      <c r="E70" s="213">
        <v>42125</v>
      </c>
      <c r="F70" s="182">
        <f t="shared" si="3"/>
        <v>9.2583563333333334</v>
      </c>
      <c r="G70" s="144"/>
      <c r="H70" s="144"/>
      <c r="I70" s="144"/>
      <c r="J70" s="144"/>
    </row>
    <row r="71" spans="2:10" x14ac:dyDescent="0.3">
      <c r="B71" s="127">
        <f t="shared" si="5"/>
        <v>2015</v>
      </c>
      <c r="C71" s="127">
        <v>6</v>
      </c>
      <c r="D71" s="214">
        <f t="shared" si="4"/>
        <v>8.2254799999999992</v>
      </c>
      <c r="E71" s="213">
        <v>42156</v>
      </c>
      <c r="F71" s="182">
        <f t="shared" si="3"/>
        <v>9.3879745000000003</v>
      </c>
      <c r="G71" s="144"/>
      <c r="H71" s="144"/>
      <c r="I71" s="144"/>
      <c r="J71" s="144"/>
    </row>
    <row r="72" spans="2:10" x14ac:dyDescent="0.3">
      <c r="B72" s="127">
        <f t="shared" si="5"/>
        <v>2015</v>
      </c>
      <c r="C72" s="127">
        <v>7</v>
      </c>
      <c r="D72" s="214">
        <f t="shared" si="4"/>
        <v>9.7751979999999996</v>
      </c>
      <c r="E72" s="213">
        <v>42186</v>
      </c>
      <c r="F72" s="182">
        <f t="shared" si="3"/>
        <v>8.8694082500000011</v>
      </c>
      <c r="G72" s="144"/>
      <c r="H72" s="144"/>
      <c r="I72" s="144"/>
      <c r="J72" s="144"/>
    </row>
    <row r="73" spans="2:10" x14ac:dyDescent="0.3">
      <c r="B73" s="127">
        <f t="shared" si="5"/>
        <v>2015</v>
      </c>
      <c r="C73" s="127">
        <v>8</v>
      </c>
      <c r="D73" s="214">
        <f t="shared" si="4"/>
        <v>9.2618790000000004</v>
      </c>
      <c r="E73" s="213">
        <v>42217</v>
      </c>
      <c r="F73" s="182">
        <f t="shared" si="3"/>
        <v>8.9250837500000006</v>
      </c>
      <c r="G73" s="144"/>
      <c r="H73" s="144"/>
      <c r="I73" s="144"/>
      <c r="J73" s="144"/>
    </row>
    <row r="74" spans="2:10" x14ac:dyDescent="0.3">
      <c r="B74" s="127">
        <f t="shared" si="5"/>
        <v>2015</v>
      </c>
      <c r="C74" s="127">
        <v>9</v>
      </c>
      <c r="D74" s="214">
        <f t="shared" si="4"/>
        <v>9.7312639999999995</v>
      </c>
      <c r="E74" s="213">
        <v>42248</v>
      </c>
      <c r="F74" s="182">
        <f t="shared" si="3"/>
        <v>8.9845495000000017</v>
      </c>
      <c r="G74" s="144"/>
      <c r="H74" s="144"/>
      <c r="I74" s="144"/>
      <c r="J74" s="144"/>
    </row>
    <row r="75" spans="2:10" x14ac:dyDescent="0.3">
      <c r="B75" s="127">
        <f t="shared" si="5"/>
        <v>2015</v>
      </c>
      <c r="C75" s="127">
        <v>10</v>
      </c>
      <c r="D75" s="214">
        <f t="shared" si="4"/>
        <v>8.7921390000000006</v>
      </c>
      <c r="E75" s="213">
        <v>42278</v>
      </c>
      <c r="F75" s="182">
        <f t="shared" si="3"/>
        <v>9.0411035000000002</v>
      </c>
      <c r="G75" s="144"/>
      <c r="H75" s="144"/>
      <c r="I75" s="144"/>
      <c r="J75" s="144"/>
    </row>
    <row r="76" spans="2:10" x14ac:dyDescent="0.3">
      <c r="B76" s="127">
        <f t="shared" si="5"/>
        <v>2015</v>
      </c>
      <c r="C76" s="127">
        <v>11</v>
      </c>
      <c r="D76" s="214">
        <f t="shared" si="4"/>
        <v>9.0436700000000005</v>
      </c>
      <c r="E76" s="213">
        <v>42309</v>
      </c>
      <c r="F76" s="182">
        <f t="shared" si="3"/>
        <v>9.0407387500000009</v>
      </c>
      <c r="G76" s="144"/>
      <c r="H76" s="144"/>
      <c r="I76" s="144"/>
      <c r="J76" s="144"/>
    </row>
    <row r="77" spans="2:10" x14ac:dyDescent="0.3">
      <c r="B77" s="127">
        <f t="shared" si="5"/>
        <v>2015</v>
      </c>
      <c r="C77" s="127">
        <v>12</v>
      </c>
      <c r="D77" s="214">
        <f t="shared" si="4"/>
        <v>8.7644099999999998</v>
      </c>
      <c r="E77" s="213">
        <v>42339</v>
      </c>
      <c r="F77" s="182">
        <f t="shared" si="3"/>
        <v>8.8484034166666667</v>
      </c>
      <c r="G77" s="144"/>
      <c r="H77" s="144"/>
      <c r="I77" s="144"/>
      <c r="J77" s="144"/>
    </row>
    <row r="78" spans="2:10" x14ac:dyDescent="0.3">
      <c r="B78" s="127">
        <f>+E11</f>
        <v>2016</v>
      </c>
      <c r="C78" s="127">
        <v>1</v>
      </c>
      <c r="D78" s="214">
        <f t="shared" ref="D78:D89" si="6">+E13</f>
        <v>8.4159159999999993</v>
      </c>
      <c r="E78" s="213">
        <v>42370</v>
      </c>
      <c r="F78" s="182">
        <f t="shared" si="3"/>
        <v>9.0823326666666659</v>
      </c>
      <c r="G78" s="144"/>
      <c r="H78" s="144"/>
      <c r="I78" s="144"/>
      <c r="J78" s="144"/>
    </row>
    <row r="79" spans="2:10" x14ac:dyDescent="0.3">
      <c r="B79" s="127">
        <f t="shared" ref="B79:B89" si="7">+B78</f>
        <v>2016</v>
      </c>
      <c r="C79" s="127">
        <v>2</v>
      </c>
      <c r="D79" s="214">
        <f t="shared" si="6"/>
        <v>7.8959229999999998</v>
      </c>
      <c r="E79" s="213">
        <v>42401</v>
      </c>
      <c r="F79" s="182">
        <f t="shared" si="3"/>
        <v>8.8490669166666667</v>
      </c>
      <c r="G79" s="144"/>
      <c r="H79" s="144"/>
      <c r="I79" s="144"/>
      <c r="J79" s="144"/>
    </row>
    <row r="80" spans="2:10" x14ac:dyDescent="0.3">
      <c r="B80" s="127">
        <f t="shared" si="7"/>
        <v>2016</v>
      </c>
      <c r="C80" s="127">
        <v>3</v>
      </c>
      <c r="D80" s="214">
        <f t="shared" si="6"/>
        <v>7.6216439999999999</v>
      </c>
      <c r="E80" s="213">
        <v>42430</v>
      </c>
      <c r="F80" s="182">
        <f t="shared" si="3"/>
        <v>8.815218333333334</v>
      </c>
      <c r="G80" s="144"/>
      <c r="H80" s="144"/>
      <c r="I80" s="144"/>
      <c r="J80" s="144"/>
    </row>
    <row r="81" spans="2:10" x14ac:dyDescent="0.3">
      <c r="B81" s="127">
        <f t="shared" si="7"/>
        <v>2016</v>
      </c>
      <c r="C81" s="127">
        <v>4</v>
      </c>
      <c r="D81" s="214">
        <f t="shared" si="6"/>
        <v>8.0939770000000006</v>
      </c>
      <c r="E81" s="213">
        <v>42461</v>
      </c>
      <c r="F81" s="182">
        <f t="shared" si="3"/>
        <v>8.855765749999998</v>
      </c>
      <c r="G81" s="144"/>
      <c r="H81" s="144"/>
      <c r="I81" s="144"/>
      <c r="J81" s="144"/>
    </row>
    <row r="82" spans="2:10" x14ac:dyDescent="0.3">
      <c r="B82" s="127">
        <f t="shared" si="7"/>
        <v>2016</v>
      </c>
      <c r="C82" s="127">
        <v>5</v>
      </c>
      <c r="D82" s="214">
        <f t="shared" si="6"/>
        <v>11.568925999999999</v>
      </c>
      <c r="E82" s="213">
        <v>42491</v>
      </c>
      <c r="F82" s="182">
        <f t="shared" si="3"/>
        <v>8.9325354999999984</v>
      </c>
      <c r="G82" s="144"/>
      <c r="H82" s="144"/>
      <c r="I82" s="144"/>
      <c r="J82" s="144"/>
    </row>
    <row r="83" spans="2:10" x14ac:dyDescent="0.3">
      <c r="B83" s="127">
        <f t="shared" si="7"/>
        <v>2016</v>
      </c>
      <c r="C83" s="127">
        <v>6</v>
      </c>
      <c r="D83" s="214">
        <f t="shared" si="6"/>
        <v>8.3124300000000009</v>
      </c>
      <c r="E83" s="213">
        <v>42522</v>
      </c>
      <c r="F83" s="182">
        <f t="shared" si="3"/>
        <v>8.9397813333333342</v>
      </c>
      <c r="G83" s="144"/>
      <c r="H83" s="144"/>
      <c r="I83" s="144"/>
      <c r="J83" s="144"/>
    </row>
    <row r="84" spans="2:10" x14ac:dyDescent="0.3">
      <c r="B84" s="127">
        <f t="shared" si="7"/>
        <v>2016</v>
      </c>
      <c r="C84" s="127">
        <v>7</v>
      </c>
      <c r="D84" s="214">
        <f t="shared" si="6"/>
        <v>6.2345930000000003</v>
      </c>
      <c r="E84" s="213">
        <v>42552</v>
      </c>
      <c r="F84" s="182">
        <f t="shared" si="3"/>
        <v>8.644730916666667</v>
      </c>
      <c r="G84" s="144"/>
      <c r="H84" s="144"/>
      <c r="I84" s="144"/>
      <c r="J84" s="144"/>
    </row>
    <row r="85" spans="2:10" x14ac:dyDescent="0.3">
      <c r="B85" s="127">
        <f t="shared" si="7"/>
        <v>2016</v>
      </c>
      <c r="C85" s="127">
        <v>8</v>
      </c>
      <c r="D85" s="214">
        <f t="shared" si="6"/>
        <v>9.9715679999999995</v>
      </c>
      <c r="E85" s="213">
        <v>42583</v>
      </c>
      <c r="F85" s="182">
        <f t="shared" si="3"/>
        <v>8.703871666666668</v>
      </c>
      <c r="G85" s="144"/>
      <c r="H85" s="144"/>
      <c r="I85" s="144"/>
      <c r="J85" s="144"/>
    </row>
    <row r="86" spans="2:10" x14ac:dyDescent="0.3">
      <c r="B86" s="127">
        <f t="shared" si="7"/>
        <v>2016</v>
      </c>
      <c r="C86" s="127">
        <v>9</v>
      </c>
      <c r="D86" s="214">
        <f t="shared" si="6"/>
        <v>15.220203</v>
      </c>
      <c r="E86" s="213">
        <v>42614</v>
      </c>
      <c r="F86" s="182">
        <f t="shared" si="3"/>
        <v>9.1612832500000021</v>
      </c>
      <c r="G86" s="144"/>
      <c r="H86" s="144"/>
      <c r="I86" s="144"/>
      <c r="J86" s="144"/>
    </row>
    <row r="87" spans="2:10" x14ac:dyDescent="0.3">
      <c r="B87" s="127">
        <f t="shared" si="7"/>
        <v>2016</v>
      </c>
      <c r="C87" s="127">
        <v>10</v>
      </c>
      <c r="D87" s="214">
        <f t="shared" si="6"/>
        <v>9.3925169999999998</v>
      </c>
      <c r="E87" s="213">
        <v>42644</v>
      </c>
      <c r="F87" s="182">
        <f t="shared" si="3"/>
        <v>9.2113147500000014</v>
      </c>
      <c r="G87" s="144"/>
      <c r="H87" s="144"/>
      <c r="I87" s="144"/>
      <c r="J87" s="144"/>
    </row>
    <row r="88" spans="2:10" x14ac:dyDescent="0.3">
      <c r="B88" s="127">
        <f t="shared" si="7"/>
        <v>2016</v>
      </c>
      <c r="C88" s="127">
        <v>11</v>
      </c>
      <c r="D88" s="214">
        <f t="shared" si="6"/>
        <v>8.5604370000000003</v>
      </c>
      <c r="E88" s="213">
        <v>42675</v>
      </c>
      <c r="F88" s="182">
        <f t="shared" si="3"/>
        <v>9.1710453333333337</v>
      </c>
      <c r="G88" s="144"/>
      <c r="H88" s="144"/>
      <c r="I88" s="144"/>
      <c r="J88" s="144"/>
    </row>
    <row r="89" spans="2:10" x14ac:dyDescent="0.3">
      <c r="B89" s="127">
        <f t="shared" si="7"/>
        <v>2016</v>
      </c>
      <c r="C89" s="127">
        <v>12</v>
      </c>
      <c r="D89" s="214">
        <f t="shared" si="6"/>
        <v>10.250954</v>
      </c>
      <c r="E89" s="213">
        <v>42705</v>
      </c>
      <c r="F89" s="182">
        <f t="shared" si="3"/>
        <v>9.294924</v>
      </c>
      <c r="G89" s="144"/>
      <c r="H89" s="144"/>
      <c r="I89" s="144"/>
      <c r="J89" s="144"/>
    </row>
    <row r="90" spans="2:10" x14ac:dyDescent="0.3">
      <c r="B90" s="127">
        <f>+F11</f>
        <v>2017</v>
      </c>
      <c r="C90" s="127">
        <v>1</v>
      </c>
      <c r="D90" s="214">
        <f t="shared" ref="D90:D101" si="8">+F13</f>
        <v>7.6501780000000004</v>
      </c>
      <c r="E90" s="213">
        <v>42736</v>
      </c>
      <c r="F90" s="182">
        <f t="shared" si="3"/>
        <v>9.2311125000000001</v>
      </c>
      <c r="G90" s="144"/>
      <c r="H90" s="144"/>
      <c r="I90" s="144"/>
      <c r="J90" s="144"/>
    </row>
    <row r="91" spans="2:10" x14ac:dyDescent="0.3">
      <c r="B91" s="127">
        <f t="shared" ref="B91:B101" si="9">+B90</f>
        <v>2017</v>
      </c>
      <c r="C91" s="127">
        <v>2</v>
      </c>
      <c r="D91" s="214">
        <f t="shared" si="8"/>
        <v>9.2636859999999999</v>
      </c>
      <c r="E91" s="213">
        <v>42767</v>
      </c>
      <c r="F91" s="182">
        <f t="shared" si="3"/>
        <v>9.3450927499999992</v>
      </c>
      <c r="G91" s="144"/>
      <c r="H91" s="144"/>
      <c r="I91" s="144"/>
      <c r="J91" s="144"/>
    </row>
    <row r="92" spans="2:10" x14ac:dyDescent="0.3">
      <c r="B92" s="127">
        <f t="shared" si="9"/>
        <v>2017</v>
      </c>
      <c r="C92" s="127">
        <v>3</v>
      </c>
      <c r="D92" s="214">
        <f t="shared" si="8"/>
        <v>9.2856070000000006</v>
      </c>
      <c r="E92" s="213">
        <v>42795</v>
      </c>
      <c r="F92" s="182">
        <f t="shared" si="3"/>
        <v>9.4837563333333321</v>
      </c>
      <c r="G92" s="144"/>
      <c r="H92" s="144"/>
      <c r="I92" s="144"/>
      <c r="J92" s="144"/>
    </row>
    <row r="93" spans="2:10" x14ac:dyDescent="0.3">
      <c r="B93" s="127">
        <f t="shared" si="9"/>
        <v>2017</v>
      </c>
      <c r="C93" s="127">
        <v>4</v>
      </c>
      <c r="D93" s="214">
        <f t="shared" si="8"/>
        <v>7.2243040000000001</v>
      </c>
      <c r="E93" s="213">
        <v>42826</v>
      </c>
      <c r="F93" s="182">
        <f t="shared" si="3"/>
        <v>9.4112835833333328</v>
      </c>
      <c r="G93" s="144"/>
      <c r="H93" s="144"/>
      <c r="I93" s="144"/>
      <c r="J93" s="144"/>
    </row>
    <row r="94" spans="2:10" x14ac:dyDescent="0.3">
      <c r="B94" s="127">
        <f t="shared" si="9"/>
        <v>2017</v>
      </c>
      <c r="C94" s="127">
        <v>5</v>
      </c>
      <c r="D94" s="214">
        <f t="shared" si="8"/>
        <v>7.9307189999999999</v>
      </c>
      <c r="E94" s="213">
        <v>42856</v>
      </c>
      <c r="F94" s="182">
        <f t="shared" si="3"/>
        <v>9.108099666666666</v>
      </c>
      <c r="G94" s="144"/>
      <c r="H94" s="144"/>
      <c r="I94" s="144"/>
      <c r="J94" s="144"/>
    </row>
    <row r="95" spans="2:10" x14ac:dyDescent="0.3">
      <c r="B95" s="127">
        <f t="shared" si="9"/>
        <v>2017</v>
      </c>
      <c r="C95" s="127">
        <v>6</v>
      </c>
      <c r="D95" s="214">
        <f t="shared" si="8"/>
        <v>7.7504080000000002</v>
      </c>
      <c r="E95" s="213">
        <v>42887</v>
      </c>
      <c r="F95" s="182">
        <f t="shared" si="3"/>
        <v>9.0612645000000001</v>
      </c>
      <c r="G95" s="144"/>
      <c r="H95" s="144"/>
      <c r="I95" s="144"/>
      <c r="J95" s="144"/>
    </row>
    <row r="96" spans="2:10" x14ac:dyDescent="0.3">
      <c r="B96" s="127">
        <f t="shared" si="9"/>
        <v>2017</v>
      </c>
      <c r="C96" s="127">
        <v>7</v>
      </c>
      <c r="D96" s="214">
        <f t="shared" si="8"/>
        <v>7.5488739999999996</v>
      </c>
      <c r="E96" s="213">
        <v>42917</v>
      </c>
      <c r="F96" s="182">
        <f t="shared" si="3"/>
        <v>9.170787916666665</v>
      </c>
      <c r="G96" s="144"/>
      <c r="H96" s="144"/>
      <c r="I96" s="144"/>
      <c r="J96" s="144"/>
    </row>
    <row r="97" spans="2:10" x14ac:dyDescent="0.3">
      <c r="B97" s="127">
        <f t="shared" si="9"/>
        <v>2017</v>
      </c>
      <c r="C97" s="127">
        <v>8</v>
      </c>
      <c r="D97" s="214">
        <f t="shared" si="8"/>
        <v>8.4359090000000005</v>
      </c>
      <c r="E97" s="213">
        <v>42948</v>
      </c>
      <c r="F97" s="182">
        <f t="shared" ref="F97:F117" si="10">+AVERAGE(D86:D97)</f>
        <v>9.0428163333333345</v>
      </c>
      <c r="G97" s="144"/>
      <c r="H97" s="144"/>
      <c r="I97" s="144"/>
      <c r="J97" s="144"/>
    </row>
    <row r="98" spans="2:10" x14ac:dyDescent="0.3">
      <c r="B98" s="127">
        <f t="shared" si="9"/>
        <v>2017</v>
      </c>
      <c r="C98" s="127">
        <v>9</v>
      </c>
      <c r="D98" s="214">
        <f t="shared" si="8"/>
        <v>8.0642160000000001</v>
      </c>
      <c r="E98" s="213">
        <v>42979</v>
      </c>
      <c r="F98" s="182">
        <f t="shared" si="10"/>
        <v>8.446484083333333</v>
      </c>
      <c r="G98" s="144"/>
      <c r="H98" s="144"/>
      <c r="I98" s="144"/>
      <c r="J98" s="144"/>
    </row>
    <row r="99" spans="2:10" x14ac:dyDescent="0.3">
      <c r="B99" s="127">
        <f t="shared" si="9"/>
        <v>2017</v>
      </c>
      <c r="C99" s="127">
        <v>10</v>
      </c>
      <c r="D99" s="214">
        <f t="shared" si="8"/>
        <v>9.1690579999999997</v>
      </c>
      <c r="E99" s="213">
        <v>43009</v>
      </c>
      <c r="F99" s="182">
        <f t="shared" si="10"/>
        <v>8.427862499999998</v>
      </c>
      <c r="G99" s="144"/>
      <c r="H99" s="144"/>
      <c r="I99" s="144"/>
      <c r="J99" s="144"/>
    </row>
    <row r="100" spans="2:10" x14ac:dyDescent="0.3">
      <c r="B100" s="127">
        <f t="shared" si="9"/>
        <v>2017</v>
      </c>
      <c r="C100" s="127">
        <v>11</v>
      </c>
      <c r="D100" s="214">
        <f t="shared" si="8"/>
        <v>7.4048759999999998</v>
      </c>
      <c r="E100" s="213">
        <v>43040</v>
      </c>
      <c r="F100" s="182">
        <f t="shared" si="10"/>
        <v>8.3315657500000011</v>
      </c>
      <c r="G100" s="144"/>
      <c r="H100" s="144"/>
      <c r="I100" s="144"/>
      <c r="J100" s="144"/>
    </row>
    <row r="101" spans="2:10" x14ac:dyDescent="0.3">
      <c r="B101" s="127">
        <f t="shared" si="9"/>
        <v>2017</v>
      </c>
      <c r="C101" s="127">
        <v>12</v>
      </c>
      <c r="D101" s="214">
        <f t="shared" si="8"/>
        <v>8.6762619999999995</v>
      </c>
      <c r="E101" s="213">
        <v>43070</v>
      </c>
      <c r="F101" s="182">
        <f t="shared" si="10"/>
        <v>8.2003414166666655</v>
      </c>
      <c r="G101" s="144"/>
      <c r="H101" s="144"/>
      <c r="I101" s="144"/>
      <c r="J101" s="144"/>
    </row>
    <row r="102" spans="2:10" x14ac:dyDescent="0.3">
      <c r="B102" s="127">
        <f>+G11</f>
        <v>2018</v>
      </c>
      <c r="C102" s="127">
        <v>1</v>
      </c>
      <c r="D102" s="214">
        <f t="shared" ref="D102:D113" si="11">+G13</f>
        <v>7.1252969999999998</v>
      </c>
      <c r="E102" s="213">
        <v>43101</v>
      </c>
      <c r="F102" s="182">
        <f t="shared" si="10"/>
        <v>8.1566013333333327</v>
      </c>
      <c r="G102" s="144"/>
      <c r="H102" s="144"/>
      <c r="I102" s="144"/>
      <c r="J102" s="144"/>
    </row>
    <row r="103" spans="2:10" x14ac:dyDescent="0.3">
      <c r="B103" s="127">
        <f t="shared" ref="B103:B113" si="12">+B102</f>
        <v>2018</v>
      </c>
      <c r="C103" s="127">
        <v>2</v>
      </c>
      <c r="D103" s="214">
        <f t="shared" si="11"/>
        <v>8.0354799999999997</v>
      </c>
      <c r="E103" s="213">
        <v>43132</v>
      </c>
      <c r="F103" s="182">
        <f t="shared" si="10"/>
        <v>8.0542508333333345</v>
      </c>
      <c r="G103" s="144"/>
      <c r="H103" s="144"/>
      <c r="I103" s="144"/>
      <c r="J103" s="144"/>
    </row>
    <row r="104" spans="2:10" x14ac:dyDescent="0.3">
      <c r="B104" s="127">
        <f t="shared" si="12"/>
        <v>2018</v>
      </c>
      <c r="C104" s="127">
        <v>3</v>
      </c>
      <c r="D104" s="214">
        <f t="shared" si="11"/>
        <v>6.1474760000000002</v>
      </c>
      <c r="E104" s="213">
        <v>43160</v>
      </c>
      <c r="F104" s="182">
        <f t="shared" si="10"/>
        <v>7.792739916666668</v>
      </c>
      <c r="G104" s="144"/>
      <c r="H104" s="144"/>
      <c r="I104" s="144"/>
      <c r="J104" s="144"/>
    </row>
    <row r="105" spans="2:10" x14ac:dyDescent="0.3">
      <c r="B105" s="127">
        <f t="shared" si="12"/>
        <v>2018</v>
      </c>
      <c r="C105" s="127">
        <v>4</v>
      </c>
      <c r="D105" s="214">
        <f t="shared" si="11"/>
        <v>8.9406789999999994</v>
      </c>
      <c r="E105" s="213">
        <v>43191</v>
      </c>
      <c r="F105" s="182">
        <f t="shared" si="10"/>
        <v>7.9357711666666662</v>
      </c>
      <c r="G105" s="144"/>
      <c r="H105" s="144"/>
      <c r="I105" s="144"/>
      <c r="J105" s="144"/>
    </row>
    <row r="106" spans="2:10" x14ac:dyDescent="0.3">
      <c r="B106" s="127">
        <f t="shared" si="12"/>
        <v>2018</v>
      </c>
      <c r="C106" s="127">
        <v>5</v>
      </c>
      <c r="D106" s="214">
        <f t="shared" si="11"/>
        <v>7.356598</v>
      </c>
      <c r="E106" s="213">
        <v>43221</v>
      </c>
      <c r="F106" s="182">
        <f t="shared" si="10"/>
        <v>7.887927750000002</v>
      </c>
      <c r="G106" s="144"/>
      <c r="H106" s="144"/>
      <c r="I106" s="144"/>
      <c r="J106" s="144"/>
    </row>
    <row r="107" spans="2:10" x14ac:dyDescent="0.3">
      <c r="B107" s="127">
        <f t="shared" si="12"/>
        <v>2018</v>
      </c>
      <c r="C107" s="127">
        <v>6</v>
      </c>
      <c r="D107" s="214">
        <f t="shared" si="11"/>
        <v>5.9772689999999997</v>
      </c>
      <c r="E107" s="213">
        <v>43252</v>
      </c>
      <c r="F107" s="182">
        <f t="shared" si="10"/>
        <v>7.7401661666666657</v>
      </c>
      <c r="G107" s="144"/>
      <c r="H107" s="144"/>
      <c r="I107" s="144"/>
      <c r="J107" s="144"/>
    </row>
    <row r="108" spans="2:10" x14ac:dyDescent="0.3">
      <c r="B108" s="127">
        <f t="shared" si="12"/>
        <v>2018</v>
      </c>
      <c r="C108" s="127">
        <v>7</v>
      </c>
      <c r="D108" s="214">
        <f t="shared" si="11"/>
        <v>7.5052050000000001</v>
      </c>
      <c r="E108" s="213">
        <v>43282</v>
      </c>
      <c r="F108" s="182">
        <f t="shared" si="10"/>
        <v>7.7365270833333346</v>
      </c>
      <c r="G108" s="144"/>
      <c r="H108" s="144"/>
      <c r="I108" s="144"/>
      <c r="J108" s="144"/>
    </row>
    <row r="109" spans="2:10" x14ac:dyDescent="0.3">
      <c r="B109" s="127">
        <f t="shared" si="12"/>
        <v>2018</v>
      </c>
      <c r="C109" s="127">
        <v>8</v>
      </c>
      <c r="D109" s="214">
        <f t="shared" si="11"/>
        <v>7.7162990000000002</v>
      </c>
      <c r="E109" s="213">
        <v>43313</v>
      </c>
      <c r="F109" s="182">
        <f t="shared" si="10"/>
        <v>7.6765595833333338</v>
      </c>
      <c r="G109" s="144"/>
      <c r="H109" s="144"/>
      <c r="I109" s="144"/>
      <c r="J109" s="144"/>
    </row>
    <row r="110" spans="2:10" x14ac:dyDescent="0.3">
      <c r="B110" s="127">
        <f t="shared" si="12"/>
        <v>2018</v>
      </c>
      <c r="C110" s="127">
        <v>9</v>
      </c>
      <c r="D110" s="214">
        <f t="shared" si="11"/>
        <v>7.9816820000000002</v>
      </c>
      <c r="E110" s="213">
        <v>43344</v>
      </c>
      <c r="F110" s="182">
        <f t="shared" si="10"/>
        <v>7.6696817500000014</v>
      </c>
      <c r="G110" s="144"/>
      <c r="H110" s="144"/>
      <c r="I110" s="144"/>
      <c r="J110" s="144"/>
    </row>
    <row r="111" spans="2:10" x14ac:dyDescent="0.3">
      <c r="B111" s="127">
        <f t="shared" si="12"/>
        <v>2018</v>
      </c>
      <c r="C111" s="127">
        <v>10</v>
      </c>
      <c r="D111" s="214">
        <f t="shared" si="11"/>
        <v>8.0691260000000007</v>
      </c>
      <c r="E111" s="213">
        <v>43374</v>
      </c>
      <c r="F111" s="182">
        <f t="shared" si="10"/>
        <v>7.5780207500000003</v>
      </c>
      <c r="G111" s="144"/>
      <c r="H111" s="144"/>
      <c r="I111" s="144"/>
      <c r="J111" s="144"/>
    </row>
    <row r="112" spans="2:10" x14ac:dyDescent="0.3">
      <c r="B112" s="127">
        <f t="shared" si="12"/>
        <v>2018</v>
      </c>
      <c r="C112" s="127">
        <v>11</v>
      </c>
      <c r="D112" s="214">
        <f t="shared" si="11"/>
        <v>8.061693</v>
      </c>
      <c r="E112" s="213">
        <v>43405</v>
      </c>
      <c r="F112" s="182">
        <f t="shared" si="10"/>
        <v>7.6327555000000009</v>
      </c>
      <c r="G112" s="144"/>
      <c r="H112" s="144"/>
      <c r="I112" s="144"/>
      <c r="J112" s="144"/>
    </row>
    <row r="113" spans="2:10" x14ac:dyDescent="0.3">
      <c r="B113" s="127">
        <f t="shared" si="12"/>
        <v>2018</v>
      </c>
      <c r="C113" s="127">
        <v>12</v>
      </c>
      <c r="D113" s="214">
        <f t="shared" si="11"/>
        <v>7.0702980000000002</v>
      </c>
      <c r="E113" s="213">
        <v>43435</v>
      </c>
      <c r="F113" s="182">
        <f t="shared" si="10"/>
        <v>7.4989251666666661</v>
      </c>
      <c r="G113" s="144"/>
      <c r="H113" s="144"/>
      <c r="I113" s="144"/>
      <c r="J113" s="144"/>
    </row>
    <row r="114" spans="2:10" x14ac:dyDescent="0.3">
      <c r="B114" s="127">
        <v>2019</v>
      </c>
      <c r="C114" s="127">
        <v>1</v>
      </c>
      <c r="D114" s="214">
        <f t="shared" ref="D114:D125" si="13">+H13</f>
        <v>6.2858020000000003</v>
      </c>
      <c r="E114" s="213">
        <v>43466</v>
      </c>
      <c r="F114" s="182">
        <f t="shared" si="10"/>
        <v>7.4289672499999995</v>
      </c>
      <c r="G114" s="144"/>
      <c r="H114" s="144"/>
      <c r="I114" s="144"/>
      <c r="J114" s="144"/>
    </row>
    <row r="115" spans="2:10" x14ac:dyDescent="0.3">
      <c r="B115" s="127">
        <f t="shared" ref="B115:B125" si="14">+B114</f>
        <v>2019</v>
      </c>
      <c r="C115" s="127">
        <v>2</v>
      </c>
      <c r="D115" s="214">
        <f t="shared" si="13"/>
        <v>5.6533170000000004</v>
      </c>
      <c r="E115" s="213">
        <v>43497</v>
      </c>
      <c r="F115" s="182">
        <f t="shared" si="10"/>
        <v>7.2304536666666666</v>
      </c>
      <c r="G115" s="144"/>
      <c r="H115" s="144"/>
      <c r="I115" s="144"/>
      <c r="J115" s="144"/>
    </row>
    <row r="116" spans="2:10" x14ac:dyDescent="0.3">
      <c r="B116" s="127">
        <f t="shared" si="14"/>
        <v>2019</v>
      </c>
      <c r="C116" s="127">
        <v>3</v>
      </c>
      <c r="D116" s="214">
        <f t="shared" si="13"/>
        <v>6.9655570000000004</v>
      </c>
      <c r="E116" s="213">
        <v>43525</v>
      </c>
      <c r="F116" s="182">
        <f>+AVERAGE(D105:D116)</f>
        <v>7.2986270833333338</v>
      </c>
      <c r="G116" s="144"/>
      <c r="H116" s="144"/>
      <c r="I116" s="144"/>
      <c r="J116" s="144"/>
    </row>
    <row r="117" spans="2:10" x14ac:dyDescent="0.3">
      <c r="B117" s="127">
        <f t="shared" si="14"/>
        <v>2019</v>
      </c>
      <c r="C117" s="127">
        <v>4</v>
      </c>
      <c r="D117" s="214">
        <f t="shared" si="13"/>
        <v>7.0674070000000002</v>
      </c>
      <c r="E117" s="213">
        <v>43556</v>
      </c>
      <c r="F117" s="182">
        <f t="shared" si="10"/>
        <v>7.1425210833333344</v>
      </c>
      <c r="G117" s="144"/>
      <c r="H117" s="144"/>
      <c r="I117" s="144"/>
      <c r="J117" s="144"/>
    </row>
    <row r="118" spans="2:10" x14ac:dyDescent="0.3">
      <c r="B118" s="127">
        <f t="shared" si="14"/>
        <v>2019</v>
      </c>
      <c r="C118" s="127">
        <v>5</v>
      </c>
      <c r="D118" s="214">
        <f>+H17</f>
        <v>6.8742359999999998</v>
      </c>
      <c r="E118" s="213">
        <v>43586</v>
      </c>
      <c r="F118" s="182">
        <f>+AVERAGE(D107:D118)</f>
        <v>7.1023242499999997</v>
      </c>
      <c r="G118" s="144"/>
      <c r="H118" s="144"/>
      <c r="I118" s="144"/>
      <c r="J118" s="144"/>
    </row>
    <row r="119" spans="2:10" x14ac:dyDescent="0.3">
      <c r="B119" s="127">
        <f t="shared" si="14"/>
        <v>2019</v>
      </c>
      <c r="C119" s="127">
        <v>6</v>
      </c>
      <c r="D119" s="214">
        <f t="shared" si="13"/>
        <v>7.2422769999999996</v>
      </c>
      <c r="E119" s="213">
        <v>43617</v>
      </c>
      <c r="F119" s="182">
        <f t="shared" ref="F119" si="15">+AVERAGE(D108:D119)</f>
        <v>7.207741583333334</v>
      </c>
      <c r="G119" s="144"/>
      <c r="H119" s="144"/>
      <c r="I119" s="144"/>
      <c r="J119" s="144"/>
    </row>
    <row r="120" spans="2:10" x14ac:dyDescent="0.3">
      <c r="B120" s="127">
        <f t="shared" si="14"/>
        <v>2019</v>
      </c>
      <c r="C120" s="127">
        <v>7</v>
      </c>
      <c r="D120" s="214">
        <f t="shared" si="13"/>
        <v>8.5581530000000008</v>
      </c>
      <c r="E120" s="213">
        <v>43647</v>
      </c>
      <c r="F120" s="182">
        <f>+AVERAGE(D109:D120)</f>
        <v>7.2954872500000008</v>
      </c>
      <c r="G120" s="144"/>
      <c r="H120" s="144"/>
      <c r="I120" s="144"/>
      <c r="J120" s="144"/>
    </row>
    <row r="121" spans="2:10" x14ac:dyDescent="0.3">
      <c r="B121" s="127">
        <f t="shared" si="14"/>
        <v>2019</v>
      </c>
      <c r="C121" s="127">
        <v>8</v>
      </c>
      <c r="D121" s="214">
        <f t="shared" si="13"/>
        <v>7.4376689999999996</v>
      </c>
      <c r="E121" s="213">
        <v>43678</v>
      </c>
      <c r="F121" s="182">
        <f t="shared" ref="F121" si="16">+AVERAGE(D110:D121)</f>
        <v>7.2722680833333344</v>
      </c>
      <c r="G121" s="144"/>
      <c r="H121" s="144"/>
      <c r="I121" s="144"/>
      <c r="J121" s="144"/>
    </row>
    <row r="122" spans="2:10" x14ac:dyDescent="0.3">
      <c r="B122" s="127">
        <f t="shared" si="14"/>
        <v>2019</v>
      </c>
      <c r="C122" s="127">
        <v>9</v>
      </c>
      <c r="D122" s="214">
        <f t="shared" si="13"/>
        <v>8.7250750000000004</v>
      </c>
      <c r="E122" s="213">
        <v>43709</v>
      </c>
      <c r="F122" s="182">
        <f>+AVERAGE(D111:D122)</f>
        <v>7.3342175000000012</v>
      </c>
      <c r="G122" s="144"/>
      <c r="H122" s="144"/>
      <c r="I122" s="144"/>
      <c r="J122" s="144"/>
    </row>
    <row r="123" spans="2:10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7">+AVERAGE(D112:D123)</f>
        <v>6.661790333333335</v>
      </c>
      <c r="G123" s="144"/>
      <c r="H123" s="144"/>
      <c r="I123" s="144"/>
      <c r="J123" s="144"/>
    </row>
    <row r="124" spans="2:10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5.989982583333334</v>
      </c>
      <c r="G124" s="144"/>
      <c r="H124" s="144"/>
      <c r="I124" s="144"/>
      <c r="J124" s="144"/>
    </row>
    <row r="125" spans="2:10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8">+AVERAGE(D114:D125)</f>
        <v>5.4007910833333339</v>
      </c>
      <c r="G125" s="144"/>
      <c r="H125" s="144"/>
      <c r="I125" s="144"/>
      <c r="J125" s="144"/>
    </row>
    <row r="126" spans="2:10" x14ac:dyDescent="0.3">
      <c r="B126" s="41"/>
      <c r="C126" s="41"/>
      <c r="D126" s="41"/>
      <c r="E126" s="41"/>
      <c r="F126" s="41"/>
      <c r="G126" s="144"/>
      <c r="H126" s="144"/>
      <c r="I126" s="144"/>
      <c r="J126" s="144"/>
    </row>
    <row r="127" spans="2:10" x14ac:dyDescent="0.3">
      <c r="B127" s="144"/>
      <c r="C127" s="144"/>
      <c r="D127" s="144"/>
      <c r="E127" s="144"/>
      <c r="F127" s="144"/>
      <c r="G127" s="144"/>
      <c r="H127" s="144"/>
      <c r="I127" s="144"/>
      <c r="J127" s="144"/>
    </row>
    <row r="128" spans="2:10" x14ac:dyDescent="0.3">
      <c r="B128" s="144"/>
      <c r="C128" s="144"/>
      <c r="D128" s="144"/>
      <c r="E128" s="144"/>
      <c r="F128" s="144"/>
      <c r="G128" s="144"/>
      <c r="H128" s="144"/>
      <c r="I128" s="144"/>
      <c r="J128" s="144"/>
    </row>
    <row r="129" spans="2:10" x14ac:dyDescent="0.3">
      <c r="B129" s="144"/>
      <c r="C129" s="144"/>
      <c r="D129" s="144"/>
      <c r="E129" s="144"/>
      <c r="F129" s="144"/>
      <c r="G129" s="144"/>
      <c r="H129" s="144"/>
      <c r="I129" s="144"/>
      <c r="J129" s="144"/>
    </row>
    <row r="130" spans="2:10" x14ac:dyDescent="0.3">
      <c r="B130" s="144"/>
      <c r="C130" s="144"/>
      <c r="D130" s="144"/>
      <c r="E130" s="144"/>
      <c r="F130" s="144"/>
      <c r="G130" s="144"/>
      <c r="H130" s="144"/>
      <c r="I130" s="144"/>
      <c r="J130" s="144"/>
    </row>
    <row r="131" spans="2:10" x14ac:dyDescent="0.3">
      <c r="B131" s="144"/>
      <c r="C131" s="144"/>
      <c r="D131" s="144"/>
      <c r="E131" s="144"/>
      <c r="F131" s="144"/>
      <c r="G131" s="144"/>
      <c r="H131" s="144"/>
      <c r="I131" s="144"/>
      <c r="J131" s="144"/>
    </row>
    <row r="132" spans="2:10" x14ac:dyDescent="0.3">
      <c r="B132" s="144"/>
      <c r="C132" s="144"/>
      <c r="D132" s="144"/>
      <c r="E132" s="144"/>
      <c r="F132" s="144"/>
      <c r="G132" s="144"/>
      <c r="H132" s="144"/>
      <c r="I132" s="144"/>
      <c r="J132" s="144"/>
    </row>
    <row r="133" spans="2:10" x14ac:dyDescent="0.3">
      <c r="G133" s="41"/>
      <c r="H133" s="41"/>
      <c r="I133" s="41"/>
    </row>
    <row r="134" spans="2:10" x14ac:dyDescent="0.3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ignoredErrors>
    <ignoredError sqref="B66 B78 B90 B102" formula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O155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136" customWidth="1"/>
    <col min="2" max="2" width="13" style="136" customWidth="1"/>
    <col min="3" max="8" width="10.44140625" style="136" customWidth="1"/>
    <col min="9" max="11" width="11.44140625" style="136" customWidth="1"/>
    <col min="12" max="12" width="1.88671875" style="136" customWidth="1"/>
    <col min="13" max="13" width="11.44140625" style="136"/>
    <col min="14" max="14" width="4" style="127" customWidth="1"/>
    <col min="15" max="15" width="11.44140625" style="136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26" t="s">
        <v>110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3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0"/>
      <c r="N10" s="41"/>
      <c r="O10" s="4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57.338009</v>
      </c>
      <c r="D13" s="68">
        <v>48.299391999999997</v>
      </c>
      <c r="E13" s="68">
        <v>29.763262999999998</v>
      </c>
      <c r="F13" s="68">
        <v>34.765151000000003</v>
      </c>
      <c r="G13" s="68">
        <v>54.535065000000003</v>
      </c>
      <c r="H13" s="68">
        <v>41.163114</v>
      </c>
      <c r="I13" s="68">
        <v>-24.519913930605941</v>
      </c>
      <c r="J13" s="68">
        <v>75.480086069394062</v>
      </c>
      <c r="K13" s="68">
        <v>56.867044817380474</v>
      </c>
      <c r="L13" s="60"/>
      <c r="M13" s="40"/>
      <c r="N13" s="41">
        <f t="shared" ref="N13:N24" si="0">IF(H13="","",1)</f>
        <v>1</v>
      </c>
      <c r="O13" s="40"/>
    </row>
    <row r="14" spans="1:15" x14ac:dyDescent="0.3">
      <c r="A14" s="58"/>
      <c r="B14" s="67" t="s">
        <v>8</v>
      </c>
      <c r="C14" s="68">
        <v>63.597537000000003</v>
      </c>
      <c r="D14" s="68">
        <v>55.368713</v>
      </c>
      <c r="E14" s="68">
        <v>74.956937999999994</v>
      </c>
      <c r="F14" s="68">
        <v>73.033412999999996</v>
      </c>
      <c r="G14" s="68">
        <v>70.437411999999995</v>
      </c>
      <c r="H14" s="68">
        <v>55.157435999999997</v>
      </c>
      <c r="I14" s="68">
        <v>-21.692983268607314</v>
      </c>
      <c r="J14" s="68">
        <v>78.307016731392693</v>
      </c>
      <c r="K14" s="68">
        <v>-3.5545387971941067</v>
      </c>
      <c r="L14" s="60"/>
      <c r="M14" s="40"/>
      <c r="N14" s="41">
        <f t="shared" si="0"/>
        <v>1</v>
      </c>
      <c r="O14" s="40"/>
    </row>
    <row r="15" spans="1:15" x14ac:dyDescent="0.3">
      <c r="A15" s="58"/>
      <c r="B15" s="67" t="s">
        <v>9</v>
      </c>
      <c r="C15" s="68">
        <v>65.131805999999997</v>
      </c>
      <c r="D15" s="68">
        <v>67.910005999999996</v>
      </c>
      <c r="E15" s="68">
        <v>56.274966999999997</v>
      </c>
      <c r="F15" s="68">
        <v>80.882036999999997</v>
      </c>
      <c r="G15" s="68">
        <v>63.060623</v>
      </c>
      <c r="H15" s="68">
        <v>52.431749000000003</v>
      </c>
      <c r="I15" s="68">
        <v>-16.855009504108441</v>
      </c>
      <c r="J15" s="68">
        <v>83.144990495891562</v>
      </c>
      <c r="K15" s="68">
        <v>-22.033834286344689</v>
      </c>
      <c r="L15" s="60"/>
      <c r="M15" s="40"/>
      <c r="N15" s="41">
        <f t="shared" si="0"/>
        <v>1</v>
      </c>
      <c r="O15" s="40"/>
    </row>
    <row r="16" spans="1:15" x14ac:dyDescent="0.3">
      <c r="A16" s="58"/>
      <c r="B16" s="67" t="s">
        <v>10</v>
      </c>
      <c r="C16" s="68">
        <v>70.891592000000003</v>
      </c>
      <c r="D16" s="68">
        <v>62.521326000000002</v>
      </c>
      <c r="E16" s="68">
        <v>58.184947999999999</v>
      </c>
      <c r="F16" s="68">
        <v>36.709735999999999</v>
      </c>
      <c r="G16" s="68">
        <v>56.722656000000001</v>
      </c>
      <c r="H16" s="68">
        <v>40.382826000000001</v>
      </c>
      <c r="I16" s="68">
        <v>-28.80653190851994</v>
      </c>
      <c r="J16" s="68">
        <v>71.193468091480057</v>
      </c>
      <c r="K16" s="68">
        <v>54.51665465532087</v>
      </c>
      <c r="L16" s="60"/>
      <c r="M16" s="40"/>
      <c r="N16" s="41">
        <f t="shared" si="0"/>
        <v>1</v>
      </c>
      <c r="O16" s="40"/>
    </row>
    <row r="17" spans="1:15" x14ac:dyDescent="0.3">
      <c r="A17" s="58"/>
      <c r="B17" s="67" t="s">
        <v>11</v>
      </c>
      <c r="C17" s="68">
        <v>102.156136</v>
      </c>
      <c r="D17" s="68">
        <v>58.308329999999998</v>
      </c>
      <c r="E17" s="68">
        <v>59.155177999999999</v>
      </c>
      <c r="F17" s="68">
        <v>77.256416000000002</v>
      </c>
      <c r="G17" s="68">
        <v>86.112041000000005</v>
      </c>
      <c r="H17" s="68">
        <v>68.957802999999998</v>
      </c>
      <c r="I17" s="68">
        <v>-19.92083546132649</v>
      </c>
      <c r="J17" s="68">
        <v>80.07916453867351</v>
      </c>
      <c r="K17" s="68">
        <v>11.462640203242147</v>
      </c>
      <c r="L17" s="60"/>
      <c r="M17" s="40"/>
      <c r="N17" s="41">
        <f t="shared" si="0"/>
        <v>1</v>
      </c>
      <c r="O17" s="40"/>
    </row>
    <row r="18" spans="1:15" x14ac:dyDescent="0.3">
      <c r="A18" s="58"/>
      <c r="B18" s="67" t="s">
        <v>12</v>
      </c>
      <c r="C18" s="68">
        <v>65.327014000000005</v>
      </c>
      <c r="D18" s="68">
        <v>41.654530000000001</v>
      </c>
      <c r="E18" s="68">
        <v>51.184863999999997</v>
      </c>
      <c r="F18" s="68">
        <v>79.647340999999997</v>
      </c>
      <c r="G18" s="68">
        <v>78.153469000000001</v>
      </c>
      <c r="H18" s="68">
        <v>51.053690000000003</v>
      </c>
      <c r="I18" s="68">
        <v>-34.675081409374165</v>
      </c>
      <c r="J18" s="68">
        <v>65.324918590625842</v>
      </c>
      <c r="K18" s="68">
        <v>-1.8756081260766666</v>
      </c>
      <c r="L18" s="60"/>
      <c r="M18" s="40"/>
      <c r="N18" s="41">
        <f t="shared" si="0"/>
        <v>1</v>
      </c>
      <c r="O18" s="41"/>
    </row>
    <row r="19" spans="1:15" x14ac:dyDescent="0.3">
      <c r="A19" s="58"/>
      <c r="B19" s="67" t="s">
        <v>13</v>
      </c>
      <c r="C19" s="68">
        <v>66.069496999999998</v>
      </c>
      <c r="D19" s="68">
        <v>59.449297000000001</v>
      </c>
      <c r="E19" s="68">
        <v>40.188865999999997</v>
      </c>
      <c r="F19" s="68">
        <v>37.043393000000002</v>
      </c>
      <c r="G19" s="68">
        <v>72.153561999999994</v>
      </c>
      <c r="H19" s="68">
        <v>30.602817000000002</v>
      </c>
      <c r="I19" s="68">
        <v>-57.586547147873304</v>
      </c>
      <c r="J19" s="68">
        <v>42.413452852126696</v>
      </c>
      <c r="K19" s="68">
        <v>94.781190805064725</v>
      </c>
      <c r="L19" s="60"/>
      <c r="M19" s="40"/>
      <c r="N19" s="41">
        <f t="shared" si="0"/>
        <v>1</v>
      </c>
      <c r="O19" s="41"/>
    </row>
    <row r="20" spans="1:15" x14ac:dyDescent="0.3">
      <c r="A20" s="58"/>
      <c r="B20" s="67" t="s">
        <v>14</v>
      </c>
      <c r="C20" s="68">
        <v>47.993507999999999</v>
      </c>
      <c r="D20" s="68">
        <v>32.632832000000001</v>
      </c>
      <c r="E20" s="68">
        <v>42.484822999999999</v>
      </c>
      <c r="F20" s="68">
        <v>73.142695000000003</v>
      </c>
      <c r="G20" s="68">
        <v>50.505544</v>
      </c>
      <c r="H20" s="68">
        <v>65.318715999999995</v>
      </c>
      <c r="I20" s="68">
        <v>29.329793972717134</v>
      </c>
      <c r="J20" s="68">
        <v>129.32979397271714</v>
      </c>
      <c r="K20" s="68">
        <v>-30.949298491120679</v>
      </c>
      <c r="L20" s="60"/>
      <c r="M20" s="40"/>
      <c r="N20" s="41">
        <f t="shared" si="0"/>
        <v>1</v>
      </c>
      <c r="O20" s="41"/>
    </row>
    <row r="21" spans="1:15" x14ac:dyDescent="0.3">
      <c r="A21" s="58"/>
      <c r="B21" s="67" t="s">
        <v>15</v>
      </c>
      <c r="C21" s="68">
        <v>53.296073</v>
      </c>
      <c r="D21" s="68">
        <v>49.365476000000001</v>
      </c>
      <c r="E21" s="68">
        <v>40.180219999999998</v>
      </c>
      <c r="F21" s="68">
        <v>40.077773000000001</v>
      </c>
      <c r="G21" s="68">
        <v>41.990304000000002</v>
      </c>
      <c r="H21" s="30">
        <v>24.892637000000001</v>
      </c>
      <c r="I21" s="30">
        <v>-40.718131023771583</v>
      </c>
      <c r="J21" s="30">
        <v>59.281868976228417</v>
      </c>
      <c r="K21" s="30">
        <v>4.7720490856615339</v>
      </c>
      <c r="L21" s="60"/>
      <c r="M21" s="40"/>
      <c r="N21" s="41">
        <f t="shared" si="0"/>
        <v>1</v>
      </c>
      <c r="O21" s="41"/>
    </row>
    <row r="22" spans="1:15" x14ac:dyDescent="0.3">
      <c r="A22" s="58"/>
      <c r="B22" s="67" t="s">
        <v>16</v>
      </c>
      <c r="C22" s="68">
        <v>47.523425000000003</v>
      </c>
      <c r="D22" s="68">
        <v>40.151308999999998</v>
      </c>
      <c r="E22" s="68">
        <v>41.568238000000001</v>
      </c>
      <c r="F22" s="68">
        <v>39.447923000000003</v>
      </c>
      <c r="G22" s="68">
        <v>48.601489000000001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43.923586999999998</v>
      </c>
      <c r="D23" s="68">
        <v>44.975402000000003</v>
      </c>
      <c r="E23" s="68">
        <v>47.628506000000002</v>
      </c>
      <c r="F23" s="68">
        <v>55.180053000000001</v>
      </c>
      <c r="G23" s="68">
        <v>45.510514000000001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49.280786999999997</v>
      </c>
      <c r="D24" s="68">
        <v>41.040013999999999</v>
      </c>
      <c r="E24" s="68">
        <v>43.012714000000003</v>
      </c>
      <c r="F24" s="68">
        <v>44.040756999999999</v>
      </c>
      <c r="G24" s="68">
        <v>46.099012000000002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732.52897099999996</v>
      </c>
      <c r="D25" s="70">
        <v>601.67662700000005</v>
      </c>
      <c r="E25" s="70">
        <v>584.58352500000001</v>
      </c>
      <c r="F25" s="70">
        <v>671.22668799999997</v>
      </c>
      <c r="G25" s="70">
        <v>713.88169099999993</v>
      </c>
      <c r="H25" s="82">
        <v>429.96078799999998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3">
      <c r="A26" s="58"/>
      <c r="B26" s="69" t="s">
        <v>19</v>
      </c>
      <c r="C26" s="70"/>
      <c r="D26" s="70">
        <v>-17.863094728030894</v>
      </c>
      <c r="E26" s="70">
        <v>-2.8409117510891813</v>
      </c>
      <c r="F26" s="70">
        <v>14.821348754226339</v>
      </c>
      <c r="G26" s="70">
        <v>6.3547835273200626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591.80117199999995</v>
      </c>
      <c r="D28" s="70">
        <v>475.50990200000001</v>
      </c>
      <c r="E28" s="70">
        <v>452.37406700000003</v>
      </c>
      <c r="F28" s="70">
        <v>532.55795499999999</v>
      </c>
      <c r="G28" s="70">
        <v>573.67067599999996</v>
      </c>
      <c r="H28" s="30">
        <v>429.96078799999998</v>
      </c>
      <c r="I28" s="66">
        <v>-25.050938458635809</v>
      </c>
      <c r="J28" s="30">
        <v>74.949061541364188</v>
      </c>
      <c r="K28" s="30">
        <v>7.7198585832785049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-19.650395352714835</v>
      </c>
      <c r="E29" s="70">
        <v>-4.8654791209794768</v>
      </c>
      <c r="F29" s="70">
        <v>17.725129234695935</v>
      </c>
      <c r="G29" s="70">
        <v>7.7198585832785049</v>
      </c>
      <c r="H29" s="30">
        <v>-25.050938458635809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25" t="s">
        <v>142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B46" s="125"/>
      <c r="C46" s="125"/>
      <c r="D46" s="125"/>
      <c r="E46" s="125"/>
      <c r="F46" s="125"/>
      <c r="G46" s="125"/>
      <c r="H46" s="125"/>
      <c r="I46" s="125"/>
      <c r="N46" s="127"/>
    </row>
    <row r="47" spans="1:15" s="136" customFormat="1" x14ac:dyDescent="0.3">
      <c r="B47" s="125"/>
      <c r="C47" s="125"/>
      <c r="D47" s="125"/>
      <c r="E47" s="125"/>
      <c r="F47" s="125"/>
      <c r="G47" s="125"/>
      <c r="H47" s="125"/>
      <c r="I47" s="125"/>
      <c r="N47" s="127"/>
    </row>
    <row r="48" spans="1:15" s="136" customFormat="1" x14ac:dyDescent="0.3">
      <c r="B48" s="125"/>
      <c r="C48" s="125"/>
      <c r="D48" s="125"/>
      <c r="E48" s="125"/>
      <c r="F48" s="125"/>
      <c r="G48" s="125"/>
      <c r="H48" s="125"/>
      <c r="I48" s="125"/>
      <c r="N48" s="127"/>
    </row>
    <row r="49" spans="2:14" s="136" customFormat="1" x14ac:dyDescent="0.3">
      <c r="B49" s="125"/>
      <c r="C49" s="125"/>
      <c r="D49" s="125"/>
      <c r="E49" s="125"/>
      <c r="F49" s="125"/>
      <c r="G49" s="125"/>
      <c r="H49" s="125"/>
      <c r="I49" s="125"/>
      <c r="N49" s="127"/>
    </row>
    <row r="50" spans="2:14" s="136" customFormat="1" x14ac:dyDescent="0.3">
      <c r="B50" s="125"/>
      <c r="C50" s="125"/>
      <c r="D50" s="125"/>
      <c r="E50" s="125"/>
      <c r="F50" s="125"/>
      <c r="G50" s="125"/>
      <c r="H50" s="125"/>
      <c r="I50" s="125"/>
      <c r="N50" s="127"/>
    </row>
    <row r="51" spans="2:14" x14ac:dyDescent="0.3">
      <c r="B51" s="125"/>
      <c r="C51" s="125"/>
      <c r="D51" s="125"/>
      <c r="E51" s="125"/>
      <c r="F51" s="125"/>
      <c r="G51" s="125"/>
      <c r="H51" s="125"/>
      <c r="I51" s="125"/>
    </row>
    <row r="52" spans="2:14" x14ac:dyDescent="0.3">
      <c r="B52" s="127"/>
      <c r="C52" s="127"/>
      <c r="D52" s="127"/>
      <c r="E52" s="127"/>
      <c r="F52" s="127"/>
      <c r="G52" s="127"/>
      <c r="H52" s="125"/>
      <c r="I52" s="125"/>
    </row>
    <row r="53" spans="2:14" x14ac:dyDescent="0.3">
      <c r="B53" s="127" t="s">
        <v>1</v>
      </c>
      <c r="C53" s="127" t="s">
        <v>161</v>
      </c>
      <c r="D53" s="127" t="s">
        <v>98</v>
      </c>
      <c r="E53" s="127" t="s">
        <v>162</v>
      </c>
      <c r="F53" s="127" t="s">
        <v>163</v>
      </c>
      <c r="G53" s="127"/>
      <c r="H53" s="125"/>
      <c r="I53" s="125"/>
    </row>
    <row r="54" spans="2:14" x14ac:dyDescent="0.3">
      <c r="B54" s="127">
        <f>+C11</f>
        <v>2014</v>
      </c>
      <c r="C54" s="127">
        <v>1</v>
      </c>
      <c r="D54" s="214">
        <f t="shared" ref="D54:D65" si="1">+C13</f>
        <v>57.338009</v>
      </c>
      <c r="E54" s="213">
        <v>41640</v>
      </c>
      <c r="F54" s="127"/>
      <c r="G54" s="127"/>
      <c r="H54" s="125"/>
      <c r="I54" s="125"/>
    </row>
    <row r="55" spans="2:14" x14ac:dyDescent="0.3">
      <c r="B55" s="127">
        <f t="shared" ref="B55:B65" si="2">+B54</f>
        <v>2014</v>
      </c>
      <c r="C55" s="127">
        <v>2</v>
      </c>
      <c r="D55" s="214">
        <f t="shared" si="1"/>
        <v>63.597537000000003</v>
      </c>
      <c r="E55" s="213">
        <v>41671</v>
      </c>
      <c r="F55" s="127"/>
      <c r="G55" s="127"/>
      <c r="H55" s="125"/>
      <c r="I55" s="125"/>
    </row>
    <row r="56" spans="2:14" x14ac:dyDescent="0.3">
      <c r="B56" s="127">
        <f t="shared" si="2"/>
        <v>2014</v>
      </c>
      <c r="C56" s="127">
        <v>3</v>
      </c>
      <c r="D56" s="214">
        <f t="shared" si="1"/>
        <v>65.131805999999997</v>
      </c>
      <c r="E56" s="213">
        <v>41699</v>
      </c>
      <c r="F56" s="127"/>
      <c r="G56" s="127"/>
      <c r="H56" s="125"/>
      <c r="I56" s="125"/>
    </row>
    <row r="57" spans="2:14" x14ac:dyDescent="0.3">
      <c r="B57" s="127">
        <f t="shared" si="2"/>
        <v>2014</v>
      </c>
      <c r="C57" s="127">
        <v>4</v>
      </c>
      <c r="D57" s="214">
        <f t="shared" si="1"/>
        <v>70.891592000000003</v>
      </c>
      <c r="E57" s="213">
        <v>41730</v>
      </c>
      <c r="F57" s="182">
        <f>+AVERAGE(D54:D61)</f>
        <v>67.313137374999997</v>
      </c>
      <c r="G57" s="127"/>
      <c r="H57" s="125"/>
      <c r="I57" s="125"/>
    </row>
    <row r="58" spans="2:14" x14ac:dyDescent="0.3">
      <c r="B58" s="127">
        <f t="shared" si="2"/>
        <v>2014</v>
      </c>
      <c r="C58" s="127">
        <v>5</v>
      </c>
      <c r="D58" s="214">
        <f t="shared" si="1"/>
        <v>102.156136</v>
      </c>
      <c r="E58" s="213">
        <v>41760</v>
      </c>
      <c r="F58" s="182">
        <f>+AVERAGE(D54:D61)</f>
        <v>67.313137374999997</v>
      </c>
      <c r="G58" s="127"/>
      <c r="H58" s="125"/>
      <c r="I58" s="125"/>
    </row>
    <row r="59" spans="2:14" x14ac:dyDescent="0.3">
      <c r="B59" s="127">
        <f t="shared" si="2"/>
        <v>2014</v>
      </c>
      <c r="C59" s="127">
        <v>6</v>
      </c>
      <c r="D59" s="214">
        <f t="shared" si="1"/>
        <v>65.327014000000005</v>
      </c>
      <c r="E59" s="213">
        <v>41791</v>
      </c>
      <c r="F59" s="182">
        <f>+AVERAGE(D54:D61)</f>
        <v>67.313137374999997</v>
      </c>
      <c r="G59" s="127"/>
      <c r="H59" s="125"/>
      <c r="I59" s="125"/>
    </row>
    <row r="60" spans="2:14" x14ac:dyDescent="0.3">
      <c r="B60" s="127">
        <f t="shared" si="2"/>
        <v>2014</v>
      </c>
      <c r="C60" s="127">
        <v>7</v>
      </c>
      <c r="D60" s="214">
        <f t="shared" si="1"/>
        <v>66.069496999999998</v>
      </c>
      <c r="E60" s="213">
        <v>41821</v>
      </c>
      <c r="F60" s="182">
        <f>+AVERAGE(D54:D61)</f>
        <v>67.313137374999997</v>
      </c>
      <c r="G60" s="127"/>
      <c r="H60" s="125"/>
      <c r="I60" s="125"/>
    </row>
    <row r="61" spans="2:14" x14ac:dyDescent="0.3">
      <c r="B61" s="127">
        <f t="shared" si="2"/>
        <v>2014</v>
      </c>
      <c r="C61" s="127">
        <v>8</v>
      </c>
      <c r="D61" s="214">
        <f t="shared" si="1"/>
        <v>47.993507999999999</v>
      </c>
      <c r="E61" s="213">
        <v>41852</v>
      </c>
      <c r="F61" s="182">
        <f>+AVERAGE(D54:D61)</f>
        <v>67.313137374999997</v>
      </c>
      <c r="G61" s="127"/>
      <c r="H61" s="125"/>
      <c r="I61" s="125"/>
    </row>
    <row r="62" spans="2:14" x14ac:dyDescent="0.3">
      <c r="B62" s="127">
        <f t="shared" si="2"/>
        <v>2014</v>
      </c>
      <c r="C62" s="127">
        <v>9</v>
      </c>
      <c r="D62" s="214">
        <f t="shared" si="1"/>
        <v>53.296073</v>
      </c>
      <c r="E62" s="213">
        <v>41883</v>
      </c>
      <c r="F62" s="182">
        <f>+AVERAGE(D54:D62)</f>
        <v>65.755685777777771</v>
      </c>
      <c r="G62" s="127"/>
      <c r="H62" s="125"/>
      <c r="I62" s="125"/>
    </row>
    <row r="63" spans="2:14" x14ac:dyDescent="0.3">
      <c r="B63" s="127">
        <f t="shared" si="2"/>
        <v>2014</v>
      </c>
      <c r="C63" s="127">
        <v>10</v>
      </c>
      <c r="D63" s="214">
        <f t="shared" si="1"/>
        <v>47.523425000000003</v>
      </c>
      <c r="E63" s="213">
        <v>41913</v>
      </c>
      <c r="F63" s="182">
        <f>+AVERAGE(D54:D63)</f>
        <v>63.932459699999995</v>
      </c>
      <c r="G63" s="127"/>
      <c r="H63" s="125"/>
      <c r="I63" s="125"/>
    </row>
    <row r="64" spans="2:14" x14ac:dyDescent="0.3">
      <c r="B64" s="127">
        <f t="shared" si="2"/>
        <v>2014</v>
      </c>
      <c r="C64" s="127">
        <v>11</v>
      </c>
      <c r="D64" s="214">
        <f t="shared" si="1"/>
        <v>43.923586999999998</v>
      </c>
      <c r="E64" s="213">
        <v>41944</v>
      </c>
      <c r="F64" s="182">
        <f>+AVERAGE(D54:D64)</f>
        <v>62.113471272727267</v>
      </c>
      <c r="G64" s="127"/>
      <c r="H64" s="125"/>
      <c r="I64" s="125"/>
    </row>
    <row r="65" spans="2:9" x14ac:dyDescent="0.3">
      <c r="B65" s="127">
        <f t="shared" si="2"/>
        <v>2014</v>
      </c>
      <c r="C65" s="127">
        <v>12</v>
      </c>
      <c r="D65" s="214">
        <f t="shared" si="1"/>
        <v>49.280786999999997</v>
      </c>
      <c r="E65" s="213">
        <v>41974</v>
      </c>
      <c r="F65" s="182">
        <f t="shared" ref="F65:F96" si="3">+AVERAGE(D54:D65)</f>
        <v>61.044080916666665</v>
      </c>
      <c r="G65" s="127"/>
      <c r="H65" s="125"/>
      <c r="I65" s="125"/>
    </row>
    <row r="66" spans="2:9" x14ac:dyDescent="0.3">
      <c r="B66" s="127">
        <f>+D11</f>
        <v>2015</v>
      </c>
      <c r="C66" s="127">
        <v>1</v>
      </c>
      <c r="D66" s="214">
        <f t="shared" ref="D66:D77" si="4">+D13</f>
        <v>48.299391999999997</v>
      </c>
      <c r="E66" s="213">
        <v>42005</v>
      </c>
      <c r="F66" s="182">
        <f t="shared" si="3"/>
        <v>60.290862833333335</v>
      </c>
      <c r="G66" s="127"/>
      <c r="H66" s="125"/>
      <c r="I66" s="125"/>
    </row>
    <row r="67" spans="2:9" x14ac:dyDescent="0.3">
      <c r="B67" s="127">
        <f t="shared" ref="B67:B77" si="5">+B66</f>
        <v>2015</v>
      </c>
      <c r="C67" s="127">
        <v>2</v>
      </c>
      <c r="D67" s="214">
        <f t="shared" si="4"/>
        <v>55.368713</v>
      </c>
      <c r="E67" s="213">
        <v>42036</v>
      </c>
      <c r="F67" s="182">
        <f t="shared" si="3"/>
        <v>59.605127500000002</v>
      </c>
      <c r="G67" s="127"/>
      <c r="H67" s="125"/>
      <c r="I67" s="125"/>
    </row>
    <row r="68" spans="2:9" x14ac:dyDescent="0.3">
      <c r="B68" s="127">
        <f t="shared" si="5"/>
        <v>2015</v>
      </c>
      <c r="C68" s="127">
        <v>3</v>
      </c>
      <c r="D68" s="214">
        <f t="shared" si="4"/>
        <v>67.910005999999996</v>
      </c>
      <c r="E68" s="213">
        <v>42064</v>
      </c>
      <c r="F68" s="182">
        <f t="shared" si="3"/>
        <v>59.836644166666666</v>
      </c>
      <c r="G68" s="127"/>
      <c r="H68" s="125"/>
      <c r="I68" s="125"/>
    </row>
    <row r="69" spans="2:9" x14ac:dyDescent="0.3">
      <c r="B69" s="127">
        <f t="shared" si="5"/>
        <v>2015</v>
      </c>
      <c r="C69" s="127">
        <v>4</v>
      </c>
      <c r="D69" s="214">
        <f t="shared" si="4"/>
        <v>62.521326000000002</v>
      </c>
      <c r="E69" s="213">
        <v>42095</v>
      </c>
      <c r="F69" s="182">
        <f t="shared" si="3"/>
        <v>59.139121999999993</v>
      </c>
      <c r="G69" s="127"/>
      <c r="H69" s="125"/>
      <c r="I69" s="125"/>
    </row>
    <row r="70" spans="2:9" x14ac:dyDescent="0.3">
      <c r="B70" s="127">
        <f t="shared" si="5"/>
        <v>2015</v>
      </c>
      <c r="C70" s="127">
        <v>5</v>
      </c>
      <c r="D70" s="214">
        <f t="shared" si="4"/>
        <v>58.308329999999998</v>
      </c>
      <c r="E70" s="213">
        <v>42125</v>
      </c>
      <c r="F70" s="182">
        <f t="shared" si="3"/>
        <v>55.485138166666665</v>
      </c>
      <c r="G70" s="127"/>
      <c r="H70" s="125"/>
      <c r="I70" s="125"/>
    </row>
    <row r="71" spans="2:9" x14ac:dyDescent="0.3">
      <c r="B71" s="127">
        <f t="shared" si="5"/>
        <v>2015</v>
      </c>
      <c r="C71" s="127">
        <v>6</v>
      </c>
      <c r="D71" s="214">
        <f t="shared" si="4"/>
        <v>41.654530000000001</v>
      </c>
      <c r="E71" s="213">
        <v>42156</v>
      </c>
      <c r="F71" s="182">
        <f t="shared" si="3"/>
        <v>53.512431166666666</v>
      </c>
      <c r="G71" s="127"/>
      <c r="H71" s="125"/>
      <c r="I71" s="125"/>
    </row>
    <row r="72" spans="2:9" x14ac:dyDescent="0.3">
      <c r="B72" s="127">
        <f t="shared" si="5"/>
        <v>2015</v>
      </c>
      <c r="C72" s="127">
        <v>7</v>
      </c>
      <c r="D72" s="214">
        <f t="shared" si="4"/>
        <v>59.449297000000001</v>
      </c>
      <c r="E72" s="213">
        <v>42186</v>
      </c>
      <c r="F72" s="182">
        <f t="shared" si="3"/>
        <v>52.960747833333336</v>
      </c>
      <c r="G72" s="127"/>
      <c r="H72" s="125"/>
      <c r="I72" s="125"/>
    </row>
    <row r="73" spans="2:9" x14ac:dyDescent="0.3">
      <c r="B73" s="127">
        <f t="shared" si="5"/>
        <v>2015</v>
      </c>
      <c r="C73" s="127">
        <v>8</v>
      </c>
      <c r="D73" s="214">
        <f t="shared" si="4"/>
        <v>32.632832000000001</v>
      </c>
      <c r="E73" s="213">
        <v>42217</v>
      </c>
      <c r="F73" s="182">
        <f t="shared" si="3"/>
        <v>51.680691500000002</v>
      </c>
      <c r="G73" s="127"/>
      <c r="H73" s="125"/>
      <c r="I73" s="125"/>
    </row>
    <row r="74" spans="2:9" x14ac:dyDescent="0.3">
      <c r="B74" s="127">
        <f t="shared" si="5"/>
        <v>2015</v>
      </c>
      <c r="C74" s="127">
        <v>9</v>
      </c>
      <c r="D74" s="214">
        <f t="shared" si="4"/>
        <v>49.365476000000001</v>
      </c>
      <c r="E74" s="213">
        <v>42248</v>
      </c>
      <c r="F74" s="182">
        <f t="shared" si="3"/>
        <v>51.353141749999999</v>
      </c>
      <c r="G74" s="127"/>
      <c r="H74" s="125"/>
      <c r="I74" s="125"/>
    </row>
    <row r="75" spans="2:9" x14ac:dyDescent="0.3">
      <c r="B75" s="127">
        <f t="shared" si="5"/>
        <v>2015</v>
      </c>
      <c r="C75" s="127">
        <v>10</v>
      </c>
      <c r="D75" s="214">
        <f t="shared" si="4"/>
        <v>40.151308999999998</v>
      </c>
      <c r="E75" s="213">
        <v>42278</v>
      </c>
      <c r="F75" s="182">
        <f t="shared" si="3"/>
        <v>50.738798749999994</v>
      </c>
      <c r="G75" s="127"/>
      <c r="H75" s="125"/>
      <c r="I75" s="125"/>
    </row>
    <row r="76" spans="2:9" x14ac:dyDescent="0.3">
      <c r="B76" s="127">
        <f t="shared" si="5"/>
        <v>2015</v>
      </c>
      <c r="C76" s="127">
        <v>11</v>
      </c>
      <c r="D76" s="214">
        <f t="shared" si="4"/>
        <v>44.975402000000003</v>
      </c>
      <c r="E76" s="213">
        <v>42309</v>
      </c>
      <c r="F76" s="182">
        <f t="shared" si="3"/>
        <v>50.826450000000001</v>
      </c>
      <c r="G76" s="127"/>
      <c r="H76" s="125"/>
      <c r="I76" s="125"/>
    </row>
    <row r="77" spans="2:9" x14ac:dyDescent="0.3">
      <c r="B77" s="127">
        <f t="shared" si="5"/>
        <v>2015</v>
      </c>
      <c r="C77" s="127">
        <v>12</v>
      </c>
      <c r="D77" s="214">
        <f t="shared" si="4"/>
        <v>41.040013999999999</v>
      </c>
      <c r="E77" s="213">
        <v>42339</v>
      </c>
      <c r="F77" s="182">
        <f t="shared" si="3"/>
        <v>50.139718916666673</v>
      </c>
      <c r="G77" s="127"/>
      <c r="H77" s="125"/>
      <c r="I77" s="125"/>
    </row>
    <row r="78" spans="2:9" x14ac:dyDescent="0.3">
      <c r="B78" s="127">
        <f>+E11</f>
        <v>2016</v>
      </c>
      <c r="C78" s="127">
        <v>1</v>
      </c>
      <c r="D78" s="214">
        <f t="shared" ref="D78:D89" si="6">+E13</f>
        <v>29.763262999999998</v>
      </c>
      <c r="E78" s="213">
        <v>42370</v>
      </c>
      <c r="F78" s="182">
        <f t="shared" si="3"/>
        <v>48.595041500000015</v>
      </c>
      <c r="G78" s="127"/>
      <c r="H78" s="125"/>
      <c r="I78" s="125"/>
    </row>
    <row r="79" spans="2:9" x14ac:dyDescent="0.3">
      <c r="B79" s="127">
        <f t="shared" ref="B79:B89" si="7">+B78</f>
        <v>2016</v>
      </c>
      <c r="C79" s="127">
        <v>2</v>
      </c>
      <c r="D79" s="214">
        <f t="shared" si="6"/>
        <v>74.956937999999994</v>
      </c>
      <c r="E79" s="213">
        <v>42401</v>
      </c>
      <c r="F79" s="182">
        <f t="shared" si="3"/>
        <v>50.227393583333338</v>
      </c>
      <c r="G79" s="127"/>
      <c r="H79" s="125"/>
      <c r="I79" s="125"/>
    </row>
    <row r="80" spans="2:9" x14ac:dyDescent="0.3">
      <c r="B80" s="127">
        <f t="shared" si="7"/>
        <v>2016</v>
      </c>
      <c r="C80" s="127">
        <v>3</v>
      </c>
      <c r="D80" s="214">
        <f t="shared" si="6"/>
        <v>56.274966999999997</v>
      </c>
      <c r="E80" s="213">
        <v>42430</v>
      </c>
      <c r="F80" s="182">
        <f t="shared" si="3"/>
        <v>49.257806999999993</v>
      </c>
      <c r="G80" s="127"/>
      <c r="H80" s="125"/>
      <c r="I80" s="125"/>
    </row>
    <row r="81" spans="2:9" x14ac:dyDescent="0.3">
      <c r="B81" s="127">
        <f t="shared" si="7"/>
        <v>2016</v>
      </c>
      <c r="C81" s="127">
        <v>4</v>
      </c>
      <c r="D81" s="214">
        <f t="shared" si="6"/>
        <v>58.184947999999999</v>
      </c>
      <c r="E81" s="213">
        <v>42461</v>
      </c>
      <c r="F81" s="182">
        <f t="shared" si="3"/>
        <v>48.896442166666667</v>
      </c>
      <c r="G81" s="127"/>
      <c r="H81" s="125"/>
      <c r="I81" s="125"/>
    </row>
    <row r="82" spans="2:9" x14ac:dyDescent="0.3">
      <c r="B82" s="127">
        <f t="shared" si="7"/>
        <v>2016</v>
      </c>
      <c r="C82" s="127">
        <v>5</v>
      </c>
      <c r="D82" s="214">
        <f t="shared" si="6"/>
        <v>59.155177999999999</v>
      </c>
      <c r="E82" s="213">
        <v>42491</v>
      </c>
      <c r="F82" s="182">
        <f t="shared" si="3"/>
        <v>48.967012833333321</v>
      </c>
      <c r="G82" s="127"/>
      <c r="H82" s="125"/>
      <c r="I82" s="125"/>
    </row>
    <row r="83" spans="2:9" x14ac:dyDescent="0.3">
      <c r="B83" s="127">
        <f t="shared" si="7"/>
        <v>2016</v>
      </c>
      <c r="C83" s="127">
        <v>6</v>
      </c>
      <c r="D83" s="214">
        <f t="shared" si="6"/>
        <v>51.184863999999997</v>
      </c>
      <c r="E83" s="213">
        <v>42522</v>
      </c>
      <c r="F83" s="182">
        <f t="shared" si="3"/>
        <v>49.761207333333324</v>
      </c>
      <c r="G83" s="127"/>
      <c r="H83" s="125"/>
      <c r="I83" s="125"/>
    </row>
    <row r="84" spans="2:9" x14ac:dyDescent="0.3">
      <c r="B84" s="127">
        <f t="shared" si="7"/>
        <v>2016</v>
      </c>
      <c r="C84" s="127">
        <v>7</v>
      </c>
      <c r="D84" s="214">
        <f t="shared" si="6"/>
        <v>40.188865999999997</v>
      </c>
      <c r="E84" s="213">
        <v>42552</v>
      </c>
      <c r="F84" s="182">
        <f t="shared" si="3"/>
        <v>48.156171416666659</v>
      </c>
      <c r="G84" s="127"/>
      <c r="H84" s="125"/>
      <c r="I84" s="125"/>
    </row>
    <row r="85" spans="2:9" x14ac:dyDescent="0.3">
      <c r="B85" s="127">
        <f t="shared" si="7"/>
        <v>2016</v>
      </c>
      <c r="C85" s="127">
        <v>8</v>
      </c>
      <c r="D85" s="214">
        <f t="shared" si="6"/>
        <v>42.484822999999999</v>
      </c>
      <c r="E85" s="213">
        <v>42583</v>
      </c>
      <c r="F85" s="182">
        <f t="shared" si="3"/>
        <v>48.977170666666666</v>
      </c>
      <c r="G85" s="127"/>
      <c r="H85" s="125"/>
      <c r="I85" s="125"/>
    </row>
    <row r="86" spans="2:9" x14ac:dyDescent="0.3">
      <c r="B86" s="127">
        <f t="shared" si="7"/>
        <v>2016</v>
      </c>
      <c r="C86" s="127">
        <v>9</v>
      </c>
      <c r="D86" s="214">
        <f t="shared" si="6"/>
        <v>40.180219999999998</v>
      </c>
      <c r="E86" s="213">
        <v>42614</v>
      </c>
      <c r="F86" s="182">
        <f t="shared" si="3"/>
        <v>48.21173266666667</v>
      </c>
      <c r="G86" s="127"/>
      <c r="H86" s="125"/>
      <c r="I86" s="125"/>
    </row>
    <row r="87" spans="2:9" x14ac:dyDescent="0.3">
      <c r="B87" s="127">
        <f t="shared" si="7"/>
        <v>2016</v>
      </c>
      <c r="C87" s="127">
        <v>10</v>
      </c>
      <c r="D87" s="214">
        <f t="shared" si="6"/>
        <v>41.568238000000001</v>
      </c>
      <c r="E87" s="213">
        <v>42644</v>
      </c>
      <c r="F87" s="182">
        <f t="shared" si="3"/>
        <v>48.329810083333335</v>
      </c>
      <c r="G87" s="127"/>
      <c r="H87" s="125"/>
      <c r="I87" s="125"/>
    </row>
    <row r="88" spans="2:9" x14ac:dyDescent="0.3">
      <c r="B88" s="127">
        <f t="shared" si="7"/>
        <v>2016</v>
      </c>
      <c r="C88" s="127">
        <v>11</v>
      </c>
      <c r="D88" s="214">
        <f t="shared" si="6"/>
        <v>47.628506000000002</v>
      </c>
      <c r="E88" s="213">
        <v>42675</v>
      </c>
      <c r="F88" s="182">
        <f t="shared" si="3"/>
        <v>48.550902083333334</v>
      </c>
      <c r="G88" s="127"/>
      <c r="H88" s="125"/>
      <c r="I88" s="125"/>
    </row>
    <row r="89" spans="2:9" x14ac:dyDescent="0.3">
      <c r="B89" s="127">
        <f t="shared" si="7"/>
        <v>2016</v>
      </c>
      <c r="C89" s="127">
        <v>12</v>
      </c>
      <c r="D89" s="214">
        <f t="shared" si="6"/>
        <v>43.012714000000003</v>
      </c>
      <c r="E89" s="213">
        <v>42705</v>
      </c>
      <c r="F89" s="182">
        <f t="shared" si="3"/>
        <v>48.715293750000001</v>
      </c>
      <c r="G89" s="127"/>
      <c r="H89" s="125"/>
      <c r="I89" s="125"/>
    </row>
    <row r="90" spans="2:9" x14ac:dyDescent="0.3">
      <c r="B90" s="127">
        <f>+F11</f>
        <v>2017</v>
      </c>
      <c r="C90" s="127">
        <v>1</v>
      </c>
      <c r="D90" s="214">
        <f t="shared" ref="D90:D101" si="8">+F13</f>
        <v>34.765151000000003</v>
      </c>
      <c r="E90" s="213">
        <v>42736</v>
      </c>
      <c r="F90" s="182">
        <f t="shared" si="3"/>
        <v>49.132117749999999</v>
      </c>
      <c r="G90" s="127"/>
      <c r="H90" s="125"/>
      <c r="I90" s="125"/>
    </row>
    <row r="91" spans="2:9" x14ac:dyDescent="0.3">
      <c r="B91" s="127">
        <f t="shared" ref="B91:B101" si="9">+B90</f>
        <v>2017</v>
      </c>
      <c r="C91" s="127">
        <v>2</v>
      </c>
      <c r="D91" s="214">
        <f t="shared" si="8"/>
        <v>73.033412999999996</v>
      </c>
      <c r="E91" s="213">
        <v>42767</v>
      </c>
      <c r="F91" s="182">
        <f t="shared" si="3"/>
        <v>48.971824000000005</v>
      </c>
      <c r="G91" s="127"/>
      <c r="H91" s="125"/>
      <c r="I91" s="125"/>
    </row>
    <row r="92" spans="2:9" x14ac:dyDescent="0.3">
      <c r="B92" s="127">
        <f t="shared" si="9"/>
        <v>2017</v>
      </c>
      <c r="C92" s="127">
        <v>3</v>
      </c>
      <c r="D92" s="214">
        <f t="shared" si="8"/>
        <v>80.882036999999997</v>
      </c>
      <c r="E92" s="213">
        <v>42795</v>
      </c>
      <c r="F92" s="182">
        <f t="shared" si="3"/>
        <v>51.022413166666666</v>
      </c>
      <c r="G92" s="127"/>
      <c r="H92" s="125"/>
      <c r="I92" s="125"/>
    </row>
    <row r="93" spans="2:9" x14ac:dyDescent="0.3">
      <c r="B93" s="127">
        <f t="shared" si="9"/>
        <v>2017</v>
      </c>
      <c r="C93" s="127">
        <v>4</v>
      </c>
      <c r="D93" s="214">
        <f t="shared" si="8"/>
        <v>36.709735999999999</v>
      </c>
      <c r="E93" s="213">
        <v>42826</v>
      </c>
      <c r="F93" s="182">
        <f t="shared" si="3"/>
        <v>49.232812166666669</v>
      </c>
      <c r="G93" s="127"/>
      <c r="H93" s="125"/>
      <c r="I93" s="125"/>
    </row>
    <row r="94" spans="2:9" x14ac:dyDescent="0.3">
      <c r="B94" s="127">
        <f t="shared" si="9"/>
        <v>2017</v>
      </c>
      <c r="C94" s="127">
        <v>5</v>
      </c>
      <c r="D94" s="214">
        <f t="shared" si="8"/>
        <v>77.256416000000002</v>
      </c>
      <c r="E94" s="213">
        <v>42856</v>
      </c>
      <c r="F94" s="182">
        <f t="shared" si="3"/>
        <v>50.741248666666671</v>
      </c>
      <c r="G94" s="127"/>
      <c r="H94" s="125"/>
      <c r="I94" s="125"/>
    </row>
    <row r="95" spans="2:9" x14ac:dyDescent="0.3">
      <c r="B95" s="127">
        <f t="shared" si="9"/>
        <v>2017</v>
      </c>
      <c r="C95" s="127">
        <v>6</v>
      </c>
      <c r="D95" s="214">
        <f t="shared" si="8"/>
        <v>79.647340999999997</v>
      </c>
      <c r="E95" s="213">
        <v>42887</v>
      </c>
      <c r="F95" s="182">
        <f t="shared" si="3"/>
        <v>53.113121749999998</v>
      </c>
      <c r="G95" s="127"/>
      <c r="H95" s="125"/>
      <c r="I95" s="125"/>
    </row>
    <row r="96" spans="2:9" x14ac:dyDescent="0.3">
      <c r="B96" s="127">
        <f t="shared" si="9"/>
        <v>2017</v>
      </c>
      <c r="C96" s="127">
        <v>7</v>
      </c>
      <c r="D96" s="214">
        <f t="shared" si="8"/>
        <v>37.043393000000002</v>
      </c>
      <c r="E96" s="213">
        <v>42917</v>
      </c>
      <c r="F96" s="182">
        <f t="shared" si="3"/>
        <v>52.850999000000002</v>
      </c>
      <c r="G96" s="127"/>
      <c r="H96" s="125"/>
      <c r="I96" s="125"/>
    </row>
    <row r="97" spans="2:9" x14ac:dyDescent="0.3">
      <c r="B97" s="127">
        <f t="shared" si="9"/>
        <v>2017</v>
      </c>
      <c r="C97" s="127">
        <v>8</v>
      </c>
      <c r="D97" s="214">
        <f t="shared" si="8"/>
        <v>73.142695000000003</v>
      </c>
      <c r="E97" s="213">
        <v>42948</v>
      </c>
      <c r="F97" s="182">
        <f t="shared" ref="F97:F117" si="10">+AVERAGE(D86:D97)</f>
        <v>55.405821666666675</v>
      </c>
      <c r="G97" s="127"/>
      <c r="H97" s="125"/>
      <c r="I97" s="125"/>
    </row>
    <row r="98" spans="2:9" x14ac:dyDescent="0.3">
      <c r="B98" s="127">
        <f t="shared" si="9"/>
        <v>2017</v>
      </c>
      <c r="C98" s="127">
        <v>9</v>
      </c>
      <c r="D98" s="214">
        <f t="shared" si="8"/>
        <v>40.077773000000001</v>
      </c>
      <c r="E98" s="213">
        <v>42979</v>
      </c>
      <c r="F98" s="182">
        <f t="shared" si="10"/>
        <v>55.397284416666672</v>
      </c>
      <c r="G98" s="127"/>
      <c r="H98" s="125"/>
      <c r="I98" s="125"/>
    </row>
    <row r="99" spans="2:9" x14ac:dyDescent="0.3">
      <c r="B99" s="127">
        <f t="shared" si="9"/>
        <v>2017</v>
      </c>
      <c r="C99" s="127">
        <v>10</v>
      </c>
      <c r="D99" s="214">
        <f t="shared" si="8"/>
        <v>39.447923000000003</v>
      </c>
      <c r="E99" s="213">
        <v>43009</v>
      </c>
      <c r="F99" s="182">
        <f t="shared" si="10"/>
        <v>55.220591499999991</v>
      </c>
      <c r="G99" s="127"/>
      <c r="H99" s="125"/>
      <c r="I99" s="125"/>
    </row>
    <row r="100" spans="2:9" x14ac:dyDescent="0.3">
      <c r="B100" s="127">
        <f t="shared" si="9"/>
        <v>2017</v>
      </c>
      <c r="C100" s="127">
        <v>11</v>
      </c>
      <c r="D100" s="214">
        <f t="shared" si="8"/>
        <v>55.180053000000001</v>
      </c>
      <c r="E100" s="213">
        <v>43040</v>
      </c>
      <c r="F100" s="182">
        <f t="shared" si="10"/>
        <v>55.849887083333329</v>
      </c>
      <c r="G100" s="127"/>
      <c r="H100" s="125"/>
      <c r="I100" s="125"/>
    </row>
    <row r="101" spans="2:9" x14ac:dyDescent="0.3">
      <c r="B101" s="127">
        <f t="shared" si="9"/>
        <v>2017</v>
      </c>
      <c r="C101" s="127">
        <v>12</v>
      </c>
      <c r="D101" s="214">
        <f t="shared" si="8"/>
        <v>44.040756999999999</v>
      </c>
      <c r="E101" s="213">
        <v>43070</v>
      </c>
      <c r="F101" s="182">
        <f t="shared" si="10"/>
        <v>55.935557333333328</v>
      </c>
      <c r="G101" s="127"/>
      <c r="H101" s="125"/>
      <c r="I101" s="125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54.535065000000003</v>
      </c>
      <c r="E102" s="213">
        <v>43101</v>
      </c>
      <c r="F102" s="182">
        <f t="shared" si="10"/>
        <v>57.583050166666659</v>
      </c>
      <c r="G102" s="127"/>
      <c r="H102" s="125"/>
      <c r="I102" s="125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70.437411999999995</v>
      </c>
      <c r="E103" s="213">
        <v>43132</v>
      </c>
      <c r="F103" s="182">
        <f t="shared" si="10"/>
        <v>57.366716749999995</v>
      </c>
      <c r="G103" s="127"/>
      <c r="H103" s="125"/>
      <c r="I103" s="125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63.060623</v>
      </c>
      <c r="E104" s="213">
        <v>43160</v>
      </c>
      <c r="F104" s="182">
        <f t="shared" si="10"/>
        <v>55.881598916666661</v>
      </c>
      <c r="G104" s="127"/>
      <c r="H104" s="125"/>
      <c r="I104" s="125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56.722656000000001</v>
      </c>
      <c r="E105" s="213">
        <v>43191</v>
      </c>
      <c r="F105" s="182">
        <f t="shared" si="10"/>
        <v>57.549342249999995</v>
      </c>
      <c r="G105" s="127"/>
      <c r="H105" s="125"/>
      <c r="I105" s="125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86.112041000000005</v>
      </c>
      <c r="E106" s="213">
        <v>43221</v>
      </c>
      <c r="F106" s="182">
        <f t="shared" si="10"/>
        <v>58.287310999999995</v>
      </c>
      <c r="G106" s="127"/>
      <c r="H106" s="125"/>
      <c r="I106" s="125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78.153469000000001</v>
      </c>
      <c r="E107" s="213">
        <v>43252</v>
      </c>
      <c r="F107" s="182">
        <f t="shared" si="10"/>
        <v>58.162821666666666</v>
      </c>
      <c r="G107" s="127"/>
      <c r="H107" s="125"/>
      <c r="I107" s="125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72.153561999999994</v>
      </c>
      <c r="E108" s="213">
        <v>43282</v>
      </c>
      <c r="F108" s="182">
        <f t="shared" si="10"/>
        <v>61.088669083333322</v>
      </c>
      <c r="G108" s="127"/>
      <c r="H108" s="125"/>
      <c r="I108" s="125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50.505544</v>
      </c>
      <c r="E109" s="213">
        <v>43313</v>
      </c>
      <c r="F109" s="182">
        <f t="shared" si="10"/>
        <v>59.202239833333323</v>
      </c>
      <c r="G109" s="127"/>
      <c r="H109" s="125"/>
      <c r="I109" s="125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41.990304000000002</v>
      </c>
      <c r="E110" s="213">
        <v>43344</v>
      </c>
      <c r="F110" s="182">
        <f t="shared" si="10"/>
        <v>59.361617416666661</v>
      </c>
      <c r="G110" s="127"/>
      <c r="H110" s="125"/>
      <c r="I110" s="125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48.601489000000001</v>
      </c>
      <c r="E111" s="213">
        <v>43374</v>
      </c>
      <c r="F111" s="182">
        <f t="shared" si="10"/>
        <v>60.124414583333333</v>
      </c>
      <c r="G111" s="127"/>
      <c r="H111" s="125"/>
      <c r="I111" s="125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45.510514000000001</v>
      </c>
      <c r="E112" s="213">
        <v>43405</v>
      </c>
      <c r="F112" s="182">
        <f t="shared" si="10"/>
        <v>59.318619666666656</v>
      </c>
      <c r="G112" s="127"/>
      <c r="H112" s="125"/>
      <c r="I112" s="125"/>
    </row>
    <row r="113" spans="2:9" x14ac:dyDescent="0.3">
      <c r="B113" s="127">
        <f t="shared" si="12"/>
        <v>2018</v>
      </c>
      <c r="C113" s="127">
        <v>12</v>
      </c>
      <c r="D113" s="214">
        <f t="shared" si="11"/>
        <v>46.099012000000002</v>
      </c>
      <c r="E113" s="213">
        <v>43435</v>
      </c>
      <c r="F113" s="182">
        <f t="shared" si="10"/>
        <v>59.490140916666661</v>
      </c>
      <c r="G113" s="127"/>
      <c r="H113" s="125"/>
      <c r="I113" s="125"/>
    </row>
    <row r="114" spans="2:9" x14ac:dyDescent="0.3">
      <c r="B114" s="127">
        <v>2019</v>
      </c>
      <c r="C114" s="127">
        <v>1</v>
      </c>
      <c r="D114" s="214">
        <f t="shared" ref="D114:D125" si="13">+H13</f>
        <v>41.163114</v>
      </c>
      <c r="E114" s="213">
        <v>43466</v>
      </c>
      <c r="F114" s="182">
        <f t="shared" si="10"/>
        <v>58.375811666666657</v>
      </c>
      <c r="G114" s="127"/>
      <c r="H114" s="125"/>
      <c r="I114" s="125"/>
    </row>
    <row r="115" spans="2:9" x14ac:dyDescent="0.3">
      <c r="B115" s="127">
        <f t="shared" ref="B115:B125" si="14">+B114</f>
        <v>2019</v>
      </c>
      <c r="C115" s="127">
        <v>2</v>
      </c>
      <c r="D115" s="214">
        <f t="shared" si="13"/>
        <v>55.157435999999997</v>
      </c>
      <c r="E115" s="213">
        <v>43497</v>
      </c>
      <c r="F115" s="182">
        <f t="shared" si="10"/>
        <v>57.102480333333325</v>
      </c>
      <c r="G115" s="127"/>
      <c r="H115" s="125"/>
      <c r="I115" s="125"/>
    </row>
    <row r="116" spans="2:9" x14ac:dyDescent="0.3">
      <c r="B116" s="127">
        <f t="shared" si="14"/>
        <v>2019</v>
      </c>
      <c r="C116" s="127">
        <v>3</v>
      </c>
      <c r="D116" s="214">
        <f t="shared" si="13"/>
        <v>52.431749000000003</v>
      </c>
      <c r="E116" s="213">
        <v>43525</v>
      </c>
      <c r="F116" s="182">
        <f t="shared" si="10"/>
        <v>56.216740833333319</v>
      </c>
      <c r="G116" s="127"/>
      <c r="H116" s="125"/>
      <c r="I116" s="125"/>
    </row>
    <row r="117" spans="2:9" x14ac:dyDescent="0.3">
      <c r="B117" s="127">
        <f t="shared" si="14"/>
        <v>2019</v>
      </c>
      <c r="C117" s="127">
        <v>4</v>
      </c>
      <c r="D117" s="214">
        <f t="shared" si="13"/>
        <v>40.382826000000001</v>
      </c>
      <c r="E117" s="213">
        <v>43556</v>
      </c>
      <c r="F117" s="182">
        <f t="shared" si="10"/>
        <v>54.855088333333335</v>
      </c>
      <c r="G117" s="127"/>
      <c r="H117" s="125"/>
      <c r="I117" s="125"/>
    </row>
    <row r="118" spans="2:9" x14ac:dyDescent="0.3">
      <c r="B118" s="127">
        <f t="shared" si="14"/>
        <v>2019</v>
      </c>
      <c r="C118" s="127">
        <v>5</v>
      </c>
      <c r="D118" s="214">
        <f>+H17</f>
        <v>68.957802999999998</v>
      </c>
      <c r="E118" s="213">
        <v>43586</v>
      </c>
      <c r="F118" s="182">
        <f>+AVERAGE(D107:D118)</f>
        <v>53.425568500000004</v>
      </c>
      <c r="G118" s="127"/>
      <c r="H118" s="125"/>
      <c r="I118" s="125"/>
    </row>
    <row r="119" spans="2:9" x14ac:dyDescent="0.3">
      <c r="B119" s="127">
        <f t="shared" si="14"/>
        <v>2019</v>
      </c>
      <c r="C119" s="127">
        <v>6</v>
      </c>
      <c r="D119" s="214">
        <f t="shared" si="13"/>
        <v>51.053690000000003</v>
      </c>
      <c r="E119" s="213">
        <v>43617</v>
      </c>
      <c r="F119" s="182">
        <f t="shared" ref="F119" si="15">+AVERAGE(D108:D119)</f>
        <v>51.167253583333341</v>
      </c>
      <c r="G119" s="127"/>
      <c r="H119" s="125"/>
      <c r="I119" s="125"/>
    </row>
    <row r="120" spans="2:9" x14ac:dyDescent="0.3">
      <c r="B120" s="127">
        <f t="shared" si="14"/>
        <v>2019</v>
      </c>
      <c r="C120" s="127">
        <v>7</v>
      </c>
      <c r="D120" s="214">
        <f t="shared" si="13"/>
        <v>30.602817000000002</v>
      </c>
      <c r="E120" s="213">
        <v>43647</v>
      </c>
      <c r="F120" s="182">
        <f>+AVERAGE(D109:D120)</f>
        <v>47.704691500000003</v>
      </c>
      <c r="G120" s="127"/>
      <c r="H120" s="125"/>
      <c r="I120" s="125"/>
    </row>
    <row r="121" spans="2:9" x14ac:dyDescent="0.3">
      <c r="B121" s="127">
        <f t="shared" si="14"/>
        <v>2019</v>
      </c>
      <c r="C121" s="127">
        <v>8</v>
      </c>
      <c r="D121" s="214">
        <f t="shared" si="13"/>
        <v>65.318715999999995</v>
      </c>
      <c r="E121" s="213">
        <v>43678</v>
      </c>
      <c r="F121" s="182">
        <f t="shared" ref="F121" si="16">+AVERAGE(D110:D121)</f>
        <v>48.939122500000003</v>
      </c>
      <c r="G121" s="127"/>
      <c r="H121" s="125"/>
      <c r="I121" s="125"/>
    </row>
    <row r="122" spans="2:9" x14ac:dyDescent="0.3">
      <c r="B122" s="127">
        <f t="shared" si="14"/>
        <v>2019</v>
      </c>
      <c r="C122" s="127">
        <v>9</v>
      </c>
      <c r="D122" s="214">
        <f t="shared" si="13"/>
        <v>24.892637000000001</v>
      </c>
      <c r="E122" s="213">
        <v>43709</v>
      </c>
      <c r="F122" s="182">
        <f t="shared" ref="F122:F123" si="17">+AVERAGE(D111:D122)</f>
        <v>47.514316916666672</v>
      </c>
      <c r="G122" s="127"/>
      <c r="H122" s="125"/>
      <c r="I122" s="125"/>
    </row>
    <row r="123" spans="2:9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si="17"/>
        <v>43.464192833333335</v>
      </c>
      <c r="G123" s="127"/>
      <c r="H123" s="125"/>
      <c r="I123" s="125"/>
    </row>
    <row r="124" spans="2:9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39.67165</v>
      </c>
      <c r="G124" s="127"/>
      <c r="H124" s="125"/>
      <c r="I124" s="125"/>
    </row>
    <row r="125" spans="2:9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8">+AVERAGE(D114:D125)</f>
        <v>35.830065666666663</v>
      </c>
      <c r="G125" s="127"/>
      <c r="H125" s="125"/>
      <c r="I125" s="125"/>
    </row>
    <row r="126" spans="2:9" x14ac:dyDescent="0.3">
      <c r="B126" s="125"/>
      <c r="C126" s="125"/>
      <c r="D126" s="125"/>
      <c r="E126" s="125"/>
      <c r="F126" s="125"/>
      <c r="G126" s="125"/>
      <c r="H126" s="125"/>
      <c r="I126" s="125"/>
    </row>
    <row r="127" spans="2:9" x14ac:dyDescent="0.3">
      <c r="B127" s="125"/>
      <c r="C127" s="125"/>
      <c r="D127" s="125"/>
      <c r="E127" s="125"/>
      <c r="F127" s="125"/>
      <c r="G127" s="125"/>
      <c r="H127" s="125"/>
      <c r="I127" s="125"/>
    </row>
    <row r="128" spans="2:9" x14ac:dyDescent="0.3">
      <c r="B128" s="125"/>
      <c r="C128" s="125"/>
      <c r="D128" s="125"/>
      <c r="E128" s="125"/>
      <c r="F128" s="125"/>
      <c r="G128" s="125"/>
      <c r="H128" s="125"/>
      <c r="I128" s="125"/>
    </row>
    <row r="129" spans="2:9" x14ac:dyDescent="0.3">
      <c r="B129" s="125"/>
      <c r="C129" s="125"/>
      <c r="D129" s="125"/>
      <c r="E129" s="125"/>
      <c r="F129" s="125"/>
      <c r="G129" s="125"/>
      <c r="H129" s="125"/>
      <c r="I129" s="125"/>
    </row>
    <row r="130" spans="2:9" x14ac:dyDescent="0.3">
      <c r="B130" s="125"/>
      <c r="C130" s="125"/>
      <c r="D130" s="125"/>
      <c r="E130" s="125"/>
      <c r="F130" s="125"/>
      <c r="G130" s="125"/>
      <c r="H130" s="125"/>
      <c r="I130" s="125"/>
    </row>
    <row r="131" spans="2:9" x14ac:dyDescent="0.3">
      <c r="B131" s="125"/>
      <c r="C131" s="125"/>
      <c r="D131" s="125"/>
      <c r="E131" s="125"/>
      <c r="F131" s="125"/>
      <c r="G131" s="125"/>
      <c r="H131" s="125"/>
      <c r="I131" s="125"/>
    </row>
    <row r="132" spans="2:9" x14ac:dyDescent="0.3">
      <c r="B132" s="125"/>
      <c r="C132" s="125"/>
      <c r="D132" s="125"/>
      <c r="E132" s="125"/>
      <c r="F132" s="125"/>
      <c r="G132" s="125"/>
      <c r="H132" s="125"/>
      <c r="I132" s="125"/>
    </row>
    <row r="133" spans="2:9" x14ac:dyDescent="0.3">
      <c r="B133" s="125"/>
      <c r="C133" s="125"/>
      <c r="D133" s="125"/>
      <c r="E133" s="125"/>
      <c r="F133" s="125"/>
      <c r="G133" s="125"/>
      <c r="H133" s="125"/>
      <c r="I133" s="125"/>
    </row>
    <row r="134" spans="2:9" x14ac:dyDescent="0.3">
      <c r="B134" s="125"/>
      <c r="C134" s="125"/>
      <c r="D134" s="125"/>
      <c r="E134" s="125"/>
      <c r="F134" s="125"/>
      <c r="G134" s="125"/>
      <c r="H134" s="125"/>
      <c r="I134" s="125"/>
    </row>
    <row r="135" spans="2:9" x14ac:dyDescent="0.3">
      <c r="B135" s="125"/>
      <c r="C135" s="125"/>
      <c r="D135" s="125"/>
      <c r="E135" s="125"/>
      <c r="F135" s="125"/>
      <c r="G135" s="125"/>
      <c r="H135" s="125"/>
      <c r="I135" s="125"/>
    </row>
    <row r="136" spans="2:9" x14ac:dyDescent="0.3">
      <c r="B136" s="125"/>
      <c r="C136" s="125"/>
      <c r="D136" s="125"/>
      <c r="E136" s="125"/>
      <c r="F136" s="125"/>
      <c r="G136" s="125"/>
      <c r="H136" s="125"/>
      <c r="I136" s="125"/>
    </row>
    <row r="137" spans="2:9" x14ac:dyDescent="0.3">
      <c r="B137" s="125"/>
      <c r="C137" s="125"/>
      <c r="D137" s="125"/>
      <c r="E137" s="125"/>
      <c r="F137" s="125"/>
      <c r="G137" s="125"/>
      <c r="H137" s="125"/>
      <c r="I137" s="125"/>
    </row>
    <row r="138" spans="2:9" x14ac:dyDescent="0.3">
      <c r="B138" s="125"/>
      <c r="C138" s="125"/>
      <c r="D138" s="125"/>
      <c r="E138" s="125"/>
      <c r="F138" s="125"/>
      <c r="G138" s="125"/>
      <c r="H138" s="125"/>
      <c r="I138" s="125"/>
    </row>
    <row r="139" spans="2:9" x14ac:dyDescent="0.3">
      <c r="B139" s="125"/>
      <c r="C139" s="125"/>
      <c r="D139" s="125"/>
      <c r="E139" s="125"/>
      <c r="F139" s="125"/>
      <c r="G139" s="125"/>
      <c r="H139" s="125"/>
      <c r="I139" s="125"/>
    </row>
    <row r="140" spans="2:9" x14ac:dyDescent="0.3">
      <c r="B140" s="125"/>
      <c r="C140" s="125"/>
      <c r="D140" s="125"/>
      <c r="E140" s="125"/>
      <c r="F140" s="125"/>
      <c r="G140" s="125"/>
      <c r="H140" s="125"/>
      <c r="I140" s="125"/>
    </row>
    <row r="141" spans="2:9" x14ac:dyDescent="0.3">
      <c r="B141" s="125"/>
      <c r="C141" s="125"/>
      <c r="D141" s="125"/>
      <c r="E141" s="125"/>
      <c r="F141" s="125"/>
      <c r="G141" s="125"/>
      <c r="H141" s="125"/>
      <c r="I141" s="125"/>
    </row>
    <row r="142" spans="2:9" x14ac:dyDescent="0.3">
      <c r="B142" s="125"/>
      <c r="C142" s="125"/>
      <c r="D142" s="125"/>
      <c r="E142" s="125"/>
      <c r="F142" s="125"/>
      <c r="G142" s="125"/>
      <c r="H142" s="125"/>
      <c r="I142" s="125"/>
    </row>
    <row r="143" spans="2:9" x14ac:dyDescent="0.3">
      <c r="B143" s="125"/>
      <c r="C143" s="125"/>
      <c r="D143" s="125"/>
      <c r="E143" s="125"/>
      <c r="F143" s="125"/>
      <c r="G143" s="125"/>
      <c r="H143" s="125"/>
      <c r="I143" s="125"/>
    </row>
    <row r="144" spans="2:9" x14ac:dyDescent="0.3">
      <c r="B144" s="125"/>
      <c r="C144" s="125"/>
      <c r="D144" s="125"/>
      <c r="E144" s="125"/>
      <c r="F144" s="125"/>
      <c r="G144" s="125"/>
      <c r="H144" s="125"/>
      <c r="I144" s="125"/>
    </row>
    <row r="145" spans="2:9" x14ac:dyDescent="0.3">
      <c r="B145" s="125"/>
      <c r="C145" s="125"/>
      <c r="D145" s="125"/>
      <c r="E145" s="125"/>
      <c r="F145" s="125"/>
      <c r="G145" s="125"/>
      <c r="H145" s="125"/>
      <c r="I145" s="125"/>
    </row>
    <row r="146" spans="2:9" x14ac:dyDescent="0.3">
      <c r="B146" s="125"/>
      <c r="C146" s="125"/>
      <c r="D146" s="125"/>
      <c r="E146" s="125"/>
      <c r="F146" s="125"/>
      <c r="G146" s="125"/>
      <c r="H146" s="125"/>
      <c r="I146" s="125"/>
    </row>
    <row r="147" spans="2:9" x14ac:dyDescent="0.3">
      <c r="B147" s="125"/>
      <c r="C147" s="125"/>
      <c r="D147" s="125"/>
      <c r="E147" s="125"/>
      <c r="F147" s="125"/>
      <c r="G147" s="125"/>
      <c r="H147" s="125"/>
      <c r="I147" s="125"/>
    </row>
    <row r="148" spans="2:9" x14ac:dyDescent="0.3">
      <c r="B148" s="125"/>
      <c r="C148" s="125"/>
      <c r="D148" s="125"/>
      <c r="E148" s="125"/>
      <c r="F148" s="125"/>
      <c r="G148" s="125"/>
      <c r="H148" s="125"/>
      <c r="I148" s="125"/>
    </row>
    <row r="149" spans="2:9" x14ac:dyDescent="0.3">
      <c r="B149" s="125"/>
      <c r="C149" s="125"/>
      <c r="D149" s="125"/>
      <c r="E149" s="125"/>
      <c r="F149" s="125"/>
      <c r="G149" s="125"/>
      <c r="H149" s="125"/>
      <c r="I149" s="125"/>
    </row>
    <row r="150" spans="2:9" x14ac:dyDescent="0.3">
      <c r="B150" s="127"/>
      <c r="C150" s="127"/>
      <c r="D150" s="127"/>
      <c r="E150" s="127"/>
      <c r="F150" s="127"/>
      <c r="G150" s="127"/>
      <c r="H150" s="127"/>
    </row>
    <row r="151" spans="2:9" x14ac:dyDescent="0.3">
      <c r="B151" s="127"/>
      <c r="C151" s="127"/>
      <c r="D151" s="127"/>
      <c r="E151" s="127"/>
      <c r="F151" s="127"/>
      <c r="G151" s="127"/>
      <c r="H151" s="127"/>
    </row>
    <row r="152" spans="2:9" x14ac:dyDescent="0.3">
      <c r="B152" s="127"/>
      <c r="C152" s="127"/>
      <c r="D152" s="127"/>
      <c r="E152" s="127"/>
      <c r="F152" s="127"/>
      <c r="G152" s="127"/>
      <c r="H152" s="127"/>
    </row>
    <row r="153" spans="2:9" x14ac:dyDescent="0.3">
      <c r="B153" s="127"/>
      <c r="C153" s="127"/>
      <c r="D153" s="127"/>
      <c r="E153" s="127"/>
      <c r="F153" s="127"/>
      <c r="G153" s="127"/>
      <c r="H153" s="127"/>
    </row>
    <row r="154" spans="2:9" x14ac:dyDescent="0.3">
      <c r="B154" s="127"/>
      <c r="C154" s="127"/>
      <c r="D154" s="127"/>
      <c r="E154" s="127"/>
      <c r="F154" s="127"/>
      <c r="G154" s="127"/>
      <c r="H154" s="127"/>
    </row>
    <row r="155" spans="2:9" x14ac:dyDescent="0.3">
      <c r="B155" s="127"/>
      <c r="C155" s="127"/>
      <c r="D155" s="127"/>
      <c r="E155" s="127"/>
      <c r="F155" s="127"/>
      <c r="G155" s="127"/>
      <c r="H155" s="127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ignoredErrors>
    <ignoredError sqref="B66 B78 B90 B102" formula="1"/>
  </ignoredError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O231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136" customWidth="1"/>
    <col min="2" max="2" width="13" style="136" customWidth="1"/>
    <col min="3" max="8" width="10.44140625" style="136" customWidth="1"/>
    <col min="9" max="11" width="11.33203125" style="136" customWidth="1"/>
    <col min="12" max="12" width="1.88671875" style="136" customWidth="1"/>
    <col min="13" max="13" width="11.44140625" style="136"/>
    <col min="14" max="14" width="2.6640625" style="127" customWidth="1"/>
    <col min="15" max="15" width="11.44140625" style="136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26" t="s">
        <v>159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3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0"/>
      <c r="N10" s="41"/>
      <c r="O10" s="4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16.793445999999999</v>
      </c>
      <c r="D13" s="68">
        <v>16.138031000000002</v>
      </c>
      <c r="E13" s="68">
        <v>10.773904999999999</v>
      </c>
      <c r="F13" s="68">
        <v>13.482229</v>
      </c>
      <c r="G13" s="68">
        <v>13.940268</v>
      </c>
      <c r="H13" s="68">
        <v>13.947008</v>
      </c>
      <c r="I13" s="68">
        <v>4.8349142211612239E-2</v>
      </c>
      <c r="J13" s="68">
        <v>100.04834914221161</v>
      </c>
      <c r="K13" s="68">
        <v>3.3973536571734408</v>
      </c>
      <c r="L13" s="60"/>
      <c r="M13" s="41"/>
      <c r="N13" s="41">
        <f t="shared" ref="N13:N24" si="0">IF(H13="","",1)</f>
        <v>1</v>
      </c>
      <c r="O13" s="41"/>
    </row>
    <row r="14" spans="1:15" x14ac:dyDescent="0.3">
      <c r="A14" s="58"/>
      <c r="B14" s="67" t="s">
        <v>8</v>
      </c>
      <c r="C14" s="68">
        <v>17.7212</v>
      </c>
      <c r="D14" s="68">
        <v>15.734012999999999</v>
      </c>
      <c r="E14" s="68">
        <v>15.650162</v>
      </c>
      <c r="F14" s="68">
        <v>15.291270000000001</v>
      </c>
      <c r="G14" s="68">
        <v>14.564124</v>
      </c>
      <c r="H14" s="68">
        <v>14.474017999999999</v>
      </c>
      <c r="I14" s="68">
        <v>-0.61868465278104301</v>
      </c>
      <c r="J14" s="68">
        <v>99.381315347218958</v>
      </c>
      <c r="K14" s="68">
        <v>-4.7553015544163468</v>
      </c>
      <c r="L14" s="60"/>
      <c r="M14" s="41"/>
      <c r="N14" s="41">
        <f t="shared" si="0"/>
        <v>1</v>
      </c>
      <c r="O14" s="41"/>
    </row>
    <row r="15" spans="1:15" x14ac:dyDescent="0.3">
      <c r="A15" s="58"/>
      <c r="B15" s="67" t="s">
        <v>9</v>
      </c>
      <c r="C15" s="68">
        <v>18.518896999999999</v>
      </c>
      <c r="D15" s="68">
        <v>19.567049000000001</v>
      </c>
      <c r="E15" s="68">
        <v>18.372793999999999</v>
      </c>
      <c r="F15" s="68">
        <v>16.639305</v>
      </c>
      <c r="G15" s="68">
        <v>18.620588000000001</v>
      </c>
      <c r="H15" s="68">
        <v>12.920151000000001</v>
      </c>
      <c r="I15" s="68">
        <v>-30.613625090679196</v>
      </c>
      <c r="J15" s="68">
        <v>69.386374909320807</v>
      </c>
      <c r="K15" s="68">
        <v>11.90724612596501</v>
      </c>
      <c r="L15" s="60"/>
      <c r="M15" s="41"/>
      <c r="N15" s="41">
        <f t="shared" si="0"/>
        <v>1</v>
      </c>
      <c r="O15" s="41"/>
    </row>
    <row r="16" spans="1:15" x14ac:dyDescent="0.3">
      <c r="A16" s="58"/>
      <c r="B16" s="67" t="s">
        <v>10</v>
      </c>
      <c r="C16" s="68">
        <v>21.806038999999998</v>
      </c>
      <c r="D16" s="68">
        <v>17.632027999999998</v>
      </c>
      <c r="E16" s="68">
        <v>19.3429</v>
      </c>
      <c r="F16" s="68">
        <v>16.170981999999999</v>
      </c>
      <c r="G16" s="68">
        <v>20.578229</v>
      </c>
      <c r="H16" s="68">
        <v>18.496224000000002</v>
      </c>
      <c r="I16" s="68">
        <v>-10.117513027967561</v>
      </c>
      <c r="J16" s="68">
        <v>89.882486972032439</v>
      </c>
      <c r="K16" s="68">
        <v>27.254046785779629</v>
      </c>
      <c r="L16" s="60"/>
      <c r="M16" s="41"/>
      <c r="N16" s="41">
        <f t="shared" si="0"/>
        <v>1</v>
      </c>
      <c r="O16" s="41"/>
    </row>
    <row r="17" spans="1:15" x14ac:dyDescent="0.3">
      <c r="A17" s="58"/>
      <c r="B17" s="67" t="s">
        <v>11</v>
      </c>
      <c r="C17" s="68">
        <v>20.510227</v>
      </c>
      <c r="D17" s="68">
        <v>20.300445</v>
      </c>
      <c r="E17" s="68">
        <v>18.571963</v>
      </c>
      <c r="F17" s="68">
        <v>17.509834000000001</v>
      </c>
      <c r="G17" s="68">
        <v>21.464124000000002</v>
      </c>
      <c r="H17" s="68">
        <v>15.805968</v>
      </c>
      <c r="I17" s="68">
        <v>-26.360991951034208</v>
      </c>
      <c r="J17" s="68">
        <v>73.639008048965792</v>
      </c>
      <c r="K17" s="68">
        <v>22.583252359788219</v>
      </c>
      <c r="L17" s="60"/>
      <c r="M17" s="41"/>
      <c r="N17" s="41">
        <f t="shared" si="0"/>
        <v>1</v>
      </c>
      <c r="O17" s="41"/>
    </row>
    <row r="18" spans="1:15" x14ac:dyDescent="0.3">
      <c r="A18" s="58"/>
      <c r="B18" s="67" t="s">
        <v>12</v>
      </c>
      <c r="C18" s="68">
        <v>19.409406000000001</v>
      </c>
      <c r="D18" s="68">
        <v>20.022632000000002</v>
      </c>
      <c r="E18" s="68">
        <v>19.165552999999999</v>
      </c>
      <c r="F18" s="68">
        <v>17.812054</v>
      </c>
      <c r="G18" s="68">
        <v>16.755569000000001</v>
      </c>
      <c r="H18" s="68">
        <v>16.785419999999998</v>
      </c>
      <c r="I18" s="68">
        <v>0.17815569259389541</v>
      </c>
      <c r="J18" s="68">
        <v>100.17815569259389</v>
      </c>
      <c r="K18" s="68">
        <v>-5.9312923708854655</v>
      </c>
      <c r="L18" s="60"/>
      <c r="M18" s="41"/>
      <c r="N18" s="41">
        <f t="shared" si="0"/>
        <v>1</v>
      </c>
      <c r="O18" s="41"/>
    </row>
    <row r="19" spans="1:15" x14ac:dyDescent="0.3">
      <c r="A19" s="58"/>
      <c r="B19" s="67" t="s">
        <v>13</v>
      </c>
      <c r="C19" s="68">
        <v>26.549218</v>
      </c>
      <c r="D19" s="68">
        <v>19.804010000000002</v>
      </c>
      <c r="E19" s="68">
        <v>14.691674000000001</v>
      </c>
      <c r="F19" s="68">
        <v>18.240617</v>
      </c>
      <c r="G19" s="68">
        <v>15.749318000000001</v>
      </c>
      <c r="H19" s="68">
        <v>15.431797</v>
      </c>
      <c r="I19" s="68">
        <v>-2.0160936492615189</v>
      </c>
      <c r="J19" s="68">
        <v>97.983906350738479</v>
      </c>
      <c r="K19" s="68">
        <v>-13.657975495017515</v>
      </c>
      <c r="L19" s="60"/>
      <c r="M19" s="41"/>
      <c r="N19" s="41">
        <f t="shared" si="0"/>
        <v>1</v>
      </c>
      <c r="O19" s="41"/>
    </row>
    <row r="20" spans="1:15" x14ac:dyDescent="0.3">
      <c r="A20" s="58"/>
      <c r="B20" s="67" t="s">
        <v>14</v>
      </c>
      <c r="C20" s="68">
        <v>21.102594</v>
      </c>
      <c r="D20" s="68">
        <v>19.937711</v>
      </c>
      <c r="E20" s="68">
        <v>22.209800999999999</v>
      </c>
      <c r="F20" s="68">
        <v>19.363102000000001</v>
      </c>
      <c r="G20" s="68">
        <v>18.233557000000001</v>
      </c>
      <c r="H20" s="68">
        <v>14.158450999999999</v>
      </c>
      <c r="I20" s="68">
        <v>-22.349484524604833</v>
      </c>
      <c r="J20" s="68">
        <v>77.650515475395167</v>
      </c>
      <c r="K20" s="68">
        <v>-5.8334919683839974</v>
      </c>
      <c r="L20" s="60"/>
      <c r="M20" s="41"/>
      <c r="N20" s="41">
        <f t="shared" si="0"/>
        <v>1</v>
      </c>
      <c r="O20" s="41"/>
    </row>
    <row r="21" spans="1:15" x14ac:dyDescent="0.3">
      <c r="A21" s="58"/>
      <c r="B21" s="67" t="s">
        <v>15</v>
      </c>
      <c r="C21" s="68">
        <v>21.563874999999999</v>
      </c>
      <c r="D21" s="68">
        <v>19.103332999999999</v>
      </c>
      <c r="E21" s="68">
        <v>18.254391999999999</v>
      </c>
      <c r="F21" s="68">
        <v>17.602288000000001</v>
      </c>
      <c r="G21" s="68">
        <v>15.35754</v>
      </c>
      <c r="H21" s="30">
        <v>16.346716000000001</v>
      </c>
      <c r="I21" s="30">
        <v>6.4409794797864794</v>
      </c>
      <c r="J21" s="30">
        <v>106.44097947978648</v>
      </c>
      <c r="K21" s="30">
        <v>-12.752592163018816</v>
      </c>
      <c r="L21" s="60"/>
      <c r="M21" s="41"/>
      <c r="N21" s="41">
        <f t="shared" si="0"/>
        <v>1</v>
      </c>
      <c r="O21" s="41"/>
    </row>
    <row r="22" spans="1:15" x14ac:dyDescent="0.3">
      <c r="A22" s="58"/>
      <c r="B22" s="67" t="s">
        <v>16</v>
      </c>
      <c r="C22" s="68">
        <v>20.237545999999998</v>
      </c>
      <c r="D22" s="68">
        <v>17.723737</v>
      </c>
      <c r="E22" s="68">
        <v>16.538969000000002</v>
      </c>
      <c r="F22" s="68">
        <v>17.243055999999999</v>
      </c>
      <c r="G22" s="68">
        <v>18.170556999999999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18.746410000000001</v>
      </c>
      <c r="D23" s="68">
        <v>16.693342999999999</v>
      </c>
      <c r="E23" s="68">
        <v>17.499828999999998</v>
      </c>
      <c r="F23" s="68">
        <v>18.682120999999999</v>
      </c>
      <c r="G23" s="68">
        <v>16.372757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22.076188999999999</v>
      </c>
      <c r="D24" s="68">
        <v>17.940809999999999</v>
      </c>
      <c r="E24" s="68">
        <v>17.239298999999999</v>
      </c>
      <c r="F24" s="68">
        <v>16.371297999999999</v>
      </c>
      <c r="G24" s="68">
        <v>17.112770000000001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245.03504700000002</v>
      </c>
      <c r="D25" s="70">
        <v>220.59714199999999</v>
      </c>
      <c r="E25" s="70">
        <v>208.311241</v>
      </c>
      <c r="F25" s="70">
        <v>204.40815600000002</v>
      </c>
      <c r="G25" s="70">
        <v>206.91940100000002</v>
      </c>
      <c r="H25" s="82">
        <v>138.36575300000001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-9.9732284418889812</v>
      </c>
      <c r="E26" s="70">
        <v>-5.5693835779613066</v>
      </c>
      <c r="F26" s="70">
        <v>-1.8736794909689825</v>
      </c>
      <c r="G26" s="70">
        <v>1.2285444226599163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183.97490200000001</v>
      </c>
      <c r="D28" s="70">
        <v>168.23925199999999</v>
      </c>
      <c r="E28" s="70">
        <v>157.03314399999999</v>
      </c>
      <c r="F28" s="70">
        <v>152.11168100000003</v>
      </c>
      <c r="G28" s="70">
        <v>155.263317</v>
      </c>
      <c r="H28" s="30">
        <v>138.36575300000001</v>
      </c>
      <c r="I28" s="66">
        <v>-10.883165661081417</v>
      </c>
      <c r="J28" s="30">
        <v>89.116834338918579</v>
      </c>
      <c r="K28" s="30">
        <v>2.0719224054857266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-8.5531503639556306</v>
      </c>
      <c r="E29" s="70">
        <v>-6.6608165851807293</v>
      </c>
      <c r="F29" s="70">
        <v>-3.1340281896157896</v>
      </c>
      <c r="G29" s="70">
        <v>2.0719224054857266</v>
      </c>
      <c r="H29" s="30">
        <v>-10.883165661081417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25" t="s">
        <v>160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A46" s="125"/>
      <c r="B46" s="125"/>
      <c r="C46" s="125"/>
      <c r="D46" s="125"/>
      <c r="E46" s="125"/>
      <c r="F46" s="125"/>
      <c r="N46" s="127"/>
    </row>
    <row r="47" spans="1:15" s="136" customFormat="1" x14ac:dyDescent="0.3">
      <c r="A47" s="125"/>
      <c r="B47" s="125"/>
      <c r="C47" s="125"/>
      <c r="D47" s="125"/>
      <c r="E47" s="125"/>
      <c r="F47" s="125"/>
      <c r="N47" s="127"/>
    </row>
    <row r="48" spans="1:15" s="136" customFormat="1" x14ac:dyDescent="0.3">
      <c r="A48" s="125"/>
      <c r="B48" s="125"/>
      <c r="C48" s="125"/>
      <c r="D48" s="125"/>
      <c r="E48" s="125"/>
      <c r="F48" s="125"/>
      <c r="N48" s="127"/>
    </row>
    <row r="49" spans="1:14" s="136" customFormat="1" x14ac:dyDescent="0.3">
      <c r="A49" s="125"/>
      <c r="B49" s="125"/>
      <c r="C49" s="125"/>
      <c r="D49" s="125"/>
      <c r="E49" s="125"/>
      <c r="F49" s="125"/>
      <c r="G49" s="127"/>
      <c r="H49" s="127"/>
      <c r="N49" s="127"/>
    </row>
    <row r="50" spans="1:14" s="136" customFormat="1" x14ac:dyDescent="0.3">
      <c r="A50" s="125"/>
      <c r="B50" s="125"/>
      <c r="C50" s="125"/>
      <c r="D50" s="125"/>
      <c r="E50" s="125"/>
      <c r="F50" s="125"/>
      <c r="G50" s="127"/>
      <c r="H50" s="127"/>
      <c r="N50" s="127"/>
    </row>
    <row r="51" spans="1:14" x14ac:dyDescent="0.3">
      <c r="A51" s="125"/>
      <c r="B51" s="125"/>
      <c r="C51" s="125"/>
      <c r="D51" s="125"/>
      <c r="E51" s="125"/>
      <c r="F51" s="125"/>
      <c r="G51" s="127"/>
      <c r="H51" s="127"/>
    </row>
    <row r="52" spans="1:14" x14ac:dyDescent="0.3">
      <c r="A52" s="125"/>
      <c r="B52" s="127"/>
      <c r="C52" s="127"/>
      <c r="D52" s="127"/>
      <c r="E52" s="127"/>
      <c r="F52" s="127"/>
      <c r="G52" s="127"/>
      <c r="H52" s="127"/>
    </row>
    <row r="53" spans="1:14" x14ac:dyDescent="0.3">
      <c r="A53" s="125"/>
      <c r="B53" s="127" t="s">
        <v>1</v>
      </c>
      <c r="C53" s="127" t="s">
        <v>161</v>
      </c>
      <c r="D53" s="127" t="s">
        <v>178</v>
      </c>
      <c r="E53" s="127" t="s">
        <v>162</v>
      </c>
      <c r="F53" s="127" t="s">
        <v>163</v>
      </c>
      <c r="G53" s="127"/>
      <c r="H53" s="127"/>
    </row>
    <row r="54" spans="1:14" x14ac:dyDescent="0.3">
      <c r="A54" s="125"/>
      <c r="B54" s="127">
        <f>+C11</f>
        <v>2014</v>
      </c>
      <c r="C54" s="127">
        <v>1</v>
      </c>
      <c r="D54" s="214">
        <f t="shared" ref="D54:D65" si="1">+C13</f>
        <v>16.793445999999999</v>
      </c>
      <c r="E54" s="213">
        <v>41640</v>
      </c>
      <c r="F54" s="127"/>
      <c r="G54" s="127"/>
      <c r="H54" s="127"/>
    </row>
    <row r="55" spans="1:14" x14ac:dyDescent="0.3">
      <c r="A55" s="125"/>
      <c r="B55" s="127">
        <f t="shared" ref="B55:B65" si="2">+B54</f>
        <v>2014</v>
      </c>
      <c r="C55" s="127">
        <v>2</v>
      </c>
      <c r="D55" s="214">
        <f t="shared" si="1"/>
        <v>17.7212</v>
      </c>
      <c r="E55" s="213">
        <v>41671</v>
      </c>
      <c r="F55" s="127"/>
      <c r="G55" s="127"/>
      <c r="H55" s="127"/>
    </row>
    <row r="56" spans="1:14" x14ac:dyDescent="0.3">
      <c r="A56" s="125"/>
      <c r="B56" s="127">
        <f t="shared" si="2"/>
        <v>2014</v>
      </c>
      <c r="C56" s="127">
        <v>3</v>
      </c>
      <c r="D56" s="214">
        <f t="shared" si="1"/>
        <v>18.518896999999999</v>
      </c>
      <c r="E56" s="213">
        <v>41699</v>
      </c>
      <c r="F56" s="127"/>
      <c r="G56" s="127"/>
      <c r="H56" s="127"/>
    </row>
    <row r="57" spans="1:14" x14ac:dyDescent="0.3">
      <c r="A57" s="125"/>
      <c r="B57" s="127">
        <f t="shared" si="2"/>
        <v>2014</v>
      </c>
      <c r="C57" s="127">
        <v>4</v>
      </c>
      <c r="D57" s="214">
        <f t="shared" si="1"/>
        <v>21.806038999999998</v>
      </c>
      <c r="E57" s="213">
        <v>41730</v>
      </c>
      <c r="F57" s="182">
        <f>+AVERAGE(D54:D61)</f>
        <v>20.301378375000002</v>
      </c>
      <c r="G57" s="127"/>
      <c r="H57" s="127"/>
    </row>
    <row r="58" spans="1:14" x14ac:dyDescent="0.3">
      <c r="A58" s="125"/>
      <c r="B58" s="127">
        <f t="shared" si="2"/>
        <v>2014</v>
      </c>
      <c r="C58" s="127">
        <v>5</v>
      </c>
      <c r="D58" s="214">
        <f t="shared" si="1"/>
        <v>20.510227</v>
      </c>
      <c r="E58" s="213">
        <v>41760</v>
      </c>
      <c r="F58" s="182">
        <f>+AVERAGE(D54:D61)</f>
        <v>20.301378375000002</v>
      </c>
      <c r="G58" s="127"/>
      <c r="H58" s="127"/>
    </row>
    <row r="59" spans="1:14" x14ac:dyDescent="0.3">
      <c r="A59" s="125"/>
      <c r="B59" s="127">
        <f t="shared" si="2"/>
        <v>2014</v>
      </c>
      <c r="C59" s="127">
        <v>6</v>
      </c>
      <c r="D59" s="214">
        <f t="shared" si="1"/>
        <v>19.409406000000001</v>
      </c>
      <c r="E59" s="213">
        <v>41791</v>
      </c>
      <c r="F59" s="182">
        <f>+AVERAGE(D54:D61)</f>
        <v>20.301378375000002</v>
      </c>
      <c r="G59" s="127"/>
      <c r="H59" s="127"/>
    </row>
    <row r="60" spans="1:14" x14ac:dyDescent="0.3">
      <c r="A60" s="125"/>
      <c r="B60" s="127">
        <f t="shared" si="2"/>
        <v>2014</v>
      </c>
      <c r="C60" s="127">
        <v>7</v>
      </c>
      <c r="D60" s="214">
        <f t="shared" si="1"/>
        <v>26.549218</v>
      </c>
      <c r="E60" s="213">
        <v>41821</v>
      </c>
      <c r="F60" s="182">
        <f>+AVERAGE(D54:D61)</f>
        <v>20.301378375000002</v>
      </c>
      <c r="G60" s="127"/>
      <c r="H60" s="127"/>
    </row>
    <row r="61" spans="1:14" x14ac:dyDescent="0.3">
      <c r="A61" s="125"/>
      <c r="B61" s="127">
        <f t="shared" si="2"/>
        <v>2014</v>
      </c>
      <c r="C61" s="127">
        <v>8</v>
      </c>
      <c r="D61" s="214">
        <f t="shared" si="1"/>
        <v>21.102594</v>
      </c>
      <c r="E61" s="213">
        <v>41852</v>
      </c>
      <c r="F61" s="182">
        <f>+AVERAGE(D54:D61)</f>
        <v>20.301378375000002</v>
      </c>
      <c r="G61" s="127"/>
      <c r="H61" s="127"/>
    </row>
    <row r="62" spans="1:14" x14ac:dyDescent="0.3">
      <c r="A62" s="125"/>
      <c r="B62" s="127">
        <f t="shared" si="2"/>
        <v>2014</v>
      </c>
      <c r="C62" s="127">
        <v>9</v>
      </c>
      <c r="D62" s="214">
        <f t="shared" si="1"/>
        <v>21.563874999999999</v>
      </c>
      <c r="E62" s="213">
        <v>41883</v>
      </c>
      <c r="F62" s="182">
        <f>+AVERAGE(D54:D62)</f>
        <v>20.441655777777779</v>
      </c>
      <c r="G62" s="127"/>
      <c r="H62" s="127"/>
    </row>
    <row r="63" spans="1:14" x14ac:dyDescent="0.3">
      <c r="A63" s="125"/>
      <c r="B63" s="127">
        <f t="shared" si="2"/>
        <v>2014</v>
      </c>
      <c r="C63" s="127">
        <v>10</v>
      </c>
      <c r="D63" s="214">
        <f t="shared" si="1"/>
        <v>20.237545999999998</v>
      </c>
      <c r="E63" s="213">
        <v>41913</v>
      </c>
      <c r="F63" s="182">
        <f>+AVERAGE(D54:D63)</f>
        <v>20.421244800000004</v>
      </c>
      <c r="G63" s="127"/>
      <c r="H63" s="127"/>
    </row>
    <row r="64" spans="1:14" x14ac:dyDescent="0.3">
      <c r="A64" s="125"/>
      <c r="B64" s="127">
        <f t="shared" si="2"/>
        <v>2014</v>
      </c>
      <c r="C64" s="127">
        <v>11</v>
      </c>
      <c r="D64" s="214">
        <f t="shared" si="1"/>
        <v>18.746410000000001</v>
      </c>
      <c r="E64" s="213">
        <v>41944</v>
      </c>
      <c r="F64" s="182">
        <f>+AVERAGE(D54:D64)</f>
        <v>20.268987090909093</v>
      </c>
      <c r="G64" s="127"/>
      <c r="H64" s="127"/>
    </row>
    <row r="65" spans="1:8" x14ac:dyDescent="0.3">
      <c r="A65" s="125"/>
      <c r="B65" s="127">
        <f t="shared" si="2"/>
        <v>2014</v>
      </c>
      <c r="C65" s="127">
        <v>12</v>
      </c>
      <c r="D65" s="214">
        <f t="shared" si="1"/>
        <v>22.076188999999999</v>
      </c>
      <c r="E65" s="213">
        <v>41974</v>
      </c>
      <c r="F65" s="182">
        <f t="shared" ref="F65:F96" si="3">+AVERAGE(D54:D65)</f>
        <v>20.419587250000003</v>
      </c>
      <c r="G65" s="127"/>
      <c r="H65" s="127"/>
    </row>
    <row r="66" spans="1:8" x14ac:dyDescent="0.3">
      <c r="A66" s="125"/>
      <c r="B66" s="127">
        <f>+D11</f>
        <v>2015</v>
      </c>
      <c r="C66" s="127">
        <v>1</v>
      </c>
      <c r="D66" s="214">
        <f t="shared" ref="D66:D77" si="4">+D13</f>
        <v>16.138031000000002</v>
      </c>
      <c r="E66" s="213">
        <v>42005</v>
      </c>
      <c r="F66" s="182">
        <f t="shared" si="3"/>
        <v>20.364969333333335</v>
      </c>
      <c r="G66" s="127"/>
      <c r="H66" s="127"/>
    </row>
    <row r="67" spans="1:8" x14ac:dyDescent="0.3">
      <c r="A67" s="125"/>
      <c r="B67" s="127">
        <f t="shared" ref="B67:B77" si="5">+B66</f>
        <v>2015</v>
      </c>
      <c r="C67" s="127">
        <v>2</v>
      </c>
      <c r="D67" s="214">
        <f t="shared" si="4"/>
        <v>15.734012999999999</v>
      </c>
      <c r="E67" s="213">
        <v>42036</v>
      </c>
      <c r="F67" s="182">
        <f t="shared" si="3"/>
        <v>20.199370416666667</v>
      </c>
      <c r="G67" s="127"/>
      <c r="H67" s="127"/>
    </row>
    <row r="68" spans="1:8" x14ac:dyDescent="0.3">
      <c r="A68" s="125"/>
      <c r="B68" s="127">
        <f t="shared" si="5"/>
        <v>2015</v>
      </c>
      <c r="C68" s="127">
        <v>3</v>
      </c>
      <c r="D68" s="214">
        <f t="shared" si="4"/>
        <v>19.567049000000001</v>
      </c>
      <c r="E68" s="213">
        <v>42064</v>
      </c>
      <c r="F68" s="182">
        <f t="shared" si="3"/>
        <v>20.286716416666668</v>
      </c>
      <c r="G68" s="127"/>
      <c r="H68" s="127"/>
    </row>
    <row r="69" spans="1:8" x14ac:dyDescent="0.3">
      <c r="A69" s="125"/>
      <c r="B69" s="127">
        <f t="shared" si="5"/>
        <v>2015</v>
      </c>
      <c r="C69" s="127">
        <v>4</v>
      </c>
      <c r="D69" s="214">
        <f t="shared" si="4"/>
        <v>17.632027999999998</v>
      </c>
      <c r="E69" s="213">
        <v>42095</v>
      </c>
      <c r="F69" s="182">
        <f t="shared" si="3"/>
        <v>19.938882166666666</v>
      </c>
      <c r="G69" s="127"/>
      <c r="H69" s="127"/>
    </row>
    <row r="70" spans="1:8" x14ac:dyDescent="0.3">
      <c r="A70" s="125"/>
      <c r="B70" s="127">
        <f t="shared" si="5"/>
        <v>2015</v>
      </c>
      <c r="C70" s="127">
        <v>5</v>
      </c>
      <c r="D70" s="214">
        <f t="shared" si="4"/>
        <v>20.300445</v>
      </c>
      <c r="E70" s="213">
        <v>42125</v>
      </c>
      <c r="F70" s="182">
        <f t="shared" si="3"/>
        <v>19.921400333333331</v>
      </c>
      <c r="G70" s="127"/>
      <c r="H70" s="127"/>
    </row>
    <row r="71" spans="1:8" x14ac:dyDescent="0.3">
      <c r="A71" s="125"/>
      <c r="B71" s="127">
        <f t="shared" si="5"/>
        <v>2015</v>
      </c>
      <c r="C71" s="127">
        <v>6</v>
      </c>
      <c r="D71" s="214">
        <f t="shared" si="4"/>
        <v>20.022632000000002</v>
      </c>
      <c r="E71" s="213">
        <v>42156</v>
      </c>
      <c r="F71" s="182">
        <f t="shared" si="3"/>
        <v>19.972502500000001</v>
      </c>
      <c r="G71" s="127"/>
      <c r="H71" s="127"/>
    </row>
    <row r="72" spans="1:8" x14ac:dyDescent="0.3">
      <c r="A72" s="125"/>
      <c r="B72" s="127">
        <f t="shared" si="5"/>
        <v>2015</v>
      </c>
      <c r="C72" s="127">
        <v>7</v>
      </c>
      <c r="D72" s="214">
        <f t="shared" si="4"/>
        <v>19.804010000000002</v>
      </c>
      <c r="E72" s="213">
        <v>42186</v>
      </c>
      <c r="F72" s="182">
        <f t="shared" si="3"/>
        <v>19.410401833333335</v>
      </c>
      <c r="G72" s="127"/>
      <c r="H72" s="127"/>
    </row>
    <row r="73" spans="1:8" x14ac:dyDescent="0.3">
      <c r="A73" s="125"/>
      <c r="B73" s="127">
        <f t="shared" si="5"/>
        <v>2015</v>
      </c>
      <c r="C73" s="127">
        <v>8</v>
      </c>
      <c r="D73" s="214">
        <f t="shared" si="4"/>
        <v>19.937711</v>
      </c>
      <c r="E73" s="213">
        <v>42217</v>
      </c>
      <c r="F73" s="182">
        <f t="shared" si="3"/>
        <v>19.313328250000001</v>
      </c>
      <c r="G73" s="127"/>
      <c r="H73" s="127"/>
    </row>
    <row r="74" spans="1:8" x14ac:dyDescent="0.3">
      <c r="A74" s="125"/>
      <c r="B74" s="127">
        <f t="shared" si="5"/>
        <v>2015</v>
      </c>
      <c r="C74" s="127">
        <v>9</v>
      </c>
      <c r="D74" s="214">
        <f t="shared" si="4"/>
        <v>19.103332999999999</v>
      </c>
      <c r="E74" s="213">
        <v>42248</v>
      </c>
      <c r="F74" s="182">
        <f t="shared" si="3"/>
        <v>19.108283083333333</v>
      </c>
      <c r="G74" s="127"/>
      <c r="H74" s="127"/>
    </row>
    <row r="75" spans="1:8" x14ac:dyDescent="0.3">
      <c r="A75" s="125"/>
      <c r="B75" s="127">
        <f t="shared" si="5"/>
        <v>2015</v>
      </c>
      <c r="C75" s="127">
        <v>10</v>
      </c>
      <c r="D75" s="214">
        <f t="shared" si="4"/>
        <v>17.723737</v>
      </c>
      <c r="E75" s="213">
        <v>42278</v>
      </c>
      <c r="F75" s="182">
        <f t="shared" si="3"/>
        <v>18.898799</v>
      </c>
      <c r="G75" s="127"/>
      <c r="H75" s="127"/>
    </row>
    <row r="76" spans="1:8" x14ac:dyDescent="0.3">
      <c r="A76" s="125"/>
      <c r="B76" s="127">
        <f t="shared" si="5"/>
        <v>2015</v>
      </c>
      <c r="C76" s="127">
        <v>11</v>
      </c>
      <c r="D76" s="214">
        <f t="shared" si="4"/>
        <v>16.693342999999999</v>
      </c>
      <c r="E76" s="213">
        <v>42309</v>
      </c>
      <c r="F76" s="182">
        <f t="shared" si="3"/>
        <v>18.727710083333335</v>
      </c>
      <c r="G76" s="127"/>
      <c r="H76" s="127"/>
    </row>
    <row r="77" spans="1:8" x14ac:dyDescent="0.3">
      <c r="A77" s="125"/>
      <c r="B77" s="127">
        <f t="shared" si="5"/>
        <v>2015</v>
      </c>
      <c r="C77" s="127">
        <v>12</v>
      </c>
      <c r="D77" s="214">
        <f t="shared" si="4"/>
        <v>17.940809999999999</v>
      </c>
      <c r="E77" s="213">
        <v>42339</v>
      </c>
      <c r="F77" s="182">
        <f t="shared" si="3"/>
        <v>18.383095166666667</v>
      </c>
      <c r="G77" s="127"/>
      <c r="H77" s="127"/>
    </row>
    <row r="78" spans="1:8" x14ac:dyDescent="0.3">
      <c r="A78" s="125"/>
      <c r="B78" s="127">
        <f>+E11</f>
        <v>2016</v>
      </c>
      <c r="C78" s="127">
        <v>1</v>
      </c>
      <c r="D78" s="214">
        <f t="shared" ref="D78:D89" si="6">+E13</f>
        <v>10.773904999999999</v>
      </c>
      <c r="E78" s="213">
        <v>42370</v>
      </c>
      <c r="F78" s="182">
        <f t="shared" si="3"/>
        <v>17.93608466666667</v>
      </c>
      <c r="G78" s="127"/>
      <c r="H78" s="127"/>
    </row>
    <row r="79" spans="1:8" x14ac:dyDescent="0.3">
      <c r="A79" s="125"/>
      <c r="B79" s="127">
        <f t="shared" ref="B79:B89" si="7">+B78</f>
        <v>2016</v>
      </c>
      <c r="C79" s="127">
        <v>2</v>
      </c>
      <c r="D79" s="214">
        <f t="shared" si="6"/>
        <v>15.650162</v>
      </c>
      <c r="E79" s="213">
        <v>42401</v>
      </c>
      <c r="F79" s="182">
        <f t="shared" si="3"/>
        <v>17.929097083333335</v>
      </c>
      <c r="G79" s="127"/>
      <c r="H79" s="127"/>
    </row>
    <row r="80" spans="1:8" x14ac:dyDescent="0.3">
      <c r="A80" s="125"/>
      <c r="B80" s="127">
        <f t="shared" si="7"/>
        <v>2016</v>
      </c>
      <c r="C80" s="127">
        <v>3</v>
      </c>
      <c r="D80" s="214">
        <f t="shared" si="6"/>
        <v>18.372793999999999</v>
      </c>
      <c r="E80" s="213">
        <v>42430</v>
      </c>
      <c r="F80" s="182">
        <f t="shared" si="3"/>
        <v>17.829575833333333</v>
      </c>
      <c r="G80" s="127"/>
      <c r="H80" s="127"/>
    </row>
    <row r="81" spans="1:8" x14ac:dyDescent="0.3">
      <c r="A81" s="125"/>
      <c r="B81" s="127">
        <f t="shared" si="7"/>
        <v>2016</v>
      </c>
      <c r="C81" s="127">
        <v>4</v>
      </c>
      <c r="D81" s="214">
        <f t="shared" si="6"/>
        <v>19.3429</v>
      </c>
      <c r="E81" s="213">
        <v>42461</v>
      </c>
      <c r="F81" s="182">
        <f t="shared" si="3"/>
        <v>17.972148499999999</v>
      </c>
      <c r="G81" s="127"/>
      <c r="H81" s="127"/>
    </row>
    <row r="82" spans="1:8" x14ac:dyDescent="0.3">
      <c r="A82" s="125"/>
      <c r="B82" s="127">
        <f t="shared" si="7"/>
        <v>2016</v>
      </c>
      <c r="C82" s="127">
        <v>5</v>
      </c>
      <c r="D82" s="214">
        <f t="shared" si="6"/>
        <v>18.571963</v>
      </c>
      <c r="E82" s="213">
        <v>42491</v>
      </c>
      <c r="F82" s="182">
        <f t="shared" si="3"/>
        <v>17.828108333333336</v>
      </c>
      <c r="G82" s="127"/>
      <c r="H82" s="127"/>
    </row>
    <row r="83" spans="1:8" x14ac:dyDescent="0.3">
      <c r="A83" s="125"/>
      <c r="B83" s="127">
        <f t="shared" si="7"/>
        <v>2016</v>
      </c>
      <c r="C83" s="127">
        <v>6</v>
      </c>
      <c r="D83" s="214">
        <f t="shared" si="6"/>
        <v>19.165552999999999</v>
      </c>
      <c r="E83" s="213">
        <v>42522</v>
      </c>
      <c r="F83" s="182">
        <f t="shared" si="3"/>
        <v>17.756685083333334</v>
      </c>
      <c r="G83" s="127"/>
      <c r="H83" s="127"/>
    </row>
    <row r="84" spans="1:8" x14ac:dyDescent="0.3">
      <c r="A84" s="125"/>
      <c r="B84" s="127">
        <f t="shared" si="7"/>
        <v>2016</v>
      </c>
      <c r="C84" s="127">
        <v>7</v>
      </c>
      <c r="D84" s="214">
        <f t="shared" si="6"/>
        <v>14.691674000000001</v>
      </c>
      <c r="E84" s="213">
        <v>42552</v>
      </c>
      <c r="F84" s="182">
        <f t="shared" si="3"/>
        <v>17.330657083333332</v>
      </c>
      <c r="G84" s="127"/>
      <c r="H84" s="127"/>
    </row>
    <row r="85" spans="1:8" x14ac:dyDescent="0.3">
      <c r="A85" s="125"/>
      <c r="B85" s="127">
        <f t="shared" si="7"/>
        <v>2016</v>
      </c>
      <c r="C85" s="127">
        <v>8</v>
      </c>
      <c r="D85" s="214">
        <f t="shared" si="6"/>
        <v>22.209800999999999</v>
      </c>
      <c r="E85" s="213">
        <v>42583</v>
      </c>
      <c r="F85" s="182">
        <f t="shared" si="3"/>
        <v>17.519997916666664</v>
      </c>
      <c r="G85" s="127"/>
      <c r="H85" s="127"/>
    </row>
    <row r="86" spans="1:8" x14ac:dyDescent="0.3">
      <c r="A86" s="125"/>
      <c r="B86" s="127">
        <f t="shared" si="7"/>
        <v>2016</v>
      </c>
      <c r="C86" s="127">
        <v>9</v>
      </c>
      <c r="D86" s="214">
        <f t="shared" si="6"/>
        <v>18.254391999999999</v>
      </c>
      <c r="E86" s="213">
        <v>42614</v>
      </c>
      <c r="F86" s="182">
        <f t="shared" si="3"/>
        <v>17.449252833333333</v>
      </c>
      <c r="G86" s="127"/>
      <c r="H86" s="127"/>
    </row>
    <row r="87" spans="1:8" x14ac:dyDescent="0.3">
      <c r="A87" s="125"/>
      <c r="B87" s="127">
        <f t="shared" si="7"/>
        <v>2016</v>
      </c>
      <c r="C87" s="127">
        <v>10</v>
      </c>
      <c r="D87" s="214">
        <f t="shared" si="6"/>
        <v>16.538969000000002</v>
      </c>
      <c r="E87" s="213">
        <v>42644</v>
      </c>
      <c r="F87" s="182">
        <f t="shared" si="3"/>
        <v>17.350522166666668</v>
      </c>
      <c r="G87" s="127"/>
      <c r="H87" s="127"/>
    </row>
    <row r="88" spans="1:8" x14ac:dyDescent="0.3">
      <c r="A88" s="125"/>
      <c r="B88" s="127">
        <f t="shared" si="7"/>
        <v>2016</v>
      </c>
      <c r="C88" s="127">
        <v>11</v>
      </c>
      <c r="D88" s="214">
        <f t="shared" si="6"/>
        <v>17.499828999999998</v>
      </c>
      <c r="E88" s="213">
        <v>42675</v>
      </c>
      <c r="F88" s="182">
        <f t="shared" si="3"/>
        <v>17.417729333333334</v>
      </c>
      <c r="G88" s="127"/>
      <c r="H88" s="127"/>
    </row>
    <row r="89" spans="1:8" x14ac:dyDescent="0.3">
      <c r="A89" s="125"/>
      <c r="B89" s="127">
        <f t="shared" si="7"/>
        <v>2016</v>
      </c>
      <c r="C89" s="127">
        <v>12</v>
      </c>
      <c r="D89" s="214">
        <f t="shared" si="6"/>
        <v>17.239298999999999</v>
      </c>
      <c r="E89" s="213">
        <v>42705</v>
      </c>
      <c r="F89" s="182">
        <f t="shared" si="3"/>
        <v>17.359270083333332</v>
      </c>
      <c r="G89" s="127"/>
      <c r="H89" s="127"/>
    </row>
    <row r="90" spans="1:8" x14ac:dyDescent="0.3">
      <c r="A90" s="125"/>
      <c r="B90" s="127">
        <f>+F11</f>
        <v>2017</v>
      </c>
      <c r="C90" s="127">
        <v>1</v>
      </c>
      <c r="D90" s="214">
        <f t="shared" ref="D90:D101" si="8">+F13</f>
        <v>13.482229</v>
      </c>
      <c r="E90" s="213">
        <v>42736</v>
      </c>
      <c r="F90" s="182">
        <f t="shared" si="3"/>
        <v>17.58496375</v>
      </c>
      <c r="G90" s="127"/>
      <c r="H90" s="127"/>
    </row>
    <row r="91" spans="1:8" x14ac:dyDescent="0.3">
      <c r="A91" s="125"/>
      <c r="B91" s="127">
        <f t="shared" ref="B91:B101" si="9">+B90</f>
        <v>2017</v>
      </c>
      <c r="C91" s="127">
        <v>2</v>
      </c>
      <c r="D91" s="214">
        <f t="shared" si="8"/>
        <v>15.291270000000001</v>
      </c>
      <c r="E91" s="213">
        <v>42767</v>
      </c>
      <c r="F91" s="182">
        <f t="shared" si="3"/>
        <v>17.555056083333334</v>
      </c>
      <c r="G91" s="127"/>
      <c r="H91" s="127"/>
    </row>
    <row r="92" spans="1:8" x14ac:dyDescent="0.3">
      <c r="A92" s="125"/>
      <c r="B92" s="127">
        <f t="shared" si="9"/>
        <v>2017</v>
      </c>
      <c r="C92" s="127">
        <v>3</v>
      </c>
      <c r="D92" s="214">
        <f t="shared" si="8"/>
        <v>16.639305</v>
      </c>
      <c r="E92" s="213">
        <v>42795</v>
      </c>
      <c r="F92" s="182">
        <f t="shared" si="3"/>
        <v>17.410598666666665</v>
      </c>
      <c r="G92" s="127"/>
      <c r="H92" s="127"/>
    </row>
    <row r="93" spans="1:8" x14ac:dyDescent="0.3">
      <c r="A93" s="125"/>
      <c r="B93" s="127">
        <f t="shared" si="9"/>
        <v>2017</v>
      </c>
      <c r="C93" s="127">
        <v>4</v>
      </c>
      <c r="D93" s="214">
        <f t="shared" si="8"/>
        <v>16.170981999999999</v>
      </c>
      <c r="E93" s="213">
        <v>42826</v>
      </c>
      <c r="F93" s="182">
        <f t="shared" si="3"/>
        <v>17.146272166666666</v>
      </c>
      <c r="G93" s="127"/>
      <c r="H93" s="127"/>
    </row>
    <row r="94" spans="1:8" x14ac:dyDescent="0.3">
      <c r="A94" s="125"/>
      <c r="B94" s="127">
        <f t="shared" si="9"/>
        <v>2017</v>
      </c>
      <c r="C94" s="127">
        <v>5</v>
      </c>
      <c r="D94" s="214">
        <f t="shared" si="8"/>
        <v>17.509834000000001</v>
      </c>
      <c r="E94" s="213">
        <v>42856</v>
      </c>
      <c r="F94" s="182">
        <f t="shared" si="3"/>
        <v>17.057761416666668</v>
      </c>
      <c r="G94" s="127"/>
      <c r="H94" s="127"/>
    </row>
    <row r="95" spans="1:8" x14ac:dyDescent="0.3">
      <c r="A95" s="125"/>
      <c r="B95" s="127">
        <f t="shared" si="9"/>
        <v>2017</v>
      </c>
      <c r="C95" s="127">
        <v>6</v>
      </c>
      <c r="D95" s="214">
        <f t="shared" si="8"/>
        <v>17.812054</v>
      </c>
      <c r="E95" s="213">
        <v>42887</v>
      </c>
      <c r="F95" s="182">
        <f t="shared" si="3"/>
        <v>16.944969833333335</v>
      </c>
      <c r="G95" s="127"/>
      <c r="H95" s="127"/>
    </row>
    <row r="96" spans="1:8" x14ac:dyDescent="0.3">
      <c r="A96" s="125"/>
      <c r="B96" s="127">
        <f t="shared" si="9"/>
        <v>2017</v>
      </c>
      <c r="C96" s="127">
        <v>7</v>
      </c>
      <c r="D96" s="214">
        <f t="shared" si="8"/>
        <v>18.240617</v>
      </c>
      <c r="E96" s="213">
        <v>42917</v>
      </c>
      <c r="F96" s="182">
        <f t="shared" si="3"/>
        <v>17.240715083333331</v>
      </c>
      <c r="G96" s="127"/>
      <c r="H96" s="127"/>
    </row>
    <row r="97" spans="1:9" x14ac:dyDescent="0.3">
      <c r="A97" s="125"/>
      <c r="B97" s="127">
        <f t="shared" si="9"/>
        <v>2017</v>
      </c>
      <c r="C97" s="127">
        <v>8</v>
      </c>
      <c r="D97" s="214">
        <f t="shared" si="8"/>
        <v>19.363102000000001</v>
      </c>
      <c r="E97" s="213">
        <v>42948</v>
      </c>
      <c r="F97" s="182">
        <f t="shared" ref="F97:F117" si="10">+AVERAGE(D86:D97)</f>
        <v>17.003490166666669</v>
      </c>
      <c r="G97" s="127"/>
      <c r="H97" s="127"/>
    </row>
    <row r="98" spans="1:9" x14ac:dyDescent="0.3">
      <c r="A98" s="125"/>
      <c r="B98" s="127">
        <f t="shared" si="9"/>
        <v>2017</v>
      </c>
      <c r="C98" s="127">
        <v>9</v>
      </c>
      <c r="D98" s="214">
        <f t="shared" si="8"/>
        <v>17.602288000000001</v>
      </c>
      <c r="E98" s="213">
        <v>42979</v>
      </c>
      <c r="F98" s="182">
        <f t="shared" si="10"/>
        <v>16.949148166666664</v>
      </c>
      <c r="G98" s="127"/>
      <c r="H98" s="127"/>
    </row>
    <row r="99" spans="1:9" x14ac:dyDescent="0.3">
      <c r="A99" s="125"/>
      <c r="B99" s="127">
        <f t="shared" si="9"/>
        <v>2017</v>
      </c>
      <c r="C99" s="127">
        <v>10</v>
      </c>
      <c r="D99" s="214">
        <f t="shared" si="8"/>
        <v>17.243055999999999</v>
      </c>
      <c r="E99" s="213">
        <v>43009</v>
      </c>
      <c r="F99" s="182">
        <f t="shared" si="10"/>
        <v>17.00782208333333</v>
      </c>
      <c r="G99" s="127"/>
      <c r="H99" s="125"/>
      <c r="I99" s="125"/>
    </row>
    <row r="100" spans="1:9" x14ac:dyDescent="0.3">
      <c r="A100" s="125"/>
      <c r="B100" s="127">
        <f t="shared" si="9"/>
        <v>2017</v>
      </c>
      <c r="C100" s="127">
        <v>11</v>
      </c>
      <c r="D100" s="214">
        <f t="shared" si="8"/>
        <v>18.682120999999999</v>
      </c>
      <c r="E100" s="213">
        <v>43040</v>
      </c>
      <c r="F100" s="182">
        <f t="shared" si="10"/>
        <v>17.106346416666664</v>
      </c>
      <c r="G100" s="127"/>
      <c r="H100" s="125"/>
      <c r="I100" s="125"/>
    </row>
    <row r="101" spans="1:9" x14ac:dyDescent="0.3">
      <c r="A101" s="125"/>
      <c r="B101" s="127">
        <f t="shared" si="9"/>
        <v>2017</v>
      </c>
      <c r="C101" s="127">
        <v>12</v>
      </c>
      <c r="D101" s="214">
        <f t="shared" si="8"/>
        <v>16.371297999999999</v>
      </c>
      <c r="E101" s="213">
        <v>43070</v>
      </c>
      <c r="F101" s="182">
        <f t="shared" si="10"/>
        <v>17.034013000000002</v>
      </c>
      <c r="G101" s="127"/>
      <c r="H101" s="125"/>
      <c r="I101" s="125"/>
    </row>
    <row r="102" spans="1:9" x14ac:dyDescent="0.3">
      <c r="A102" s="125"/>
      <c r="B102" s="127">
        <f>+G11</f>
        <v>2018</v>
      </c>
      <c r="C102" s="127">
        <v>1</v>
      </c>
      <c r="D102" s="214">
        <f t="shared" ref="D102:D113" si="11">+G13</f>
        <v>13.940268</v>
      </c>
      <c r="E102" s="213">
        <v>43101</v>
      </c>
      <c r="F102" s="182">
        <f t="shared" si="10"/>
        <v>17.072182916666666</v>
      </c>
      <c r="G102" s="127"/>
      <c r="H102" s="125"/>
      <c r="I102" s="125"/>
    </row>
    <row r="103" spans="1:9" x14ac:dyDescent="0.3">
      <c r="A103" s="125"/>
      <c r="B103" s="127">
        <f t="shared" ref="B103:B113" si="12">+B102</f>
        <v>2018</v>
      </c>
      <c r="C103" s="127">
        <v>2</v>
      </c>
      <c r="D103" s="214">
        <f t="shared" si="11"/>
        <v>14.564124</v>
      </c>
      <c r="E103" s="213">
        <v>43132</v>
      </c>
      <c r="F103" s="182">
        <f t="shared" si="10"/>
        <v>17.011587416666668</v>
      </c>
      <c r="G103" s="127"/>
      <c r="H103" s="125"/>
      <c r="I103" s="125"/>
    </row>
    <row r="104" spans="1:9" x14ac:dyDescent="0.3">
      <c r="A104" s="125"/>
      <c r="B104" s="127">
        <f t="shared" si="12"/>
        <v>2018</v>
      </c>
      <c r="C104" s="127">
        <v>3</v>
      </c>
      <c r="D104" s="214">
        <f t="shared" si="11"/>
        <v>18.620588000000001</v>
      </c>
      <c r="E104" s="213">
        <v>43160</v>
      </c>
      <c r="F104" s="182">
        <f t="shared" si="10"/>
        <v>17.176694333333334</v>
      </c>
      <c r="G104" s="127"/>
      <c r="H104" s="125"/>
      <c r="I104" s="125"/>
    </row>
    <row r="105" spans="1:9" x14ac:dyDescent="0.3">
      <c r="A105" s="125"/>
      <c r="B105" s="127">
        <f t="shared" si="12"/>
        <v>2018</v>
      </c>
      <c r="C105" s="127">
        <v>4</v>
      </c>
      <c r="D105" s="214">
        <f t="shared" si="11"/>
        <v>20.578229</v>
      </c>
      <c r="E105" s="213">
        <v>43191</v>
      </c>
      <c r="F105" s="182">
        <f t="shared" si="10"/>
        <v>17.543964916666663</v>
      </c>
      <c r="G105" s="127"/>
      <c r="H105" s="125"/>
      <c r="I105" s="125"/>
    </row>
    <row r="106" spans="1:9" x14ac:dyDescent="0.3">
      <c r="A106" s="125"/>
      <c r="B106" s="127">
        <f t="shared" si="12"/>
        <v>2018</v>
      </c>
      <c r="C106" s="127">
        <v>5</v>
      </c>
      <c r="D106" s="214">
        <f t="shared" si="11"/>
        <v>21.464124000000002</v>
      </c>
      <c r="E106" s="213">
        <v>43221</v>
      </c>
      <c r="F106" s="182">
        <f t="shared" si="10"/>
        <v>17.873489083333329</v>
      </c>
      <c r="G106" s="127"/>
      <c r="H106" s="125"/>
      <c r="I106" s="125"/>
    </row>
    <row r="107" spans="1:9" x14ac:dyDescent="0.3">
      <c r="A107" s="125"/>
      <c r="B107" s="127">
        <f t="shared" si="12"/>
        <v>2018</v>
      </c>
      <c r="C107" s="127">
        <v>6</v>
      </c>
      <c r="D107" s="214">
        <f t="shared" si="11"/>
        <v>16.755569000000001</v>
      </c>
      <c r="E107" s="213">
        <v>43252</v>
      </c>
      <c r="F107" s="182">
        <f t="shared" si="10"/>
        <v>17.785448666666664</v>
      </c>
      <c r="G107" s="127"/>
      <c r="H107" s="125"/>
      <c r="I107" s="125"/>
    </row>
    <row r="108" spans="1:9" x14ac:dyDescent="0.3">
      <c r="A108" s="125"/>
      <c r="B108" s="127">
        <f t="shared" si="12"/>
        <v>2018</v>
      </c>
      <c r="C108" s="127">
        <v>7</v>
      </c>
      <c r="D108" s="214">
        <f t="shared" si="11"/>
        <v>15.749318000000001</v>
      </c>
      <c r="E108" s="213">
        <v>43282</v>
      </c>
      <c r="F108" s="182">
        <f t="shared" si="10"/>
        <v>17.577840416666664</v>
      </c>
      <c r="G108" s="127"/>
      <c r="H108" s="125"/>
      <c r="I108" s="125"/>
    </row>
    <row r="109" spans="1:9" x14ac:dyDescent="0.3">
      <c r="A109" s="125"/>
      <c r="B109" s="127">
        <f t="shared" si="12"/>
        <v>2018</v>
      </c>
      <c r="C109" s="127">
        <v>8</v>
      </c>
      <c r="D109" s="214">
        <f t="shared" si="11"/>
        <v>18.233557000000001</v>
      </c>
      <c r="E109" s="213">
        <v>43313</v>
      </c>
      <c r="F109" s="182">
        <f t="shared" si="10"/>
        <v>17.483711666666665</v>
      </c>
      <c r="G109" s="127"/>
      <c r="H109" s="125"/>
      <c r="I109" s="125"/>
    </row>
    <row r="110" spans="1:9" x14ac:dyDescent="0.3">
      <c r="A110" s="125"/>
      <c r="B110" s="127">
        <f t="shared" si="12"/>
        <v>2018</v>
      </c>
      <c r="C110" s="127">
        <v>9</v>
      </c>
      <c r="D110" s="214">
        <f t="shared" si="11"/>
        <v>15.35754</v>
      </c>
      <c r="E110" s="213">
        <v>43344</v>
      </c>
      <c r="F110" s="182">
        <f t="shared" si="10"/>
        <v>17.296649333333331</v>
      </c>
      <c r="G110" s="127"/>
      <c r="H110" s="125"/>
      <c r="I110" s="125"/>
    </row>
    <row r="111" spans="1:9" x14ac:dyDescent="0.3">
      <c r="A111" s="125"/>
      <c r="B111" s="127">
        <f t="shared" si="12"/>
        <v>2018</v>
      </c>
      <c r="C111" s="127">
        <v>10</v>
      </c>
      <c r="D111" s="214">
        <f t="shared" si="11"/>
        <v>18.170556999999999</v>
      </c>
      <c r="E111" s="213">
        <v>43374</v>
      </c>
      <c r="F111" s="182">
        <f t="shared" si="10"/>
        <v>17.373941083333332</v>
      </c>
      <c r="G111" s="127"/>
      <c r="H111" s="125"/>
      <c r="I111" s="125"/>
    </row>
    <row r="112" spans="1:9" x14ac:dyDescent="0.3">
      <c r="A112" s="125"/>
      <c r="B112" s="127">
        <f t="shared" si="12"/>
        <v>2018</v>
      </c>
      <c r="C112" s="127">
        <v>11</v>
      </c>
      <c r="D112" s="214">
        <f t="shared" si="11"/>
        <v>16.372757</v>
      </c>
      <c r="E112" s="213">
        <v>43405</v>
      </c>
      <c r="F112" s="182">
        <f t="shared" si="10"/>
        <v>17.181494083333334</v>
      </c>
      <c r="G112" s="127"/>
      <c r="H112" s="125"/>
      <c r="I112" s="125"/>
    </row>
    <row r="113" spans="1:9" x14ac:dyDescent="0.3">
      <c r="A113" s="125"/>
      <c r="B113" s="127">
        <f t="shared" si="12"/>
        <v>2018</v>
      </c>
      <c r="C113" s="127">
        <v>12</v>
      </c>
      <c r="D113" s="214">
        <f t="shared" si="11"/>
        <v>17.112770000000001</v>
      </c>
      <c r="E113" s="213">
        <v>43435</v>
      </c>
      <c r="F113" s="182">
        <f t="shared" si="10"/>
        <v>17.243283416666667</v>
      </c>
      <c r="G113" s="127"/>
      <c r="H113" s="125"/>
      <c r="I113" s="125"/>
    </row>
    <row r="114" spans="1:9" x14ac:dyDescent="0.3">
      <c r="A114" s="125"/>
      <c r="B114" s="127">
        <v>2019</v>
      </c>
      <c r="C114" s="127">
        <v>1</v>
      </c>
      <c r="D114" s="214">
        <f t="shared" ref="D114:D125" si="13">+H13</f>
        <v>13.947008</v>
      </c>
      <c r="E114" s="213">
        <v>43466</v>
      </c>
      <c r="F114" s="182">
        <f t="shared" si="10"/>
        <v>17.243845083333337</v>
      </c>
      <c r="G114" s="127"/>
      <c r="H114" s="125"/>
      <c r="I114" s="125"/>
    </row>
    <row r="115" spans="1:9" x14ac:dyDescent="0.3">
      <c r="A115" s="125"/>
      <c r="B115" s="127">
        <f t="shared" ref="B115:B125" si="14">+B114</f>
        <v>2019</v>
      </c>
      <c r="C115" s="127">
        <v>2</v>
      </c>
      <c r="D115" s="214">
        <f t="shared" si="13"/>
        <v>14.474017999999999</v>
      </c>
      <c r="E115" s="213">
        <v>43497</v>
      </c>
      <c r="F115" s="182">
        <f t="shared" si="10"/>
        <v>17.236336250000004</v>
      </c>
      <c r="G115" s="127"/>
      <c r="H115" s="125"/>
      <c r="I115" s="125"/>
    </row>
    <row r="116" spans="1:9" x14ac:dyDescent="0.3">
      <c r="A116" s="125"/>
      <c r="B116" s="127">
        <f t="shared" si="14"/>
        <v>2019</v>
      </c>
      <c r="C116" s="127">
        <v>3</v>
      </c>
      <c r="D116" s="214">
        <f t="shared" si="13"/>
        <v>12.920151000000001</v>
      </c>
      <c r="E116" s="213">
        <v>43525</v>
      </c>
      <c r="F116" s="182">
        <f>+AVERAGE(D105:D116)</f>
        <v>16.761299833333336</v>
      </c>
      <c r="G116" s="127"/>
      <c r="H116" s="125"/>
      <c r="I116" s="125"/>
    </row>
    <row r="117" spans="1:9" x14ac:dyDescent="0.3">
      <c r="A117" s="125"/>
      <c r="B117" s="127">
        <f t="shared" si="14"/>
        <v>2019</v>
      </c>
      <c r="C117" s="127">
        <v>4</v>
      </c>
      <c r="D117" s="214">
        <f t="shared" si="13"/>
        <v>18.496224000000002</v>
      </c>
      <c r="E117" s="213">
        <v>43556</v>
      </c>
      <c r="F117" s="182">
        <f t="shared" si="10"/>
        <v>16.587799416666673</v>
      </c>
      <c r="G117" s="127"/>
      <c r="H117" s="125"/>
      <c r="I117" s="125"/>
    </row>
    <row r="118" spans="1:9" x14ac:dyDescent="0.3">
      <c r="A118" s="125"/>
      <c r="B118" s="127">
        <f t="shared" si="14"/>
        <v>2019</v>
      </c>
      <c r="C118" s="127">
        <v>5</v>
      </c>
      <c r="D118" s="214">
        <f>+H17</f>
        <v>15.805968</v>
      </c>
      <c r="E118" s="213">
        <v>43586</v>
      </c>
      <c r="F118" s="182">
        <f>+AVERAGE(D107:D118)</f>
        <v>16.116286416666668</v>
      </c>
      <c r="G118" s="127"/>
      <c r="H118" s="125"/>
      <c r="I118" s="125"/>
    </row>
    <row r="119" spans="1:9" x14ac:dyDescent="0.3">
      <c r="A119" s="125"/>
      <c r="B119" s="127">
        <f t="shared" si="14"/>
        <v>2019</v>
      </c>
      <c r="C119" s="127">
        <v>6</v>
      </c>
      <c r="D119" s="214">
        <f t="shared" si="13"/>
        <v>16.785419999999998</v>
      </c>
      <c r="E119" s="213">
        <v>43617</v>
      </c>
      <c r="F119" s="182">
        <f t="shared" ref="F119" si="15">+AVERAGE(D108:D119)</f>
        <v>16.118773999999998</v>
      </c>
      <c r="G119" s="127"/>
      <c r="H119" s="125"/>
      <c r="I119" s="125"/>
    </row>
    <row r="120" spans="1:9" x14ac:dyDescent="0.3">
      <c r="A120" s="125"/>
      <c r="B120" s="127">
        <f t="shared" si="14"/>
        <v>2019</v>
      </c>
      <c r="C120" s="127">
        <v>7</v>
      </c>
      <c r="D120" s="214">
        <f t="shared" si="13"/>
        <v>15.431797</v>
      </c>
      <c r="E120" s="213">
        <v>43647</v>
      </c>
      <c r="F120" s="182">
        <f>+AVERAGE(D109:D120)</f>
        <v>16.092313916666665</v>
      </c>
      <c r="G120" s="127"/>
      <c r="H120" s="125"/>
      <c r="I120" s="125"/>
    </row>
    <row r="121" spans="1:9" x14ac:dyDescent="0.3">
      <c r="A121" s="125"/>
      <c r="B121" s="127">
        <f t="shared" si="14"/>
        <v>2019</v>
      </c>
      <c r="C121" s="127">
        <v>8</v>
      </c>
      <c r="D121" s="214">
        <f t="shared" si="13"/>
        <v>14.158450999999999</v>
      </c>
      <c r="E121" s="213">
        <v>43678</v>
      </c>
      <c r="F121" s="182">
        <f t="shared" ref="F121" si="16">+AVERAGE(D110:D121)</f>
        <v>15.752721749999997</v>
      </c>
      <c r="G121" s="127"/>
      <c r="H121" s="125"/>
      <c r="I121" s="125"/>
    </row>
    <row r="122" spans="1:9" x14ac:dyDescent="0.3">
      <c r="A122" s="125"/>
      <c r="B122" s="127">
        <f t="shared" si="14"/>
        <v>2019</v>
      </c>
      <c r="C122" s="127">
        <v>9</v>
      </c>
      <c r="D122" s="214">
        <f t="shared" si="13"/>
        <v>16.346716000000001</v>
      </c>
      <c r="E122" s="213">
        <v>43709</v>
      </c>
      <c r="F122" s="182">
        <f t="shared" ref="F122:F123" si="17">+AVERAGE(D111:D122)</f>
        <v>15.835153083333333</v>
      </c>
      <c r="G122" s="127"/>
      <c r="H122" s="125"/>
      <c r="I122" s="125"/>
    </row>
    <row r="123" spans="1:9" x14ac:dyDescent="0.3">
      <c r="A123" s="125"/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si="17"/>
        <v>14.320940000000002</v>
      </c>
      <c r="G123" s="127"/>
      <c r="H123" s="125"/>
      <c r="I123" s="125"/>
    </row>
    <row r="124" spans="1:9" x14ac:dyDescent="0.3">
      <c r="A124" s="125"/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12.956543583333334</v>
      </c>
      <c r="G124" s="127"/>
      <c r="H124" s="125"/>
      <c r="I124" s="125"/>
    </row>
    <row r="125" spans="1:9" x14ac:dyDescent="0.3">
      <c r="A125" s="125"/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8">+AVERAGE(D114:D125)</f>
        <v>11.530479416666667</v>
      </c>
      <c r="G125" s="127"/>
      <c r="H125" s="125"/>
      <c r="I125" s="125"/>
    </row>
    <row r="126" spans="1:9" x14ac:dyDescent="0.3">
      <c r="A126" s="125"/>
      <c r="B126" s="127"/>
      <c r="C126" s="127"/>
      <c r="D126" s="127"/>
      <c r="E126" s="127"/>
      <c r="F126" s="127"/>
      <c r="G126" s="127"/>
      <c r="H126" s="127"/>
    </row>
    <row r="127" spans="1:9" x14ac:dyDescent="0.3">
      <c r="A127" s="125"/>
      <c r="B127" s="127"/>
      <c r="C127" s="127"/>
      <c r="D127" s="127"/>
      <c r="E127" s="127"/>
      <c r="F127" s="127"/>
      <c r="G127" s="127"/>
      <c r="H127" s="127"/>
    </row>
    <row r="128" spans="1:9" x14ac:dyDescent="0.3">
      <c r="A128" s="125"/>
      <c r="B128" s="125"/>
      <c r="C128" s="125"/>
      <c r="D128" s="125"/>
      <c r="E128" s="125"/>
      <c r="F128" s="125"/>
      <c r="G128" s="127"/>
      <c r="H128" s="127"/>
    </row>
    <row r="129" spans="1:8" x14ac:dyDescent="0.3">
      <c r="A129" s="125"/>
      <c r="B129" s="125"/>
      <c r="C129" s="125"/>
      <c r="D129" s="125"/>
      <c r="E129" s="125"/>
      <c r="F129" s="125"/>
      <c r="G129" s="127"/>
      <c r="H129" s="127"/>
    </row>
    <row r="130" spans="1:8" x14ac:dyDescent="0.3">
      <c r="A130" s="125"/>
      <c r="B130" s="125"/>
      <c r="C130" s="125"/>
      <c r="D130" s="125"/>
      <c r="E130" s="125"/>
      <c r="F130" s="125"/>
      <c r="G130" s="127"/>
      <c r="H130" s="127"/>
    </row>
    <row r="131" spans="1:8" x14ac:dyDescent="0.3">
      <c r="A131" s="125"/>
      <c r="B131" s="125"/>
      <c r="C131" s="125"/>
      <c r="D131" s="125"/>
      <c r="E131" s="125"/>
      <c r="F131" s="125"/>
      <c r="G131" s="127"/>
      <c r="H131" s="127"/>
    </row>
    <row r="132" spans="1:8" x14ac:dyDescent="0.3">
      <c r="A132" s="125"/>
      <c r="B132" s="125"/>
      <c r="C132" s="125"/>
      <c r="D132" s="125"/>
      <c r="E132" s="125"/>
      <c r="F132" s="125"/>
      <c r="G132" s="127"/>
      <c r="H132" s="127"/>
    </row>
    <row r="133" spans="1:8" x14ac:dyDescent="0.3">
      <c r="A133" s="125"/>
      <c r="B133" s="125"/>
      <c r="C133" s="125"/>
      <c r="D133" s="125"/>
      <c r="E133" s="125"/>
      <c r="F133" s="125"/>
      <c r="G133" s="127"/>
      <c r="H133" s="127"/>
    </row>
    <row r="134" spans="1:8" x14ac:dyDescent="0.3">
      <c r="A134" s="125"/>
      <c r="B134" s="125"/>
      <c r="C134" s="125"/>
      <c r="D134" s="125"/>
      <c r="E134" s="125"/>
      <c r="F134" s="125"/>
      <c r="G134" s="127"/>
      <c r="H134" s="127"/>
    </row>
    <row r="135" spans="1:8" x14ac:dyDescent="0.3">
      <c r="A135" s="125"/>
      <c r="B135" s="125"/>
      <c r="C135" s="125"/>
      <c r="D135" s="125"/>
      <c r="E135" s="125"/>
      <c r="F135" s="125"/>
      <c r="G135" s="127"/>
      <c r="H135" s="127"/>
    </row>
    <row r="136" spans="1:8" x14ac:dyDescent="0.3">
      <c r="A136" s="125"/>
      <c r="B136" s="125"/>
      <c r="C136" s="125"/>
      <c r="D136" s="125"/>
      <c r="E136" s="125"/>
      <c r="F136" s="125"/>
      <c r="G136" s="127"/>
      <c r="H136" s="127"/>
    </row>
    <row r="137" spans="1:8" x14ac:dyDescent="0.3">
      <c r="A137" s="125"/>
      <c r="B137" s="125"/>
      <c r="C137" s="125"/>
      <c r="D137" s="125"/>
      <c r="E137" s="125"/>
      <c r="F137" s="125"/>
      <c r="G137" s="127"/>
      <c r="H137" s="127"/>
    </row>
    <row r="138" spans="1:8" x14ac:dyDescent="0.3">
      <c r="A138" s="125"/>
      <c r="B138" s="125"/>
      <c r="C138" s="125"/>
      <c r="D138" s="125"/>
      <c r="E138" s="125"/>
      <c r="F138" s="125"/>
      <c r="G138" s="127"/>
      <c r="H138" s="127"/>
    </row>
    <row r="139" spans="1:8" x14ac:dyDescent="0.3">
      <c r="A139" s="125"/>
      <c r="B139" s="125"/>
      <c r="C139" s="125"/>
      <c r="D139" s="125"/>
      <c r="E139" s="125"/>
      <c r="F139" s="125"/>
      <c r="G139" s="127"/>
      <c r="H139" s="127"/>
    </row>
    <row r="140" spans="1:8" x14ac:dyDescent="0.3">
      <c r="A140" s="125"/>
      <c r="B140" s="125"/>
      <c r="C140" s="125"/>
      <c r="D140" s="125"/>
      <c r="E140" s="125"/>
      <c r="F140" s="125"/>
      <c r="G140" s="127"/>
      <c r="H140" s="127"/>
    </row>
    <row r="141" spans="1:8" x14ac:dyDescent="0.3">
      <c r="A141" s="125"/>
      <c r="B141" s="125"/>
      <c r="C141" s="125"/>
      <c r="D141" s="125"/>
      <c r="E141" s="125"/>
      <c r="F141" s="125"/>
      <c r="G141" s="127"/>
      <c r="H141" s="127"/>
    </row>
    <row r="142" spans="1:8" x14ac:dyDescent="0.3">
      <c r="A142" s="125"/>
      <c r="B142" s="125"/>
      <c r="C142" s="125"/>
      <c r="D142" s="125"/>
      <c r="E142" s="125"/>
      <c r="F142" s="125"/>
      <c r="G142" s="127"/>
      <c r="H142" s="127"/>
    </row>
    <row r="143" spans="1:8" x14ac:dyDescent="0.3">
      <c r="A143" s="125"/>
      <c r="B143" s="125"/>
      <c r="C143" s="125"/>
      <c r="D143" s="125"/>
      <c r="E143" s="125"/>
      <c r="F143" s="125"/>
      <c r="G143" s="127"/>
      <c r="H143" s="127"/>
    </row>
    <row r="144" spans="1:8" x14ac:dyDescent="0.3">
      <c r="A144" s="125"/>
      <c r="B144" s="125"/>
      <c r="C144" s="125"/>
      <c r="D144" s="125"/>
      <c r="E144" s="125"/>
      <c r="F144" s="125"/>
      <c r="G144" s="127"/>
      <c r="H144" s="127"/>
    </row>
    <row r="145" spans="1:8" x14ac:dyDescent="0.3">
      <c r="A145" s="125"/>
      <c r="B145" s="125"/>
      <c r="C145" s="125"/>
      <c r="D145" s="125"/>
      <c r="E145" s="125"/>
      <c r="F145" s="125"/>
      <c r="G145" s="127"/>
      <c r="H145" s="127"/>
    </row>
    <row r="146" spans="1:8" x14ac:dyDescent="0.3">
      <c r="A146" s="125"/>
      <c r="B146" s="125"/>
      <c r="C146" s="125"/>
      <c r="D146" s="125"/>
      <c r="E146" s="125"/>
      <c r="F146" s="125"/>
      <c r="G146" s="127"/>
      <c r="H146" s="127"/>
    </row>
    <row r="147" spans="1:8" x14ac:dyDescent="0.3">
      <c r="A147" s="125"/>
      <c r="B147" s="125"/>
      <c r="C147" s="125"/>
      <c r="D147" s="125"/>
      <c r="E147" s="125"/>
      <c r="F147" s="125"/>
      <c r="G147" s="127"/>
      <c r="H147" s="127"/>
    </row>
    <row r="148" spans="1:8" x14ac:dyDescent="0.3">
      <c r="A148" s="125"/>
      <c r="B148" s="125"/>
      <c r="C148" s="125"/>
      <c r="D148" s="125"/>
      <c r="E148" s="125"/>
      <c r="F148" s="125"/>
      <c r="G148" s="127"/>
      <c r="H148" s="127"/>
    </row>
    <row r="149" spans="1:8" x14ac:dyDescent="0.3">
      <c r="A149" s="125"/>
      <c r="B149" s="125"/>
      <c r="C149" s="125"/>
      <c r="D149" s="125"/>
      <c r="E149" s="125"/>
      <c r="F149" s="125"/>
      <c r="G149" s="127"/>
      <c r="H149" s="127"/>
    </row>
    <row r="150" spans="1:8" x14ac:dyDescent="0.3">
      <c r="A150" s="125"/>
      <c r="B150" s="125"/>
      <c r="C150" s="125"/>
      <c r="D150" s="125"/>
      <c r="E150" s="125"/>
      <c r="F150" s="125"/>
      <c r="G150" s="127"/>
      <c r="H150" s="127"/>
    </row>
    <row r="151" spans="1:8" x14ac:dyDescent="0.3">
      <c r="A151" s="125"/>
      <c r="B151" s="125"/>
      <c r="C151" s="125"/>
      <c r="D151" s="125"/>
      <c r="E151" s="125"/>
      <c r="F151" s="125"/>
      <c r="G151" s="127"/>
      <c r="H151" s="127"/>
    </row>
    <row r="152" spans="1:8" x14ac:dyDescent="0.3">
      <c r="A152" s="125"/>
      <c r="B152" s="125"/>
      <c r="C152" s="125"/>
      <c r="D152" s="125"/>
      <c r="E152" s="125"/>
      <c r="F152" s="125"/>
      <c r="G152" s="127"/>
      <c r="H152" s="127"/>
    </row>
    <row r="153" spans="1:8" x14ac:dyDescent="0.3">
      <c r="A153" s="125"/>
      <c r="B153" s="125"/>
      <c r="C153" s="125"/>
      <c r="D153" s="125"/>
      <c r="E153" s="125"/>
      <c r="F153" s="125"/>
      <c r="G153" s="127"/>
      <c r="H153" s="127"/>
    </row>
    <row r="154" spans="1:8" x14ac:dyDescent="0.3">
      <c r="A154" s="125"/>
      <c r="B154" s="125"/>
      <c r="C154" s="125"/>
      <c r="D154" s="125"/>
      <c r="E154" s="125"/>
      <c r="F154" s="125"/>
      <c r="G154" s="127"/>
      <c r="H154" s="127"/>
    </row>
    <row r="155" spans="1:8" x14ac:dyDescent="0.3">
      <c r="A155" s="125"/>
      <c r="B155" s="125"/>
      <c r="C155" s="125"/>
      <c r="D155" s="125"/>
      <c r="E155" s="125"/>
      <c r="F155" s="125"/>
      <c r="G155" s="127"/>
      <c r="H155" s="127"/>
    </row>
    <row r="156" spans="1:8" x14ac:dyDescent="0.3">
      <c r="A156" s="125"/>
      <c r="B156" s="125"/>
      <c r="C156" s="125"/>
      <c r="D156" s="125"/>
      <c r="E156" s="125"/>
      <c r="F156" s="125"/>
      <c r="G156" s="127"/>
      <c r="H156" s="127"/>
    </row>
    <row r="157" spans="1:8" x14ac:dyDescent="0.3">
      <c r="A157" s="125"/>
      <c r="B157" s="125"/>
      <c r="C157" s="125"/>
      <c r="D157" s="125"/>
      <c r="E157" s="125"/>
      <c r="F157" s="125"/>
      <c r="G157" s="127"/>
      <c r="H157" s="127"/>
    </row>
    <row r="158" spans="1:8" x14ac:dyDescent="0.3">
      <c r="A158" s="125"/>
      <c r="B158" s="125"/>
      <c r="C158" s="125"/>
      <c r="D158" s="125"/>
      <c r="E158" s="125"/>
      <c r="F158" s="125"/>
      <c r="G158" s="127"/>
      <c r="H158" s="127"/>
    </row>
    <row r="159" spans="1:8" x14ac:dyDescent="0.3">
      <c r="A159" s="125"/>
      <c r="B159" s="125"/>
      <c r="C159" s="125"/>
      <c r="D159" s="125"/>
      <c r="E159" s="125"/>
      <c r="F159" s="125"/>
      <c r="G159" s="127"/>
      <c r="H159" s="127"/>
    </row>
    <row r="160" spans="1:8" x14ac:dyDescent="0.3">
      <c r="A160" s="125"/>
      <c r="B160" s="125"/>
      <c r="C160" s="125"/>
      <c r="D160" s="125"/>
      <c r="E160" s="125"/>
      <c r="F160" s="125"/>
      <c r="G160" s="127"/>
      <c r="H160" s="127"/>
    </row>
    <row r="161" spans="1:8" x14ac:dyDescent="0.3">
      <c r="A161" s="125"/>
      <c r="B161" s="125"/>
      <c r="C161" s="125"/>
      <c r="D161" s="125"/>
      <c r="E161" s="125"/>
      <c r="F161" s="125"/>
      <c r="G161" s="127"/>
      <c r="H161" s="127"/>
    </row>
    <row r="162" spans="1:8" x14ac:dyDescent="0.3">
      <c r="A162" s="125"/>
      <c r="B162" s="125"/>
      <c r="C162" s="125"/>
      <c r="D162" s="125"/>
      <c r="E162" s="125"/>
      <c r="F162" s="125"/>
      <c r="G162" s="127"/>
      <c r="H162" s="127"/>
    </row>
    <row r="163" spans="1:8" x14ac:dyDescent="0.3">
      <c r="A163" s="125"/>
      <c r="B163" s="125"/>
      <c r="C163" s="125"/>
      <c r="D163" s="125"/>
      <c r="E163" s="125"/>
      <c r="F163" s="125"/>
      <c r="G163" s="127"/>
      <c r="H163" s="127"/>
    </row>
    <row r="164" spans="1:8" x14ac:dyDescent="0.3">
      <c r="A164" s="125"/>
      <c r="B164" s="125"/>
      <c r="C164" s="125"/>
      <c r="D164" s="125"/>
      <c r="E164" s="125"/>
      <c r="F164" s="125"/>
      <c r="G164" s="127"/>
      <c r="H164" s="127"/>
    </row>
    <row r="165" spans="1:8" x14ac:dyDescent="0.3">
      <c r="A165" s="125"/>
      <c r="B165" s="125"/>
      <c r="C165" s="125"/>
      <c r="D165" s="125"/>
      <c r="E165" s="125"/>
      <c r="F165" s="125"/>
      <c r="G165" s="127"/>
      <c r="H165" s="127"/>
    </row>
    <row r="166" spans="1:8" x14ac:dyDescent="0.3">
      <c r="A166" s="125"/>
      <c r="B166" s="125"/>
      <c r="C166" s="125"/>
      <c r="D166" s="125"/>
      <c r="E166" s="125"/>
      <c r="F166" s="125"/>
      <c r="G166" s="127"/>
      <c r="H166" s="127"/>
    </row>
    <row r="167" spans="1:8" x14ac:dyDescent="0.3">
      <c r="A167" s="125"/>
      <c r="B167" s="125"/>
      <c r="C167" s="125"/>
      <c r="D167" s="125"/>
      <c r="E167" s="125"/>
      <c r="F167" s="125"/>
      <c r="G167" s="127"/>
      <c r="H167" s="127"/>
    </row>
    <row r="168" spans="1:8" x14ac:dyDescent="0.3">
      <c r="A168" s="125"/>
      <c r="B168" s="125"/>
      <c r="C168" s="125"/>
      <c r="D168" s="125"/>
      <c r="E168" s="125"/>
      <c r="F168" s="125"/>
      <c r="G168" s="127"/>
      <c r="H168" s="127"/>
    </row>
    <row r="169" spans="1:8" x14ac:dyDescent="0.3">
      <c r="A169" s="125"/>
      <c r="B169" s="125"/>
      <c r="C169" s="125"/>
      <c r="D169" s="125"/>
      <c r="E169" s="125"/>
      <c r="F169" s="125"/>
      <c r="G169" s="127"/>
      <c r="H169" s="127"/>
    </row>
    <row r="170" spans="1:8" x14ac:dyDescent="0.3">
      <c r="A170" s="125"/>
      <c r="B170" s="125"/>
      <c r="C170" s="125"/>
      <c r="D170" s="125"/>
      <c r="E170" s="125"/>
      <c r="F170" s="125"/>
      <c r="G170" s="127"/>
      <c r="H170" s="127"/>
    </row>
    <row r="171" spans="1:8" x14ac:dyDescent="0.3">
      <c r="A171" s="125"/>
      <c r="B171" s="125"/>
      <c r="C171" s="125"/>
      <c r="D171" s="125"/>
      <c r="E171" s="125"/>
      <c r="F171" s="125"/>
      <c r="G171" s="127"/>
      <c r="H171" s="127"/>
    </row>
    <row r="172" spans="1:8" x14ac:dyDescent="0.3">
      <c r="A172" s="125"/>
      <c r="B172" s="125"/>
      <c r="C172" s="125"/>
      <c r="D172" s="125"/>
      <c r="E172" s="125"/>
      <c r="F172" s="125"/>
      <c r="G172" s="127"/>
      <c r="H172" s="127"/>
    </row>
    <row r="173" spans="1:8" x14ac:dyDescent="0.3">
      <c r="A173" s="125"/>
      <c r="B173" s="125"/>
      <c r="C173" s="125"/>
      <c r="D173" s="125"/>
      <c r="E173" s="125"/>
      <c r="F173" s="125"/>
      <c r="G173" s="127"/>
      <c r="H173" s="127"/>
    </row>
    <row r="174" spans="1:8" x14ac:dyDescent="0.3">
      <c r="A174" s="125"/>
      <c r="B174" s="125"/>
      <c r="C174" s="125"/>
      <c r="D174" s="125"/>
      <c r="E174" s="125"/>
      <c r="F174" s="125"/>
      <c r="G174" s="127"/>
      <c r="H174" s="127"/>
    </row>
    <row r="175" spans="1:8" x14ac:dyDescent="0.3">
      <c r="A175" s="125"/>
      <c r="B175" s="125"/>
      <c r="C175" s="125"/>
      <c r="D175" s="125"/>
      <c r="E175" s="125"/>
      <c r="F175" s="125"/>
      <c r="G175" s="127"/>
      <c r="H175" s="127"/>
    </row>
    <row r="176" spans="1:8" x14ac:dyDescent="0.3">
      <c r="A176" s="125"/>
      <c r="B176" s="125"/>
      <c r="C176" s="125"/>
      <c r="D176" s="125"/>
      <c r="E176" s="125"/>
      <c r="F176" s="125"/>
      <c r="G176" s="127"/>
      <c r="H176" s="127"/>
    </row>
    <row r="177" spans="1:8" x14ac:dyDescent="0.3">
      <c r="A177" s="125"/>
      <c r="B177" s="125"/>
      <c r="C177" s="125"/>
      <c r="D177" s="125"/>
      <c r="E177" s="125"/>
      <c r="F177" s="125"/>
      <c r="G177" s="127"/>
      <c r="H177" s="127"/>
    </row>
    <row r="178" spans="1:8" x14ac:dyDescent="0.3">
      <c r="A178" s="125"/>
      <c r="B178" s="125"/>
      <c r="C178" s="125"/>
      <c r="D178" s="125"/>
      <c r="E178" s="125"/>
      <c r="F178" s="125"/>
      <c r="G178" s="127"/>
      <c r="H178" s="127"/>
    </row>
    <row r="179" spans="1:8" x14ac:dyDescent="0.3">
      <c r="A179" s="125"/>
      <c r="B179" s="125"/>
      <c r="C179" s="125"/>
      <c r="D179" s="125"/>
      <c r="E179" s="125"/>
      <c r="F179" s="125"/>
      <c r="G179" s="127"/>
      <c r="H179" s="127"/>
    </row>
    <row r="180" spans="1:8" x14ac:dyDescent="0.3">
      <c r="A180" s="125"/>
      <c r="B180" s="125"/>
      <c r="C180" s="125"/>
      <c r="D180" s="125"/>
      <c r="E180" s="125"/>
      <c r="F180" s="125"/>
      <c r="G180" s="127"/>
      <c r="H180" s="127"/>
    </row>
    <row r="181" spans="1:8" x14ac:dyDescent="0.3">
      <c r="A181" s="125"/>
      <c r="B181" s="125"/>
      <c r="C181" s="125"/>
      <c r="D181" s="125"/>
      <c r="E181" s="125"/>
      <c r="F181" s="125"/>
      <c r="G181" s="127"/>
      <c r="H181" s="127"/>
    </row>
    <row r="182" spans="1:8" x14ac:dyDescent="0.3">
      <c r="A182" s="125"/>
      <c r="B182" s="125"/>
      <c r="C182" s="125"/>
      <c r="D182" s="125"/>
      <c r="E182" s="125"/>
      <c r="F182" s="125"/>
      <c r="G182" s="127"/>
      <c r="H182" s="127"/>
    </row>
    <row r="183" spans="1:8" x14ac:dyDescent="0.3">
      <c r="A183" s="125"/>
      <c r="B183" s="125"/>
      <c r="C183" s="125"/>
      <c r="D183" s="125"/>
      <c r="E183" s="125"/>
      <c r="F183" s="125"/>
      <c r="G183" s="127"/>
      <c r="H183" s="127"/>
    </row>
    <row r="184" spans="1:8" x14ac:dyDescent="0.3">
      <c r="A184" s="125"/>
      <c r="B184" s="125"/>
      <c r="C184" s="125"/>
      <c r="D184" s="125"/>
      <c r="E184" s="125"/>
      <c r="F184" s="125"/>
      <c r="G184" s="127"/>
      <c r="H184" s="127"/>
    </row>
    <row r="185" spans="1:8" x14ac:dyDescent="0.3">
      <c r="A185" s="125"/>
      <c r="B185" s="125"/>
      <c r="C185" s="125"/>
      <c r="D185" s="125"/>
      <c r="E185" s="125"/>
      <c r="F185" s="125"/>
      <c r="G185" s="127"/>
      <c r="H185" s="127"/>
    </row>
    <row r="186" spans="1:8" x14ac:dyDescent="0.3">
      <c r="A186" s="125"/>
      <c r="B186" s="125"/>
      <c r="C186" s="125"/>
      <c r="D186" s="125"/>
      <c r="E186" s="125"/>
      <c r="F186" s="125"/>
      <c r="G186" s="127"/>
      <c r="H186" s="127"/>
    </row>
    <row r="187" spans="1:8" x14ac:dyDescent="0.3">
      <c r="A187" s="125"/>
      <c r="B187" s="125"/>
      <c r="C187" s="125"/>
      <c r="D187" s="125"/>
      <c r="E187" s="125"/>
      <c r="F187" s="125"/>
      <c r="G187" s="127"/>
      <c r="H187" s="127"/>
    </row>
    <row r="188" spans="1:8" x14ac:dyDescent="0.3">
      <c r="A188" s="125"/>
      <c r="B188" s="125"/>
      <c r="C188" s="125"/>
      <c r="D188" s="125"/>
      <c r="E188" s="125"/>
      <c r="F188" s="125"/>
      <c r="G188" s="127"/>
      <c r="H188" s="127"/>
    </row>
    <row r="189" spans="1:8" x14ac:dyDescent="0.3">
      <c r="A189" s="125"/>
      <c r="B189" s="125"/>
      <c r="C189" s="125"/>
      <c r="D189" s="125"/>
      <c r="E189" s="125"/>
      <c r="F189" s="125"/>
      <c r="G189" s="127"/>
      <c r="H189" s="127"/>
    </row>
    <row r="190" spans="1:8" x14ac:dyDescent="0.3">
      <c r="A190" s="125"/>
      <c r="B190" s="125"/>
      <c r="C190" s="125"/>
      <c r="D190" s="125"/>
      <c r="E190" s="125"/>
      <c r="F190" s="125"/>
      <c r="G190" s="127"/>
      <c r="H190" s="127"/>
    </row>
    <row r="191" spans="1:8" x14ac:dyDescent="0.3">
      <c r="A191" s="125"/>
      <c r="B191" s="125"/>
      <c r="C191" s="125"/>
      <c r="D191" s="125"/>
      <c r="E191" s="125"/>
      <c r="F191" s="125"/>
      <c r="G191" s="127"/>
      <c r="H191" s="127"/>
    </row>
    <row r="192" spans="1:8" x14ac:dyDescent="0.3">
      <c r="A192" s="125"/>
      <c r="B192" s="125"/>
      <c r="C192" s="125"/>
      <c r="D192" s="125"/>
      <c r="E192" s="125"/>
      <c r="F192" s="125"/>
      <c r="G192" s="127"/>
      <c r="H192" s="127"/>
    </row>
    <row r="193" spans="1:8" x14ac:dyDescent="0.3">
      <c r="A193" s="125"/>
      <c r="B193" s="125"/>
      <c r="C193" s="125"/>
      <c r="D193" s="125"/>
      <c r="E193" s="125"/>
      <c r="F193" s="125"/>
      <c r="G193" s="127"/>
      <c r="H193" s="127"/>
    </row>
    <row r="194" spans="1:8" x14ac:dyDescent="0.3">
      <c r="A194" s="125"/>
      <c r="B194" s="125"/>
      <c r="C194" s="125"/>
      <c r="D194" s="125"/>
      <c r="E194" s="125"/>
      <c r="F194" s="125"/>
      <c r="G194" s="127"/>
      <c r="H194" s="127"/>
    </row>
    <row r="195" spans="1:8" x14ac:dyDescent="0.3">
      <c r="A195" s="125"/>
      <c r="B195" s="125"/>
      <c r="C195" s="125"/>
      <c r="D195" s="125"/>
      <c r="E195" s="125"/>
      <c r="F195" s="125"/>
      <c r="G195" s="127"/>
      <c r="H195" s="127"/>
    </row>
    <row r="196" spans="1:8" x14ac:dyDescent="0.3">
      <c r="A196" s="125"/>
      <c r="B196" s="125"/>
      <c r="C196" s="125"/>
      <c r="D196" s="125"/>
      <c r="E196" s="125"/>
      <c r="F196" s="125"/>
      <c r="G196" s="127"/>
      <c r="H196" s="127"/>
    </row>
    <row r="197" spans="1:8" x14ac:dyDescent="0.3">
      <c r="A197" s="125"/>
      <c r="B197" s="125"/>
      <c r="C197" s="125"/>
      <c r="D197" s="125"/>
      <c r="E197" s="125"/>
      <c r="F197" s="125"/>
      <c r="G197" s="127"/>
      <c r="H197" s="127"/>
    </row>
    <row r="198" spans="1:8" x14ac:dyDescent="0.3">
      <c r="A198" s="125"/>
      <c r="B198" s="125"/>
      <c r="C198" s="125"/>
      <c r="D198" s="125"/>
      <c r="E198" s="125"/>
      <c r="F198" s="125"/>
      <c r="G198" s="127"/>
      <c r="H198" s="127"/>
    </row>
    <row r="199" spans="1:8" x14ac:dyDescent="0.3">
      <c r="A199" s="125"/>
      <c r="B199" s="125"/>
      <c r="C199" s="125"/>
      <c r="D199" s="125"/>
      <c r="E199" s="125"/>
      <c r="F199" s="125"/>
      <c r="G199" s="127"/>
      <c r="H199" s="127"/>
    </row>
    <row r="200" spans="1:8" x14ac:dyDescent="0.3">
      <c r="A200" s="125"/>
      <c r="B200" s="125"/>
      <c r="C200" s="125"/>
      <c r="D200" s="125"/>
      <c r="E200" s="125"/>
      <c r="F200" s="125"/>
      <c r="G200" s="127"/>
      <c r="H200" s="127"/>
    </row>
    <row r="201" spans="1:8" x14ac:dyDescent="0.3">
      <c r="A201" s="125"/>
      <c r="B201" s="125"/>
      <c r="C201" s="125"/>
      <c r="D201" s="125"/>
      <c r="E201" s="125"/>
      <c r="F201" s="125"/>
      <c r="G201" s="127"/>
      <c r="H201" s="127"/>
    </row>
    <row r="202" spans="1:8" x14ac:dyDescent="0.3">
      <c r="A202" s="125"/>
      <c r="B202" s="125"/>
      <c r="C202" s="125"/>
      <c r="D202" s="125"/>
      <c r="E202" s="125"/>
      <c r="F202" s="125"/>
      <c r="G202" s="127"/>
      <c r="H202" s="127"/>
    </row>
    <row r="203" spans="1:8" x14ac:dyDescent="0.3">
      <c r="A203" s="125"/>
      <c r="B203" s="125"/>
      <c r="C203" s="125"/>
      <c r="D203" s="125"/>
      <c r="E203" s="125"/>
      <c r="F203" s="125"/>
      <c r="G203" s="127"/>
      <c r="H203" s="127"/>
    </row>
    <row r="204" spans="1:8" x14ac:dyDescent="0.3">
      <c r="A204" s="125"/>
      <c r="B204" s="125"/>
      <c r="C204" s="125"/>
      <c r="D204" s="125"/>
      <c r="E204" s="125"/>
      <c r="F204" s="125"/>
      <c r="G204" s="127"/>
      <c r="H204" s="127"/>
    </row>
    <row r="205" spans="1:8" x14ac:dyDescent="0.3">
      <c r="A205" s="125"/>
      <c r="B205" s="125"/>
      <c r="C205" s="125"/>
      <c r="D205" s="125"/>
      <c r="E205" s="125"/>
      <c r="F205" s="125"/>
      <c r="G205" s="127"/>
      <c r="H205" s="127"/>
    </row>
    <row r="206" spans="1:8" x14ac:dyDescent="0.3">
      <c r="A206" s="125"/>
      <c r="B206" s="125"/>
      <c r="C206" s="125"/>
      <c r="D206" s="125"/>
      <c r="E206" s="125"/>
      <c r="F206" s="125"/>
      <c r="G206" s="127"/>
      <c r="H206" s="127"/>
    </row>
    <row r="207" spans="1:8" x14ac:dyDescent="0.3">
      <c r="A207" s="125"/>
      <c r="B207" s="125"/>
      <c r="C207" s="125"/>
      <c r="D207" s="125"/>
      <c r="E207" s="125"/>
      <c r="F207" s="125"/>
      <c r="G207" s="127"/>
      <c r="H207" s="127"/>
    </row>
    <row r="208" spans="1:8" x14ac:dyDescent="0.3">
      <c r="A208" s="125"/>
      <c r="B208" s="125"/>
      <c r="C208" s="125"/>
      <c r="D208" s="125"/>
      <c r="E208" s="125"/>
      <c r="F208" s="125"/>
      <c r="G208" s="127"/>
      <c r="H208" s="127"/>
    </row>
    <row r="209" spans="1:8" x14ac:dyDescent="0.3">
      <c r="A209" s="125"/>
      <c r="B209" s="125"/>
      <c r="C209" s="125"/>
      <c r="D209" s="125"/>
      <c r="E209" s="125"/>
      <c r="F209" s="125"/>
      <c r="G209" s="127"/>
      <c r="H209" s="127"/>
    </row>
    <row r="210" spans="1:8" x14ac:dyDescent="0.3">
      <c r="A210" s="125"/>
      <c r="B210" s="125"/>
      <c r="C210" s="125"/>
      <c r="D210" s="125"/>
      <c r="E210" s="125"/>
      <c r="F210" s="125"/>
      <c r="G210" s="127"/>
      <c r="H210" s="127"/>
    </row>
    <row r="211" spans="1:8" x14ac:dyDescent="0.3">
      <c r="A211" s="125"/>
      <c r="B211" s="125"/>
      <c r="C211" s="125"/>
      <c r="D211" s="125"/>
      <c r="E211" s="125"/>
      <c r="F211" s="125"/>
      <c r="G211" s="127"/>
      <c r="H211" s="127"/>
    </row>
    <row r="212" spans="1:8" x14ac:dyDescent="0.3">
      <c r="A212" s="125"/>
      <c r="B212" s="125"/>
      <c r="C212" s="125"/>
      <c r="D212" s="125"/>
      <c r="E212" s="125"/>
      <c r="F212" s="125"/>
      <c r="G212" s="127"/>
      <c r="H212" s="127"/>
    </row>
    <row r="213" spans="1:8" x14ac:dyDescent="0.3">
      <c r="A213" s="125"/>
      <c r="B213" s="125"/>
      <c r="C213" s="125"/>
      <c r="D213" s="125"/>
      <c r="E213" s="125"/>
      <c r="F213" s="125"/>
      <c r="G213" s="127"/>
      <c r="H213" s="127"/>
    </row>
    <row r="214" spans="1:8" x14ac:dyDescent="0.3">
      <c r="A214" s="125"/>
      <c r="B214" s="125"/>
      <c r="C214" s="125"/>
      <c r="D214" s="125"/>
      <c r="E214" s="125"/>
      <c r="F214" s="125"/>
      <c r="G214" s="127"/>
      <c r="H214" s="127"/>
    </row>
    <row r="215" spans="1:8" x14ac:dyDescent="0.3">
      <c r="A215" s="125"/>
      <c r="B215" s="125"/>
      <c r="C215" s="125"/>
      <c r="D215" s="125"/>
      <c r="E215" s="125"/>
      <c r="F215" s="125"/>
      <c r="G215" s="127"/>
      <c r="H215" s="127"/>
    </row>
    <row r="216" spans="1:8" x14ac:dyDescent="0.3">
      <c r="A216" s="125"/>
      <c r="B216" s="125"/>
      <c r="C216" s="125"/>
      <c r="D216" s="125"/>
      <c r="E216" s="125"/>
      <c r="F216" s="125"/>
      <c r="G216" s="127"/>
      <c r="H216" s="127"/>
    </row>
    <row r="217" spans="1:8" x14ac:dyDescent="0.3">
      <c r="A217" s="125"/>
      <c r="B217" s="125"/>
      <c r="C217" s="125"/>
      <c r="D217" s="125"/>
      <c r="E217" s="125"/>
      <c r="F217" s="125"/>
      <c r="G217" s="127"/>
      <c r="H217" s="127"/>
    </row>
    <row r="218" spans="1:8" x14ac:dyDescent="0.3">
      <c r="A218" s="125"/>
      <c r="B218" s="125"/>
      <c r="C218" s="125"/>
      <c r="D218" s="125"/>
      <c r="E218" s="125"/>
      <c r="F218" s="125"/>
      <c r="G218" s="127"/>
      <c r="H218" s="127"/>
    </row>
    <row r="219" spans="1:8" x14ac:dyDescent="0.3">
      <c r="A219" s="125"/>
      <c r="B219" s="125"/>
      <c r="C219" s="125"/>
      <c r="D219" s="125"/>
      <c r="E219" s="125"/>
      <c r="F219" s="125"/>
      <c r="G219" s="127"/>
      <c r="H219" s="127"/>
    </row>
    <row r="220" spans="1:8" x14ac:dyDescent="0.3">
      <c r="A220" s="125"/>
      <c r="B220" s="125"/>
      <c r="C220" s="125"/>
      <c r="D220" s="125"/>
      <c r="E220" s="125"/>
      <c r="F220" s="125"/>
      <c r="G220" s="127"/>
      <c r="H220" s="127"/>
    </row>
    <row r="221" spans="1:8" x14ac:dyDescent="0.3">
      <c r="A221" s="125"/>
      <c r="B221" s="125"/>
      <c r="C221" s="125"/>
      <c r="D221" s="125"/>
      <c r="E221" s="125"/>
      <c r="F221" s="125"/>
      <c r="G221" s="127"/>
      <c r="H221" s="127"/>
    </row>
    <row r="222" spans="1:8" x14ac:dyDescent="0.3">
      <c r="A222" s="125"/>
      <c r="B222" s="125"/>
      <c r="C222" s="125"/>
      <c r="D222" s="125"/>
      <c r="E222" s="125"/>
      <c r="F222" s="125"/>
      <c r="G222" s="127"/>
      <c r="H222" s="127"/>
    </row>
    <row r="223" spans="1:8" x14ac:dyDescent="0.3">
      <c r="A223" s="125"/>
      <c r="B223" s="125"/>
      <c r="C223" s="125"/>
      <c r="D223" s="125"/>
      <c r="E223" s="125"/>
      <c r="F223" s="125"/>
      <c r="G223" s="127"/>
      <c r="H223" s="127"/>
    </row>
    <row r="224" spans="1:8" x14ac:dyDescent="0.3">
      <c r="A224" s="125"/>
      <c r="B224" s="125"/>
      <c r="C224" s="125"/>
      <c r="D224" s="125"/>
      <c r="E224" s="125"/>
      <c r="F224" s="125"/>
      <c r="G224" s="127"/>
      <c r="H224" s="127"/>
    </row>
    <row r="225" spans="1:8" x14ac:dyDescent="0.3">
      <c r="A225" s="125"/>
      <c r="B225" s="125"/>
      <c r="C225" s="125"/>
      <c r="D225" s="125"/>
      <c r="E225" s="125"/>
      <c r="F225" s="125"/>
      <c r="G225" s="127"/>
      <c r="H225" s="127"/>
    </row>
    <row r="226" spans="1:8" x14ac:dyDescent="0.3">
      <c r="B226" s="127"/>
      <c r="C226" s="127"/>
      <c r="D226" s="127"/>
      <c r="E226" s="127"/>
      <c r="F226" s="127"/>
      <c r="G226" s="127"/>
      <c r="H226" s="127"/>
    </row>
    <row r="227" spans="1:8" x14ac:dyDescent="0.3">
      <c r="B227" s="127"/>
      <c r="C227" s="127"/>
      <c r="D227" s="127"/>
      <c r="E227" s="127"/>
      <c r="F227" s="127"/>
      <c r="G227" s="127"/>
      <c r="H227" s="127"/>
    </row>
    <row r="228" spans="1:8" x14ac:dyDescent="0.3">
      <c r="B228" s="127"/>
      <c r="C228" s="127"/>
      <c r="D228" s="127"/>
      <c r="E228" s="127"/>
      <c r="F228" s="127"/>
      <c r="G228" s="127"/>
      <c r="H228" s="127"/>
    </row>
    <row r="229" spans="1:8" x14ac:dyDescent="0.3">
      <c r="B229" s="127"/>
      <c r="C229" s="127"/>
      <c r="D229" s="127"/>
      <c r="E229" s="127"/>
      <c r="F229" s="127"/>
      <c r="G229" s="127"/>
      <c r="H229" s="127"/>
    </row>
    <row r="230" spans="1:8" x14ac:dyDescent="0.3">
      <c r="B230" s="127"/>
      <c r="C230" s="127"/>
      <c r="D230" s="127"/>
      <c r="E230" s="127"/>
      <c r="F230" s="127"/>
      <c r="G230" s="127"/>
      <c r="H230" s="127"/>
    </row>
    <row r="231" spans="1:8" x14ac:dyDescent="0.3">
      <c r="B231" s="127"/>
      <c r="C231" s="127"/>
      <c r="D231" s="127"/>
      <c r="E231" s="127"/>
      <c r="F231" s="127"/>
      <c r="G231" s="127"/>
      <c r="H231" s="127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ignoredErrors>
    <ignoredError sqref="B66 B78 B90 B102" formula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O133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136" customWidth="1"/>
    <col min="3" max="8" width="10.44140625" style="136" customWidth="1"/>
    <col min="9" max="11" width="11.5546875" style="136" customWidth="1"/>
    <col min="12" max="12" width="1.88671875" style="136" customWidth="1"/>
    <col min="13" max="13" width="11.44140625" style="136"/>
    <col min="14" max="14" width="3" style="127" customWidth="1"/>
    <col min="15" max="15" width="11.44140625" style="136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26" t="s">
        <v>96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3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0"/>
      <c r="N10" s="41"/>
      <c r="O10" s="4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17.264662999999999</v>
      </c>
      <c r="D13" s="68">
        <v>33.991382999999999</v>
      </c>
      <c r="E13" s="68">
        <v>14.682645000000001</v>
      </c>
      <c r="F13" s="68">
        <v>18.081095000000001</v>
      </c>
      <c r="G13" s="68">
        <v>19.755566999999999</v>
      </c>
      <c r="H13" s="68">
        <v>11.375171999999999</v>
      </c>
      <c r="I13" s="68">
        <v>-42.420422557348012</v>
      </c>
      <c r="J13" s="68">
        <v>57.579577442651988</v>
      </c>
      <c r="K13" s="68">
        <v>9.2608992984108518</v>
      </c>
      <c r="L13" s="60"/>
      <c r="M13" s="40"/>
      <c r="N13" s="41">
        <f t="shared" ref="N13:N24" si="0">IF(H13="","",1)</f>
        <v>1</v>
      </c>
      <c r="O13" s="40"/>
    </row>
    <row r="14" spans="1:15" x14ac:dyDescent="0.3">
      <c r="A14" s="58"/>
      <c r="B14" s="67" t="s">
        <v>8</v>
      </c>
      <c r="C14" s="68">
        <v>37.829188000000002</v>
      </c>
      <c r="D14" s="68">
        <v>32.527448</v>
      </c>
      <c r="E14" s="68">
        <v>23.864837000000001</v>
      </c>
      <c r="F14" s="68">
        <v>20.672167999999999</v>
      </c>
      <c r="G14" s="68">
        <v>21.227571000000001</v>
      </c>
      <c r="H14" s="68">
        <v>13.886556000000001</v>
      </c>
      <c r="I14" s="68">
        <v>-34.582454111212257</v>
      </c>
      <c r="J14" s="68">
        <v>65.417545888787743</v>
      </c>
      <c r="K14" s="68">
        <v>2.6867186837878032</v>
      </c>
      <c r="L14" s="60"/>
      <c r="M14" s="40"/>
      <c r="N14" s="41">
        <f t="shared" si="0"/>
        <v>1</v>
      </c>
      <c r="O14" s="40"/>
    </row>
    <row r="15" spans="1:15" x14ac:dyDescent="0.3">
      <c r="A15" s="58"/>
      <c r="B15" s="67" t="s">
        <v>9</v>
      </c>
      <c r="C15" s="68">
        <v>33.056263000000001</v>
      </c>
      <c r="D15" s="68">
        <v>27.015941999999999</v>
      </c>
      <c r="E15" s="68">
        <v>23.895168999999999</v>
      </c>
      <c r="F15" s="68">
        <v>24.280840999999999</v>
      </c>
      <c r="G15" s="68">
        <v>16.917883</v>
      </c>
      <c r="H15" s="68">
        <v>15.751279</v>
      </c>
      <c r="I15" s="68">
        <v>-6.8956854708121522</v>
      </c>
      <c r="J15" s="68">
        <v>93.104314529187846</v>
      </c>
      <c r="K15" s="68">
        <v>-30.324147339048103</v>
      </c>
      <c r="L15" s="60"/>
      <c r="M15" s="40"/>
      <c r="N15" s="41">
        <f t="shared" si="0"/>
        <v>1</v>
      </c>
      <c r="O15" s="40"/>
    </row>
    <row r="16" spans="1:15" x14ac:dyDescent="0.3">
      <c r="A16" s="58"/>
      <c r="B16" s="67" t="s">
        <v>10</v>
      </c>
      <c r="C16" s="68">
        <v>31.728451</v>
      </c>
      <c r="D16" s="68">
        <v>31.727059000000001</v>
      </c>
      <c r="E16" s="68">
        <v>27.677603999999999</v>
      </c>
      <c r="F16" s="68">
        <v>17.866422</v>
      </c>
      <c r="G16" s="68">
        <v>18.250207</v>
      </c>
      <c r="H16" s="68">
        <v>14.938834</v>
      </c>
      <c r="I16" s="68">
        <v>-18.144303787896764</v>
      </c>
      <c r="J16" s="68">
        <v>81.85569621210324</v>
      </c>
      <c r="K16" s="68">
        <v>2.1480797890030878</v>
      </c>
      <c r="L16" s="60"/>
      <c r="M16" s="40"/>
      <c r="N16" s="41">
        <f t="shared" si="0"/>
        <v>1</v>
      </c>
      <c r="O16" s="40"/>
    </row>
    <row r="17" spans="1:15" x14ac:dyDescent="0.3">
      <c r="A17" s="58"/>
      <c r="B17" s="67" t="s">
        <v>11</v>
      </c>
      <c r="C17" s="68">
        <v>33.429740000000002</v>
      </c>
      <c r="D17" s="68">
        <v>26.483951000000001</v>
      </c>
      <c r="E17" s="68">
        <v>21.933844000000001</v>
      </c>
      <c r="F17" s="68">
        <v>19.473648000000001</v>
      </c>
      <c r="G17" s="68">
        <v>15.745583999999999</v>
      </c>
      <c r="H17" s="68">
        <v>13.742077</v>
      </c>
      <c r="I17" s="68">
        <v>-12.724247001571987</v>
      </c>
      <c r="J17" s="68">
        <v>87.275752998428018</v>
      </c>
      <c r="K17" s="68">
        <v>-19.144148030199592</v>
      </c>
      <c r="L17" s="60"/>
      <c r="M17" s="40"/>
      <c r="N17" s="41">
        <f t="shared" si="0"/>
        <v>1</v>
      </c>
      <c r="O17" s="40"/>
    </row>
    <row r="18" spans="1:15" x14ac:dyDescent="0.3">
      <c r="A18" s="58"/>
      <c r="B18" s="67" t="s">
        <v>12</v>
      </c>
      <c r="C18" s="68">
        <v>24.326964</v>
      </c>
      <c r="D18" s="68">
        <v>18.266089999999998</v>
      </c>
      <c r="E18" s="68">
        <v>23.830959</v>
      </c>
      <c r="F18" s="68">
        <v>20.009091999999999</v>
      </c>
      <c r="G18" s="68">
        <v>13.38096</v>
      </c>
      <c r="H18" s="68">
        <v>12.796143000000001</v>
      </c>
      <c r="I18" s="68">
        <v>-4.370516016788029</v>
      </c>
      <c r="J18" s="68">
        <v>95.629483983211969</v>
      </c>
      <c r="K18" s="68">
        <v>-33.125601101739143</v>
      </c>
      <c r="L18" s="60"/>
      <c r="M18" s="40"/>
      <c r="N18" s="41">
        <f t="shared" si="0"/>
        <v>1</v>
      </c>
      <c r="O18" s="40"/>
    </row>
    <row r="19" spans="1:15" x14ac:dyDescent="0.3">
      <c r="A19" s="58"/>
      <c r="B19" s="67" t="s">
        <v>13</v>
      </c>
      <c r="C19" s="68">
        <v>36.381053000000001</v>
      </c>
      <c r="D19" s="68">
        <v>27.159119</v>
      </c>
      <c r="E19" s="68">
        <v>19.473483000000002</v>
      </c>
      <c r="F19" s="68">
        <v>22.603732000000001</v>
      </c>
      <c r="G19" s="68">
        <v>14.032173</v>
      </c>
      <c r="H19" s="68">
        <v>14.595255999999999</v>
      </c>
      <c r="I19" s="68">
        <v>4.0127997281675487</v>
      </c>
      <c r="J19" s="68">
        <v>104.01279972816755</v>
      </c>
      <c r="K19" s="68">
        <v>-37.920990215244096</v>
      </c>
      <c r="L19" s="60"/>
      <c r="M19" s="40"/>
      <c r="N19" s="41">
        <f t="shared" si="0"/>
        <v>1</v>
      </c>
      <c r="O19" s="41"/>
    </row>
    <row r="20" spans="1:15" x14ac:dyDescent="0.3">
      <c r="A20" s="58"/>
      <c r="B20" s="67" t="s">
        <v>14</v>
      </c>
      <c r="C20" s="68">
        <v>23.721951000000001</v>
      </c>
      <c r="D20" s="68">
        <v>20.421306000000001</v>
      </c>
      <c r="E20" s="68">
        <v>26.933665999999999</v>
      </c>
      <c r="F20" s="68">
        <v>22.407295999999999</v>
      </c>
      <c r="G20" s="68">
        <v>20.525493999999998</v>
      </c>
      <c r="H20" s="68">
        <v>13.646329</v>
      </c>
      <c r="I20" s="68">
        <v>-33.515222581244572</v>
      </c>
      <c r="J20" s="68">
        <v>66.484777418755428</v>
      </c>
      <c r="K20" s="68">
        <v>-8.3981663829495563</v>
      </c>
      <c r="L20" s="60"/>
      <c r="M20" s="40"/>
      <c r="N20" s="41">
        <f t="shared" si="0"/>
        <v>1</v>
      </c>
      <c r="O20" s="41"/>
    </row>
    <row r="21" spans="1:15" x14ac:dyDescent="0.3">
      <c r="A21" s="58"/>
      <c r="B21" s="67" t="s">
        <v>15</v>
      </c>
      <c r="C21" s="68">
        <v>36.760927000000002</v>
      </c>
      <c r="D21" s="68">
        <v>24.253136999999999</v>
      </c>
      <c r="E21" s="68">
        <v>26.958127999999999</v>
      </c>
      <c r="F21" s="68">
        <v>18.431643000000001</v>
      </c>
      <c r="G21" s="68">
        <v>12.874734</v>
      </c>
      <c r="H21" s="30">
        <v>16.615718999999999</v>
      </c>
      <c r="I21" s="30">
        <v>29.056794493773609</v>
      </c>
      <c r="J21" s="30">
        <v>129.05679449377359</v>
      </c>
      <c r="K21" s="30">
        <v>-30.14874474294017</v>
      </c>
      <c r="L21" s="60"/>
      <c r="M21" s="40"/>
      <c r="N21" s="41">
        <f t="shared" si="0"/>
        <v>1</v>
      </c>
      <c r="O21" s="41"/>
    </row>
    <row r="22" spans="1:15" x14ac:dyDescent="0.3">
      <c r="A22" s="58"/>
      <c r="B22" s="67" t="s">
        <v>16</v>
      </c>
      <c r="C22" s="68">
        <v>23.879532000000001</v>
      </c>
      <c r="D22" s="68">
        <v>22.681757999999999</v>
      </c>
      <c r="E22" s="68">
        <v>27.437633000000002</v>
      </c>
      <c r="F22" s="68">
        <v>19.727039999999999</v>
      </c>
      <c r="G22" s="68">
        <v>19.172339999999998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37.783363000000001</v>
      </c>
      <c r="D23" s="68">
        <v>19.497810999999999</v>
      </c>
      <c r="E23" s="68">
        <v>24.389586999999999</v>
      </c>
      <c r="F23" s="68">
        <v>17.450766999999999</v>
      </c>
      <c r="G23" s="68">
        <v>15.635268999999999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37.798929999999999</v>
      </c>
      <c r="D24" s="68">
        <v>25.792954000000002</v>
      </c>
      <c r="E24" s="68">
        <v>38.014845999999999</v>
      </c>
      <c r="F24" s="68">
        <v>22.591896999999999</v>
      </c>
      <c r="G24" s="68">
        <v>18.510258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373.96102500000001</v>
      </c>
      <c r="D25" s="70">
        <v>309.81795799999998</v>
      </c>
      <c r="E25" s="70">
        <v>299.09240099999994</v>
      </c>
      <c r="F25" s="70">
        <v>243.59564099999997</v>
      </c>
      <c r="G25" s="70">
        <v>206.02803999999998</v>
      </c>
      <c r="H25" s="82">
        <v>127.347365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-17.15234014025928</v>
      </c>
      <c r="E26" s="70">
        <v>-3.4618900302738509</v>
      </c>
      <c r="F26" s="70">
        <v>-18.555055165042454</v>
      </c>
      <c r="G26" s="70">
        <v>-15.422115455670248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274.49920000000003</v>
      </c>
      <c r="D28" s="70">
        <v>241.84543499999998</v>
      </c>
      <c r="E28" s="70">
        <v>209.25033499999998</v>
      </c>
      <c r="F28" s="70">
        <v>183.82593700000001</v>
      </c>
      <c r="G28" s="70">
        <v>152.710173</v>
      </c>
      <c r="H28" s="30">
        <v>127.347365</v>
      </c>
      <c r="I28" s="66">
        <v>-16.608460000893331</v>
      </c>
      <c r="J28" s="30">
        <v>83.391539999106669</v>
      </c>
      <c r="K28" s="30">
        <v>-16.926753921564409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-11.895759623343183</v>
      </c>
      <c r="E29" s="70">
        <v>-13.477657744501158</v>
      </c>
      <c r="F29" s="70">
        <v>-12.150230488280922</v>
      </c>
      <c r="G29" s="70">
        <v>-16.926753921564409</v>
      </c>
      <c r="H29" s="30">
        <v>-16.608460000893331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25" t="s">
        <v>144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3">
      <c r="B46" s="125"/>
      <c r="C46" s="125"/>
      <c r="D46" s="125"/>
      <c r="E46" s="125"/>
      <c r="F46" s="125"/>
      <c r="G46" s="125"/>
      <c r="H46" s="125"/>
    </row>
    <row r="47" spans="1:15" x14ac:dyDescent="0.3">
      <c r="B47" s="125"/>
      <c r="C47" s="125"/>
      <c r="D47" s="125"/>
      <c r="E47" s="125"/>
      <c r="F47" s="125"/>
      <c r="G47" s="125"/>
      <c r="H47" s="125"/>
    </row>
    <row r="48" spans="1:15" x14ac:dyDescent="0.3">
      <c r="B48" s="125"/>
      <c r="C48" s="125"/>
      <c r="D48" s="125"/>
      <c r="E48" s="125"/>
      <c r="F48" s="125"/>
      <c r="G48" s="125"/>
      <c r="H48" s="125"/>
    </row>
    <row r="49" spans="2:9" x14ac:dyDescent="0.3">
      <c r="B49" s="125"/>
      <c r="C49" s="125"/>
      <c r="D49" s="125"/>
      <c r="E49" s="125"/>
      <c r="F49" s="125"/>
      <c r="G49" s="125"/>
      <c r="H49" s="125"/>
      <c r="I49" s="127"/>
    </row>
    <row r="50" spans="2:9" x14ac:dyDescent="0.3">
      <c r="B50" s="125"/>
      <c r="C50" s="125"/>
      <c r="D50" s="125"/>
      <c r="E50" s="125"/>
      <c r="F50" s="125"/>
      <c r="G50" s="125"/>
      <c r="H50" s="125"/>
      <c r="I50" s="127"/>
    </row>
    <row r="51" spans="2:9" x14ac:dyDescent="0.3">
      <c r="B51" s="125"/>
      <c r="C51" s="125"/>
      <c r="D51" s="125"/>
      <c r="E51" s="125"/>
      <c r="F51" s="125"/>
      <c r="G51" s="125"/>
      <c r="H51" s="125"/>
      <c r="I51" s="127"/>
    </row>
    <row r="52" spans="2:9" x14ac:dyDescent="0.3">
      <c r="B52" s="127"/>
      <c r="C52" s="127"/>
      <c r="D52" s="127"/>
      <c r="E52" s="127"/>
      <c r="F52" s="127"/>
      <c r="G52" s="127"/>
      <c r="H52" s="125"/>
      <c r="I52" s="127"/>
    </row>
    <row r="53" spans="2:9" x14ac:dyDescent="0.3">
      <c r="B53" s="127" t="s">
        <v>1</v>
      </c>
      <c r="C53" s="127" t="s">
        <v>161</v>
      </c>
      <c r="D53" s="127" t="s">
        <v>177</v>
      </c>
      <c r="E53" s="127" t="s">
        <v>162</v>
      </c>
      <c r="F53" s="127" t="s">
        <v>163</v>
      </c>
      <c r="G53" s="127"/>
      <c r="H53" s="125"/>
      <c r="I53" s="127"/>
    </row>
    <row r="54" spans="2:9" x14ac:dyDescent="0.3">
      <c r="B54" s="127">
        <f>+C11</f>
        <v>2014</v>
      </c>
      <c r="C54" s="127">
        <v>1</v>
      </c>
      <c r="D54" s="214">
        <f t="shared" ref="D54:D65" si="1">+C13</f>
        <v>17.264662999999999</v>
      </c>
      <c r="E54" s="213">
        <v>41640</v>
      </c>
      <c r="F54" s="127"/>
      <c r="G54" s="127"/>
      <c r="H54" s="189"/>
      <c r="I54" s="127"/>
    </row>
    <row r="55" spans="2:9" x14ac:dyDescent="0.3">
      <c r="B55" s="127">
        <f t="shared" ref="B55:B65" si="2">+B54</f>
        <v>2014</v>
      </c>
      <c r="C55" s="127">
        <v>2</v>
      </c>
      <c r="D55" s="214">
        <f t="shared" si="1"/>
        <v>37.829188000000002</v>
      </c>
      <c r="E55" s="213">
        <v>41671</v>
      </c>
      <c r="F55" s="127"/>
      <c r="G55" s="127"/>
      <c r="H55" s="189"/>
      <c r="I55" s="127"/>
    </row>
    <row r="56" spans="2:9" x14ac:dyDescent="0.3">
      <c r="B56" s="127">
        <f t="shared" si="2"/>
        <v>2014</v>
      </c>
      <c r="C56" s="127">
        <v>3</v>
      </c>
      <c r="D56" s="214">
        <f t="shared" si="1"/>
        <v>33.056263000000001</v>
      </c>
      <c r="E56" s="213">
        <v>41699</v>
      </c>
      <c r="F56" s="127"/>
      <c r="G56" s="127"/>
      <c r="H56" s="189"/>
      <c r="I56" s="127"/>
    </row>
    <row r="57" spans="2:9" x14ac:dyDescent="0.3">
      <c r="B57" s="127">
        <f t="shared" si="2"/>
        <v>2014</v>
      </c>
      <c r="C57" s="127">
        <v>4</v>
      </c>
      <c r="D57" s="214">
        <f t="shared" si="1"/>
        <v>31.728451</v>
      </c>
      <c r="E57" s="213">
        <v>41730</v>
      </c>
      <c r="F57" s="182">
        <f>+AVERAGE(D54:D61)</f>
        <v>29.717284125000003</v>
      </c>
      <c r="G57" s="127"/>
      <c r="H57" s="189"/>
      <c r="I57" s="127"/>
    </row>
    <row r="58" spans="2:9" x14ac:dyDescent="0.3">
      <c r="B58" s="127">
        <f t="shared" si="2"/>
        <v>2014</v>
      </c>
      <c r="C58" s="127">
        <v>5</v>
      </c>
      <c r="D58" s="214">
        <f t="shared" si="1"/>
        <v>33.429740000000002</v>
      </c>
      <c r="E58" s="213">
        <v>41760</v>
      </c>
      <c r="F58" s="182">
        <f>+AVERAGE(D54:D61)</f>
        <v>29.717284125000003</v>
      </c>
      <c r="G58" s="127"/>
      <c r="H58" s="189"/>
      <c r="I58" s="127"/>
    </row>
    <row r="59" spans="2:9" x14ac:dyDescent="0.3">
      <c r="B59" s="127">
        <f t="shared" si="2"/>
        <v>2014</v>
      </c>
      <c r="C59" s="127">
        <v>6</v>
      </c>
      <c r="D59" s="214">
        <f t="shared" si="1"/>
        <v>24.326964</v>
      </c>
      <c r="E59" s="213">
        <v>41791</v>
      </c>
      <c r="F59" s="182">
        <f>+AVERAGE(D54:D61)</f>
        <v>29.717284125000003</v>
      </c>
      <c r="G59" s="127"/>
      <c r="H59" s="189"/>
      <c r="I59" s="127"/>
    </row>
    <row r="60" spans="2:9" x14ac:dyDescent="0.3">
      <c r="B60" s="127">
        <f t="shared" si="2"/>
        <v>2014</v>
      </c>
      <c r="C60" s="127">
        <v>7</v>
      </c>
      <c r="D60" s="214">
        <f t="shared" si="1"/>
        <v>36.381053000000001</v>
      </c>
      <c r="E60" s="213">
        <v>41821</v>
      </c>
      <c r="F60" s="182">
        <f>+AVERAGE(D54:D61)</f>
        <v>29.717284125000003</v>
      </c>
      <c r="G60" s="127"/>
      <c r="H60" s="189"/>
      <c r="I60" s="127"/>
    </row>
    <row r="61" spans="2:9" x14ac:dyDescent="0.3">
      <c r="B61" s="127">
        <f t="shared" si="2"/>
        <v>2014</v>
      </c>
      <c r="C61" s="127">
        <v>8</v>
      </c>
      <c r="D61" s="214">
        <f t="shared" si="1"/>
        <v>23.721951000000001</v>
      </c>
      <c r="E61" s="213">
        <v>41852</v>
      </c>
      <c r="F61" s="182">
        <f>+AVERAGE(D54:D61)</f>
        <v>29.717284125000003</v>
      </c>
      <c r="G61" s="127"/>
      <c r="H61" s="189"/>
      <c r="I61" s="127"/>
    </row>
    <row r="62" spans="2:9" x14ac:dyDescent="0.3">
      <c r="B62" s="127">
        <f t="shared" si="2"/>
        <v>2014</v>
      </c>
      <c r="C62" s="127">
        <v>9</v>
      </c>
      <c r="D62" s="214">
        <f t="shared" si="1"/>
        <v>36.760927000000002</v>
      </c>
      <c r="E62" s="213">
        <v>41883</v>
      </c>
      <c r="F62" s="182">
        <f>+AVERAGE(D54:D62)</f>
        <v>30.499911111111114</v>
      </c>
      <c r="G62" s="127"/>
      <c r="H62" s="125"/>
      <c r="I62" s="127"/>
    </row>
    <row r="63" spans="2:9" x14ac:dyDescent="0.3">
      <c r="B63" s="127">
        <f t="shared" si="2"/>
        <v>2014</v>
      </c>
      <c r="C63" s="127">
        <v>10</v>
      </c>
      <c r="D63" s="214">
        <f t="shared" si="1"/>
        <v>23.879532000000001</v>
      </c>
      <c r="E63" s="213">
        <v>41913</v>
      </c>
      <c r="F63" s="182">
        <f>+AVERAGE(D54:D63)</f>
        <v>29.837873200000001</v>
      </c>
      <c r="G63" s="127"/>
      <c r="H63" s="125"/>
      <c r="I63" s="127"/>
    </row>
    <row r="64" spans="2:9" x14ac:dyDescent="0.3">
      <c r="B64" s="127">
        <f t="shared" si="2"/>
        <v>2014</v>
      </c>
      <c r="C64" s="127">
        <v>11</v>
      </c>
      <c r="D64" s="214">
        <f t="shared" si="1"/>
        <v>37.783363000000001</v>
      </c>
      <c r="E64" s="213">
        <v>41944</v>
      </c>
      <c r="F64" s="182">
        <f>+AVERAGE(D54:D64)</f>
        <v>30.560190454545456</v>
      </c>
      <c r="G64" s="127"/>
      <c r="H64" s="125"/>
      <c r="I64" s="127"/>
    </row>
    <row r="65" spans="2:9" x14ac:dyDescent="0.3">
      <c r="B65" s="127">
        <f t="shared" si="2"/>
        <v>2014</v>
      </c>
      <c r="C65" s="127">
        <v>12</v>
      </c>
      <c r="D65" s="214">
        <f t="shared" si="1"/>
        <v>37.798929999999999</v>
      </c>
      <c r="E65" s="213">
        <v>41974</v>
      </c>
      <c r="F65" s="182">
        <f t="shared" ref="F65:F96" si="3">+AVERAGE(D54:D65)</f>
        <v>31.163418750000002</v>
      </c>
      <c r="G65" s="127"/>
      <c r="H65" s="125"/>
      <c r="I65" s="127"/>
    </row>
    <row r="66" spans="2:9" x14ac:dyDescent="0.3">
      <c r="B66" s="127">
        <f>+D11</f>
        <v>2015</v>
      </c>
      <c r="C66" s="127">
        <v>1</v>
      </c>
      <c r="D66" s="214">
        <f t="shared" ref="D66:D77" si="4">+D13</f>
        <v>33.991382999999999</v>
      </c>
      <c r="E66" s="213">
        <v>42005</v>
      </c>
      <c r="F66" s="182">
        <f t="shared" si="3"/>
        <v>32.557312083333329</v>
      </c>
      <c r="G66" s="127"/>
      <c r="H66" s="125"/>
      <c r="I66" s="127"/>
    </row>
    <row r="67" spans="2:9" x14ac:dyDescent="0.3">
      <c r="B67" s="127">
        <f t="shared" ref="B67:B77" si="5">+B66</f>
        <v>2015</v>
      </c>
      <c r="C67" s="127">
        <v>2</v>
      </c>
      <c r="D67" s="214">
        <f t="shared" si="4"/>
        <v>32.527448</v>
      </c>
      <c r="E67" s="213">
        <v>42036</v>
      </c>
      <c r="F67" s="182">
        <f t="shared" si="3"/>
        <v>32.11550041666667</v>
      </c>
      <c r="G67" s="127"/>
      <c r="H67" s="125"/>
      <c r="I67" s="127"/>
    </row>
    <row r="68" spans="2:9" x14ac:dyDescent="0.3">
      <c r="B68" s="127">
        <f t="shared" si="5"/>
        <v>2015</v>
      </c>
      <c r="C68" s="127">
        <v>3</v>
      </c>
      <c r="D68" s="214">
        <f t="shared" si="4"/>
        <v>27.015941999999999</v>
      </c>
      <c r="E68" s="213">
        <v>42064</v>
      </c>
      <c r="F68" s="182">
        <f t="shared" si="3"/>
        <v>31.612140333333333</v>
      </c>
      <c r="G68" s="127"/>
      <c r="H68" s="125"/>
      <c r="I68" s="127"/>
    </row>
    <row r="69" spans="2:9" x14ac:dyDescent="0.3">
      <c r="B69" s="127">
        <f t="shared" si="5"/>
        <v>2015</v>
      </c>
      <c r="C69" s="127">
        <v>4</v>
      </c>
      <c r="D69" s="214">
        <f t="shared" si="4"/>
        <v>31.727059000000001</v>
      </c>
      <c r="E69" s="213">
        <v>42095</v>
      </c>
      <c r="F69" s="182">
        <f t="shared" si="3"/>
        <v>31.612024333333334</v>
      </c>
      <c r="G69" s="127"/>
      <c r="H69" s="125"/>
      <c r="I69" s="127"/>
    </row>
    <row r="70" spans="2:9" x14ac:dyDescent="0.3">
      <c r="B70" s="127">
        <f t="shared" si="5"/>
        <v>2015</v>
      </c>
      <c r="C70" s="127">
        <v>5</v>
      </c>
      <c r="D70" s="214">
        <f t="shared" si="4"/>
        <v>26.483951000000001</v>
      </c>
      <c r="E70" s="213">
        <v>42125</v>
      </c>
      <c r="F70" s="182">
        <f t="shared" si="3"/>
        <v>31.033208583333334</v>
      </c>
      <c r="G70" s="127"/>
      <c r="H70" s="125"/>
      <c r="I70" s="127"/>
    </row>
    <row r="71" spans="2:9" x14ac:dyDescent="0.3">
      <c r="B71" s="127">
        <f t="shared" si="5"/>
        <v>2015</v>
      </c>
      <c r="C71" s="127">
        <v>6</v>
      </c>
      <c r="D71" s="214">
        <f t="shared" si="4"/>
        <v>18.266089999999998</v>
      </c>
      <c r="E71" s="213">
        <v>42156</v>
      </c>
      <c r="F71" s="182">
        <f t="shared" si="3"/>
        <v>30.528135750000001</v>
      </c>
      <c r="G71" s="127"/>
      <c r="H71" s="125"/>
      <c r="I71" s="127"/>
    </row>
    <row r="72" spans="2:9" x14ac:dyDescent="0.3">
      <c r="B72" s="127">
        <f t="shared" si="5"/>
        <v>2015</v>
      </c>
      <c r="C72" s="127">
        <v>7</v>
      </c>
      <c r="D72" s="214">
        <f t="shared" si="4"/>
        <v>27.159119</v>
      </c>
      <c r="E72" s="213">
        <v>42186</v>
      </c>
      <c r="F72" s="182">
        <f t="shared" si="3"/>
        <v>29.759641249999998</v>
      </c>
      <c r="G72" s="127"/>
      <c r="H72" s="125"/>
      <c r="I72" s="127"/>
    </row>
    <row r="73" spans="2:9" x14ac:dyDescent="0.3">
      <c r="B73" s="127">
        <f t="shared" si="5"/>
        <v>2015</v>
      </c>
      <c r="C73" s="127">
        <v>8</v>
      </c>
      <c r="D73" s="214">
        <f t="shared" si="4"/>
        <v>20.421306000000001</v>
      </c>
      <c r="E73" s="213">
        <v>42217</v>
      </c>
      <c r="F73" s="182">
        <f t="shared" si="3"/>
        <v>29.4845875</v>
      </c>
      <c r="G73" s="127"/>
      <c r="H73" s="125"/>
      <c r="I73" s="127"/>
    </row>
    <row r="74" spans="2:9" x14ac:dyDescent="0.3">
      <c r="B74" s="127">
        <f t="shared" si="5"/>
        <v>2015</v>
      </c>
      <c r="C74" s="127">
        <v>9</v>
      </c>
      <c r="D74" s="214">
        <f t="shared" si="4"/>
        <v>24.253136999999999</v>
      </c>
      <c r="E74" s="213">
        <v>42248</v>
      </c>
      <c r="F74" s="182">
        <f t="shared" si="3"/>
        <v>28.442271666666667</v>
      </c>
      <c r="G74" s="127"/>
      <c r="H74" s="125"/>
      <c r="I74" s="127"/>
    </row>
    <row r="75" spans="2:9" x14ac:dyDescent="0.3">
      <c r="B75" s="127">
        <f t="shared" si="5"/>
        <v>2015</v>
      </c>
      <c r="C75" s="127">
        <v>10</v>
      </c>
      <c r="D75" s="214">
        <f t="shared" si="4"/>
        <v>22.681757999999999</v>
      </c>
      <c r="E75" s="213">
        <v>42278</v>
      </c>
      <c r="F75" s="182">
        <f t="shared" si="3"/>
        <v>28.342457166666662</v>
      </c>
      <c r="G75" s="127"/>
      <c r="H75" s="125"/>
      <c r="I75" s="127"/>
    </row>
    <row r="76" spans="2:9" x14ac:dyDescent="0.3">
      <c r="B76" s="127">
        <f t="shared" si="5"/>
        <v>2015</v>
      </c>
      <c r="C76" s="127">
        <v>11</v>
      </c>
      <c r="D76" s="214">
        <f t="shared" si="4"/>
        <v>19.497810999999999</v>
      </c>
      <c r="E76" s="213">
        <v>42309</v>
      </c>
      <c r="F76" s="182">
        <f t="shared" si="3"/>
        <v>26.818661166666661</v>
      </c>
      <c r="G76" s="127"/>
      <c r="H76" s="125"/>
      <c r="I76" s="127"/>
    </row>
    <row r="77" spans="2:9" x14ac:dyDescent="0.3">
      <c r="B77" s="127">
        <f t="shared" si="5"/>
        <v>2015</v>
      </c>
      <c r="C77" s="127">
        <v>12</v>
      </c>
      <c r="D77" s="214">
        <f t="shared" si="4"/>
        <v>25.792954000000002</v>
      </c>
      <c r="E77" s="213">
        <v>42339</v>
      </c>
      <c r="F77" s="182">
        <f t="shared" si="3"/>
        <v>25.818163166666665</v>
      </c>
      <c r="G77" s="127"/>
      <c r="H77" s="125"/>
      <c r="I77" s="127"/>
    </row>
    <row r="78" spans="2:9" x14ac:dyDescent="0.3">
      <c r="B78" s="127">
        <f>+E11</f>
        <v>2016</v>
      </c>
      <c r="C78" s="127">
        <v>1</v>
      </c>
      <c r="D78" s="214">
        <f t="shared" ref="D78:D89" si="6">+E13</f>
        <v>14.682645000000001</v>
      </c>
      <c r="E78" s="213">
        <v>42370</v>
      </c>
      <c r="F78" s="182">
        <f t="shared" si="3"/>
        <v>24.209101666666665</v>
      </c>
      <c r="G78" s="127"/>
      <c r="H78" s="125"/>
      <c r="I78" s="127"/>
    </row>
    <row r="79" spans="2:9" x14ac:dyDescent="0.3">
      <c r="B79" s="127">
        <f t="shared" ref="B79:B89" si="7">+B78</f>
        <v>2016</v>
      </c>
      <c r="C79" s="127">
        <v>2</v>
      </c>
      <c r="D79" s="214">
        <f t="shared" si="6"/>
        <v>23.864837000000001</v>
      </c>
      <c r="E79" s="213">
        <v>42401</v>
      </c>
      <c r="F79" s="182">
        <f t="shared" si="3"/>
        <v>23.487217416666667</v>
      </c>
      <c r="G79" s="127"/>
      <c r="H79" s="125"/>
      <c r="I79" s="127"/>
    </row>
    <row r="80" spans="2:9" x14ac:dyDescent="0.3">
      <c r="B80" s="127">
        <f t="shared" si="7"/>
        <v>2016</v>
      </c>
      <c r="C80" s="127">
        <v>3</v>
      </c>
      <c r="D80" s="214">
        <f t="shared" si="6"/>
        <v>23.895168999999999</v>
      </c>
      <c r="E80" s="213">
        <v>42430</v>
      </c>
      <c r="F80" s="182">
        <f t="shared" si="3"/>
        <v>23.227153000000001</v>
      </c>
      <c r="G80" s="127"/>
      <c r="H80" s="125"/>
      <c r="I80" s="127"/>
    </row>
    <row r="81" spans="2:9" x14ac:dyDescent="0.3">
      <c r="B81" s="127">
        <f t="shared" si="7"/>
        <v>2016</v>
      </c>
      <c r="C81" s="127">
        <v>4</v>
      </c>
      <c r="D81" s="214">
        <f t="shared" si="6"/>
        <v>27.677603999999999</v>
      </c>
      <c r="E81" s="213">
        <v>42461</v>
      </c>
      <c r="F81" s="182">
        <f t="shared" si="3"/>
        <v>22.889698416666665</v>
      </c>
      <c r="G81" s="127"/>
      <c r="H81" s="125"/>
      <c r="I81" s="127"/>
    </row>
    <row r="82" spans="2:9" x14ac:dyDescent="0.3">
      <c r="B82" s="127">
        <f t="shared" si="7"/>
        <v>2016</v>
      </c>
      <c r="C82" s="127">
        <v>5</v>
      </c>
      <c r="D82" s="214">
        <f t="shared" si="6"/>
        <v>21.933844000000001</v>
      </c>
      <c r="E82" s="213">
        <v>42491</v>
      </c>
      <c r="F82" s="182">
        <f t="shared" si="3"/>
        <v>22.510522833333336</v>
      </c>
      <c r="G82" s="127"/>
      <c r="H82" s="125"/>
      <c r="I82" s="127"/>
    </row>
    <row r="83" spans="2:9" x14ac:dyDescent="0.3">
      <c r="B83" s="127">
        <f t="shared" si="7"/>
        <v>2016</v>
      </c>
      <c r="C83" s="127">
        <v>6</v>
      </c>
      <c r="D83" s="214">
        <f t="shared" si="6"/>
        <v>23.830959</v>
      </c>
      <c r="E83" s="213">
        <v>42522</v>
      </c>
      <c r="F83" s="182">
        <f t="shared" si="3"/>
        <v>22.974261916666666</v>
      </c>
      <c r="G83" s="127"/>
      <c r="H83" s="125"/>
      <c r="I83" s="127"/>
    </row>
    <row r="84" spans="2:9" x14ac:dyDescent="0.3">
      <c r="B84" s="127">
        <f t="shared" si="7"/>
        <v>2016</v>
      </c>
      <c r="C84" s="127">
        <v>7</v>
      </c>
      <c r="D84" s="214">
        <f t="shared" si="6"/>
        <v>19.473483000000002</v>
      </c>
      <c r="E84" s="213">
        <v>42552</v>
      </c>
      <c r="F84" s="182">
        <f t="shared" si="3"/>
        <v>22.333792250000002</v>
      </c>
      <c r="G84" s="127"/>
      <c r="H84" s="125"/>
      <c r="I84" s="127"/>
    </row>
    <row r="85" spans="2:9" x14ac:dyDescent="0.3">
      <c r="B85" s="127">
        <f t="shared" si="7"/>
        <v>2016</v>
      </c>
      <c r="C85" s="127">
        <v>8</v>
      </c>
      <c r="D85" s="214">
        <f t="shared" si="6"/>
        <v>26.933665999999999</v>
      </c>
      <c r="E85" s="213">
        <v>42583</v>
      </c>
      <c r="F85" s="182">
        <f t="shared" si="3"/>
        <v>22.87648891666667</v>
      </c>
      <c r="G85" s="127"/>
      <c r="H85" s="125"/>
      <c r="I85" s="127"/>
    </row>
    <row r="86" spans="2:9" x14ac:dyDescent="0.3">
      <c r="B86" s="127">
        <f t="shared" si="7"/>
        <v>2016</v>
      </c>
      <c r="C86" s="127">
        <v>9</v>
      </c>
      <c r="D86" s="214">
        <f t="shared" si="6"/>
        <v>26.958127999999999</v>
      </c>
      <c r="E86" s="213">
        <v>42614</v>
      </c>
      <c r="F86" s="182">
        <f t="shared" si="3"/>
        <v>23.101904833333336</v>
      </c>
      <c r="G86" s="127"/>
      <c r="H86" s="125"/>
      <c r="I86" s="127"/>
    </row>
    <row r="87" spans="2:9" x14ac:dyDescent="0.3">
      <c r="B87" s="127">
        <f t="shared" si="7"/>
        <v>2016</v>
      </c>
      <c r="C87" s="127">
        <v>10</v>
      </c>
      <c r="D87" s="214">
        <f t="shared" si="6"/>
        <v>27.437633000000002</v>
      </c>
      <c r="E87" s="213">
        <v>42644</v>
      </c>
      <c r="F87" s="182">
        <f t="shared" si="3"/>
        <v>23.498227749999995</v>
      </c>
      <c r="G87" s="127"/>
      <c r="H87" s="125"/>
      <c r="I87" s="127"/>
    </row>
    <row r="88" spans="2:9" x14ac:dyDescent="0.3">
      <c r="B88" s="127">
        <f t="shared" si="7"/>
        <v>2016</v>
      </c>
      <c r="C88" s="127">
        <v>11</v>
      </c>
      <c r="D88" s="214">
        <f t="shared" si="6"/>
        <v>24.389586999999999</v>
      </c>
      <c r="E88" s="213">
        <v>42675</v>
      </c>
      <c r="F88" s="182">
        <f t="shared" si="3"/>
        <v>23.905875749999996</v>
      </c>
      <c r="G88" s="127"/>
      <c r="H88" s="125"/>
      <c r="I88" s="127"/>
    </row>
    <row r="89" spans="2:9" x14ac:dyDescent="0.3">
      <c r="B89" s="127">
        <f t="shared" si="7"/>
        <v>2016</v>
      </c>
      <c r="C89" s="127">
        <v>12</v>
      </c>
      <c r="D89" s="214">
        <f t="shared" si="6"/>
        <v>38.014845999999999</v>
      </c>
      <c r="E89" s="213">
        <v>42705</v>
      </c>
      <c r="F89" s="182">
        <f t="shared" si="3"/>
        <v>24.924366749999994</v>
      </c>
      <c r="G89" s="127"/>
      <c r="H89" s="125"/>
      <c r="I89" s="127"/>
    </row>
    <row r="90" spans="2:9" x14ac:dyDescent="0.3">
      <c r="B90" s="127">
        <f>+F11</f>
        <v>2017</v>
      </c>
      <c r="C90" s="127">
        <v>1</v>
      </c>
      <c r="D90" s="214">
        <f t="shared" ref="D90:D101" si="8">+F13</f>
        <v>18.081095000000001</v>
      </c>
      <c r="E90" s="213">
        <v>42736</v>
      </c>
      <c r="F90" s="182">
        <f t="shared" si="3"/>
        <v>25.207570916666668</v>
      </c>
      <c r="G90" s="127"/>
      <c r="H90" s="125"/>
      <c r="I90" s="127"/>
    </row>
    <row r="91" spans="2:9" x14ac:dyDescent="0.3">
      <c r="B91" s="127">
        <f t="shared" ref="B91:B101" si="9">+B90</f>
        <v>2017</v>
      </c>
      <c r="C91" s="127">
        <v>2</v>
      </c>
      <c r="D91" s="214">
        <f t="shared" si="8"/>
        <v>20.672167999999999</v>
      </c>
      <c r="E91" s="213">
        <v>42767</v>
      </c>
      <c r="F91" s="182">
        <f t="shared" si="3"/>
        <v>24.941515166666665</v>
      </c>
      <c r="G91" s="127"/>
      <c r="H91" s="125"/>
      <c r="I91" s="127"/>
    </row>
    <row r="92" spans="2:9" x14ac:dyDescent="0.3">
      <c r="B92" s="127">
        <f t="shared" si="9"/>
        <v>2017</v>
      </c>
      <c r="C92" s="127">
        <v>3</v>
      </c>
      <c r="D92" s="214">
        <f t="shared" si="8"/>
        <v>24.280840999999999</v>
      </c>
      <c r="E92" s="213">
        <v>42795</v>
      </c>
      <c r="F92" s="182">
        <f t="shared" si="3"/>
        <v>24.973654499999999</v>
      </c>
      <c r="G92" s="127"/>
      <c r="H92" s="125"/>
      <c r="I92" s="127"/>
    </row>
    <row r="93" spans="2:9" x14ac:dyDescent="0.3">
      <c r="B93" s="127">
        <f t="shared" si="9"/>
        <v>2017</v>
      </c>
      <c r="C93" s="127">
        <v>4</v>
      </c>
      <c r="D93" s="214">
        <f t="shared" si="8"/>
        <v>17.866422</v>
      </c>
      <c r="E93" s="213">
        <v>42826</v>
      </c>
      <c r="F93" s="182">
        <f t="shared" si="3"/>
        <v>24.156056000000003</v>
      </c>
      <c r="G93" s="127"/>
      <c r="H93" s="125"/>
      <c r="I93" s="127"/>
    </row>
    <row r="94" spans="2:9" x14ac:dyDescent="0.3">
      <c r="B94" s="127">
        <f t="shared" si="9"/>
        <v>2017</v>
      </c>
      <c r="C94" s="127">
        <v>5</v>
      </c>
      <c r="D94" s="214">
        <f t="shared" si="8"/>
        <v>19.473648000000001</v>
      </c>
      <c r="E94" s="213">
        <v>42856</v>
      </c>
      <c r="F94" s="182">
        <f t="shared" si="3"/>
        <v>23.951039666666674</v>
      </c>
      <c r="G94" s="127"/>
      <c r="H94" s="125"/>
      <c r="I94" s="127"/>
    </row>
    <row r="95" spans="2:9" x14ac:dyDescent="0.3">
      <c r="B95" s="127">
        <f t="shared" si="9"/>
        <v>2017</v>
      </c>
      <c r="C95" s="127">
        <v>6</v>
      </c>
      <c r="D95" s="214">
        <f t="shared" si="8"/>
        <v>20.009091999999999</v>
      </c>
      <c r="E95" s="213">
        <v>42887</v>
      </c>
      <c r="F95" s="182">
        <f t="shared" si="3"/>
        <v>23.632550750000004</v>
      </c>
      <c r="G95" s="127"/>
      <c r="H95" s="125"/>
      <c r="I95" s="127"/>
    </row>
    <row r="96" spans="2:9" x14ac:dyDescent="0.3">
      <c r="B96" s="127">
        <f t="shared" si="9"/>
        <v>2017</v>
      </c>
      <c r="C96" s="127">
        <v>7</v>
      </c>
      <c r="D96" s="214">
        <f t="shared" si="8"/>
        <v>22.603732000000001</v>
      </c>
      <c r="E96" s="213">
        <v>42917</v>
      </c>
      <c r="F96" s="182">
        <f t="shared" si="3"/>
        <v>23.893404833333332</v>
      </c>
      <c r="G96" s="127"/>
      <c r="H96" s="125"/>
      <c r="I96" s="127"/>
    </row>
    <row r="97" spans="2:9" x14ac:dyDescent="0.3">
      <c r="B97" s="127">
        <f t="shared" si="9"/>
        <v>2017</v>
      </c>
      <c r="C97" s="127">
        <v>8</v>
      </c>
      <c r="D97" s="214">
        <f t="shared" si="8"/>
        <v>22.407295999999999</v>
      </c>
      <c r="E97" s="213">
        <v>42948</v>
      </c>
      <c r="F97" s="182">
        <f t="shared" ref="F97:F119" si="10">+AVERAGE(D86:D97)</f>
        <v>23.51620733333333</v>
      </c>
      <c r="G97" s="127"/>
      <c r="H97" s="125"/>
      <c r="I97" s="127"/>
    </row>
    <row r="98" spans="2:9" x14ac:dyDescent="0.3">
      <c r="B98" s="127">
        <f t="shared" si="9"/>
        <v>2017</v>
      </c>
      <c r="C98" s="127">
        <v>9</v>
      </c>
      <c r="D98" s="214">
        <f t="shared" si="8"/>
        <v>18.431643000000001</v>
      </c>
      <c r="E98" s="213">
        <v>42979</v>
      </c>
      <c r="F98" s="182">
        <f t="shared" si="10"/>
        <v>22.805666916666667</v>
      </c>
      <c r="G98" s="127"/>
      <c r="H98" s="125"/>
      <c r="I98" s="127"/>
    </row>
    <row r="99" spans="2:9" x14ac:dyDescent="0.3">
      <c r="B99" s="127">
        <f t="shared" si="9"/>
        <v>2017</v>
      </c>
      <c r="C99" s="127">
        <v>10</v>
      </c>
      <c r="D99" s="214">
        <f t="shared" si="8"/>
        <v>19.727039999999999</v>
      </c>
      <c r="E99" s="213">
        <v>43009</v>
      </c>
      <c r="F99" s="182">
        <f t="shared" si="10"/>
        <v>22.163117500000002</v>
      </c>
      <c r="G99" s="127"/>
      <c r="H99" s="125"/>
      <c r="I99" s="127"/>
    </row>
    <row r="100" spans="2:9" x14ac:dyDescent="0.3">
      <c r="B100" s="127">
        <f t="shared" si="9"/>
        <v>2017</v>
      </c>
      <c r="C100" s="127">
        <v>11</v>
      </c>
      <c r="D100" s="214">
        <f t="shared" si="8"/>
        <v>17.450766999999999</v>
      </c>
      <c r="E100" s="213">
        <v>43040</v>
      </c>
      <c r="F100" s="182">
        <f t="shared" si="10"/>
        <v>21.584882500000003</v>
      </c>
      <c r="G100" s="127"/>
      <c r="H100" s="125"/>
      <c r="I100" s="127"/>
    </row>
    <row r="101" spans="2:9" x14ac:dyDescent="0.3">
      <c r="B101" s="127">
        <f t="shared" si="9"/>
        <v>2017</v>
      </c>
      <c r="C101" s="127">
        <v>12</v>
      </c>
      <c r="D101" s="214">
        <f t="shared" si="8"/>
        <v>22.591896999999999</v>
      </c>
      <c r="E101" s="213">
        <v>43070</v>
      </c>
      <c r="F101" s="182">
        <f t="shared" si="10"/>
        <v>20.299636749999998</v>
      </c>
      <c r="G101" s="127"/>
      <c r="H101" s="125"/>
      <c r="I101" s="127"/>
    </row>
    <row r="102" spans="2:9" x14ac:dyDescent="0.3">
      <c r="B102" s="127">
        <f>+G11</f>
        <v>2018</v>
      </c>
      <c r="C102" s="127">
        <v>1</v>
      </c>
      <c r="D102" s="214">
        <f t="shared" ref="D102:D113" si="11">+G13</f>
        <v>19.755566999999999</v>
      </c>
      <c r="E102" s="213">
        <v>43101</v>
      </c>
      <c r="F102" s="182">
        <f t="shared" si="10"/>
        <v>20.439176083333333</v>
      </c>
      <c r="G102" s="127"/>
      <c r="H102" s="125"/>
      <c r="I102" s="127"/>
    </row>
    <row r="103" spans="2:9" x14ac:dyDescent="0.3">
      <c r="B103" s="127">
        <f t="shared" ref="B103:B113" si="12">+B102</f>
        <v>2018</v>
      </c>
      <c r="C103" s="127">
        <v>2</v>
      </c>
      <c r="D103" s="214">
        <f t="shared" si="11"/>
        <v>21.227571000000001</v>
      </c>
      <c r="E103" s="213">
        <v>43132</v>
      </c>
      <c r="F103" s="182">
        <f t="shared" si="10"/>
        <v>20.485459666666667</v>
      </c>
      <c r="G103" s="127"/>
      <c r="H103" s="125"/>
      <c r="I103" s="127"/>
    </row>
    <row r="104" spans="2:9" x14ac:dyDescent="0.3">
      <c r="B104" s="127">
        <f t="shared" si="12"/>
        <v>2018</v>
      </c>
      <c r="C104" s="127">
        <v>3</v>
      </c>
      <c r="D104" s="214">
        <f t="shared" si="11"/>
        <v>16.917883</v>
      </c>
      <c r="E104" s="213">
        <v>43160</v>
      </c>
      <c r="F104" s="182">
        <f t="shared" si="10"/>
        <v>19.871879833333331</v>
      </c>
      <c r="G104" s="127"/>
      <c r="H104" s="125"/>
      <c r="I104" s="127"/>
    </row>
    <row r="105" spans="2:9" x14ac:dyDescent="0.3">
      <c r="B105" s="127">
        <f t="shared" si="12"/>
        <v>2018</v>
      </c>
      <c r="C105" s="127">
        <v>4</v>
      </c>
      <c r="D105" s="214">
        <f t="shared" si="11"/>
        <v>18.250207</v>
      </c>
      <c r="E105" s="213">
        <v>43191</v>
      </c>
      <c r="F105" s="182">
        <f t="shared" si="10"/>
        <v>19.903861916666663</v>
      </c>
      <c r="G105" s="127"/>
      <c r="H105" s="125"/>
      <c r="I105" s="127"/>
    </row>
    <row r="106" spans="2:9" x14ac:dyDescent="0.3">
      <c r="B106" s="127">
        <f t="shared" si="12"/>
        <v>2018</v>
      </c>
      <c r="C106" s="127">
        <v>5</v>
      </c>
      <c r="D106" s="214">
        <f t="shared" si="11"/>
        <v>15.745583999999999</v>
      </c>
      <c r="E106" s="213">
        <v>43221</v>
      </c>
      <c r="F106" s="182">
        <f t="shared" si="10"/>
        <v>19.593189916666667</v>
      </c>
      <c r="G106" s="127"/>
      <c r="H106" s="125"/>
      <c r="I106" s="127"/>
    </row>
    <row r="107" spans="2:9" x14ac:dyDescent="0.3">
      <c r="B107" s="127">
        <f t="shared" si="12"/>
        <v>2018</v>
      </c>
      <c r="C107" s="127">
        <v>6</v>
      </c>
      <c r="D107" s="214">
        <f t="shared" si="11"/>
        <v>13.38096</v>
      </c>
      <c r="E107" s="213">
        <v>43252</v>
      </c>
      <c r="F107" s="182">
        <f t="shared" si="10"/>
        <v>19.040845583333333</v>
      </c>
      <c r="G107" s="127"/>
      <c r="H107" s="125"/>
      <c r="I107" s="127"/>
    </row>
    <row r="108" spans="2:9" x14ac:dyDescent="0.3">
      <c r="B108" s="127">
        <f t="shared" si="12"/>
        <v>2018</v>
      </c>
      <c r="C108" s="127">
        <v>7</v>
      </c>
      <c r="D108" s="214">
        <f t="shared" si="11"/>
        <v>14.032173</v>
      </c>
      <c r="E108" s="213">
        <v>43282</v>
      </c>
      <c r="F108" s="182">
        <f t="shared" si="10"/>
        <v>18.326548999999996</v>
      </c>
      <c r="G108" s="127"/>
      <c r="H108" s="125"/>
      <c r="I108" s="127"/>
    </row>
    <row r="109" spans="2:9" x14ac:dyDescent="0.3">
      <c r="B109" s="127">
        <f t="shared" si="12"/>
        <v>2018</v>
      </c>
      <c r="C109" s="127">
        <v>8</v>
      </c>
      <c r="D109" s="214">
        <f t="shared" si="11"/>
        <v>20.525493999999998</v>
      </c>
      <c r="E109" s="213">
        <v>43313</v>
      </c>
      <c r="F109" s="182">
        <f t="shared" si="10"/>
        <v>18.169732166666666</v>
      </c>
      <c r="G109" s="127"/>
      <c r="H109" s="125"/>
      <c r="I109" s="127"/>
    </row>
    <row r="110" spans="2:9" x14ac:dyDescent="0.3">
      <c r="B110" s="127">
        <f t="shared" si="12"/>
        <v>2018</v>
      </c>
      <c r="C110" s="127">
        <v>9</v>
      </c>
      <c r="D110" s="214">
        <f t="shared" si="11"/>
        <v>12.874734</v>
      </c>
      <c r="E110" s="213">
        <v>43344</v>
      </c>
      <c r="F110" s="182">
        <f t="shared" si="10"/>
        <v>17.706656416666664</v>
      </c>
      <c r="G110" s="127"/>
      <c r="H110" s="125"/>
      <c r="I110" s="127"/>
    </row>
    <row r="111" spans="2:9" x14ac:dyDescent="0.3">
      <c r="B111" s="127">
        <f t="shared" si="12"/>
        <v>2018</v>
      </c>
      <c r="C111" s="127">
        <v>10</v>
      </c>
      <c r="D111" s="214">
        <f t="shared" si="11"/>
        <v>19.172339999999998</v>
      </c>
      <c r="E111" s="213">
        <v>43374</v>
      </c>
      <c r="F111" s="182">
        <f t="shared" si="10"/>
        <v>17.660431416666665</v>
      </c>
      <c r="G111" s="127"/>
      <c r="H111" s="125"/>
      <c r="I111" s="127"/>
    </row>
    <row r="112" spans="2:9" x14ac:dyDescent="0.3">
      <c r="B112" s="127">
        <f t="shared" si="12"/>
        <v>2018</v>
      </c>
      <c r="C112" s="127">
        <v>11</v>
      </c>
      <c r="D112" s="214">
        <f t="shared" si="11"/>
        <v>15.635268999999999</v>
      </c>
      <c r="E112" s="213">
        <v>43405</v>
      </c>
      <c r="F112" s="182">
        <f t="shared" si="10"/>
        <v>17.509139916666665</v>
      </c>
      <c r="G112" s="127"/>
      <c r="H112" s="125"/>
      <c r="I112" s="127"/>
    </row>
    <row r="113" spans="2:9" x14ac:dyDescent="0.3">
      <c r="B113" s="127">
        <f t="shared" si="12"/>
        <v>2018</v>
      </c>
      <c r="C113" s="127">
        <v>12</v>
      </c>
      <c r="D113" s="214">
        <f t="shared" si="11"/>
        <v>18.510258</v>
      </c>
      <c r="E113" s="213">
        <v>43435</v>
      </c>
      <c r="F113" s="182">
        <f t="shared" si="10"/>
        <v>17.169003333333333</v>
      </c>
      <c r="G113" s="127"/>
      <c r="H113" s="125"/>
      <c r="I113" s="127"/>
    </row>
    <row r="114" spans="2:9" x14ac:dyDescent="0.3">
      <c r="B114" s="127">
        <v>2019</v>
      </c>
      <c r="C114" s="127">
        <v>1</v>
      </c>
      <c r="D114" s="214">
        <f t="shared" ref="D114:D125" si="13">+H13</f>
        <v>11.375171999999999</v>
      </c>
      <c r="E114" s="213">
        <v>43466</v>
      </c>
      <c r="F114" s="182">
        <f t="shared" si="10"/>
        <v>16.47063708333333</v>
      </c>
      <c r="G114" s="127"/>
      <c r="H114" s="125"/>
      <c r="I114" s="127"/>
    </row>
    <row r="115" spans="2:9" x14ac:dyDescent="0.3">
      <c r="B115" s="127">
        <f t="shared" ref="B115:B125" si="14">+B114</f>
        <v>2019</v>
      </c>
      <c r="C115" s="127">
        <v>2</v>
      </c>
      <c r="D115" s="214">
        <f t="shared" si="13"/>
        <v>13.886556000000001</v>
      </c>
      <c r="E115" s="213">
        <v>43497</v>
      </c>
      <c r="F115" s="182">
        <f t="shared" si="10"/>
        <v>15.858885833333332</v>
      </c>
      <c r="G115" s="127"/>
      <c r="H115" s="125"/>
      <c r="I115" s="127"/>
    </row>
    <row r="116" spans="2:9" x14ac:dyDescent="0.3">
      <c r="B116" s="127">
        <f t="shared" si="14"/>
        <v>2019</v>
      </c>
      <c r="C116" s="127">
        <v>3</v>
      </c>
      <c r="D116" s="214">
        <f t="shared" si="13"/>
        <v>15.751279</v>
      </c>
      <c r="E116" s="213">
        <v>43525</v>
      </c>
      <c r="F116" s="182">
        <f t="shared" si="10"/>
        <v>15.761668833333333</v>
      </c>
      <c r="G116" s="127"/>
      <c r="H116" s="125"/>
      <c r="I116" s="127"/>
    </row>
    <row r="117" spans="2:9" x14ac:dyDescent="0.3">
      <c r="B117" s="127">
        <f t="shared" si="14"/>
        <v>2019</v>
      </c>
      <c r="C117" s="127">
        <v>4</v>
      </c>
      <c r="D117" s="214">
        <f t="shared" si="13"/>
        <v>14.938834</v>
      </c>
      <c r="E117" s="213">
        <v>43556</v>
      </c>
      <c r="F117" s="182">
        <f t="shared" si="10"/>
        <v>15.485721083333331</v>
      </c>
      <c r="G117" s="127"/>
      <c r="H117" s="125"/>
      <c r="I117" s="127"/>
    </row>
    <row r="118" spans="2:9" x14ac:dyDescent="0.3">
      <c r="B118" s="127">
        <f t="shared" si="14"/>
        <v>2019</v>
      </c>
      <c r="C118" s="127">
        <v>5</v>
      </c>
      <c r="D118" s="214">
        <f>+H17</f>
        <v>13.742077</v>
      </c>
      <c r="E118" s="213">
        <v>43586</v>
      </c>
      <c r="F118" s="182">
        <f>+AVERAGE(D107:D118)</f>
        <v>15.318762166666668</v>
      </c>
      <c r="G118" s="127"/>
      <c r="H118" s="125"/>
      <c r="I118" s="127"/>
    </row>
    <row r="119" spans="2:9" x14ac:dyDescent="0.3">
      <c r="B119" s="127">
        <f t="shared" si="14"/>
        <v>2019</v>
      </c>
      <c r="C119" s="127">
        <v>6</v>
      </c>
      <c r="D119" s="214">
        <f t="shared" si="13"/>
        <v>12.796143000000001</v>
      </c>
      <c r="E119" s="213">
        <v>43617</v>
      </c>
      <c r="F119" s="182">
        <f t="shared" si="10"/>
        <v>15.270027416666663</v>
      </c>
      <c r="G119" s="127"/>
      <c r="H119" s="125"/>
      <c r="I119" s="127"/>
    </row>
    <row r="120" spans="2:9" x14ac:dyDescent="0.3">
      <c r="B120" s="127">
        <f t="shared" si="14"/>
        <v>2019</v>
      </c>
      <c r="C120" s="127">
        <v>7</v>
      </c>
      <c r="D120" s="214">
        <f>+H19</f>
        <v>14.595255999999999</v>
      </c>
      <c r="E120" s="213">
        <v>43647</v>
      </c>
      <c r="F120" s="182">
        <f>+AVERAGE(D109:D120)</f>
        <v>15.316951000000001</v>
      </c>
      <c r="G120" s="127"/>
      <c r="H120" s="125"/>
      <c r="I120" s="127"/>
    </row>
    <row r="121" spans="2:9" x14ac:dyDescent="0.3">
      <c r="B121" s="127">
        <f t="shared" si="14"/>
        <v>2019</v>
      </c>
      <c r="C121" s="127">
        <v>8</v>
      </c>
      <c r="D121" s="214">
        <f t="shared" si="13"/>
        <v>13.646329</v>
      </c>
      <c r="E121" s="213">
        <v>43678</v>
      </c>
      <c r="F121" s="182">
        <f t="shared" ref="F121" si="15">+AVERAGE(D110:D121)</f>
        <v>14.743687250000001</v>
      </c>
      <c r="G121" s="127"/>
      <c r="H121" s="125"/>
      <c r="I121" s="127"/>
    </row>
    <row r="122" spans="2:9" x14ac:dyDescent="0.3">
      <c r="B122" s="127">
        <f t="shared" si="14"/>
        <v>2019</v>
      </c>
      <c r="C122" s="127">
        <v>9</v>
      </c>
      <c r="D122" s="214">
        <f t="shared" si="13"/>
        <v>16.615718999999999</v>
      </c>
      <c r="E122" s="213">
        <v>43709</v>
      </c>
      <c r="F122" s="182">
        <f>+AVERAGE(D111:D122)</f>
        <v>15.055436</v>
      </c>
      <c r="G122" s="127"/>
      <c r="H122" s="125"/>
      <c r="I122" s="127"/>
    </row>
    <row r="123" spans="2:9" x14ac:dyDescent="0.3"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>+AVERAGE(D112:D123)</f>
        <v>13.457740999999999</v>
      </c>
      <c r="G123" s="127"/>
      <c r="H123" s="125"/>
      <c r="I123" s="127"/>
    </row>
    <row r="124" spans="2:9" x14ac:dyDescent="0.3"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12.154801916666665</v>
      </c>
      <c r="G124" s="127"/>
      <c r="H124" s="125"/>
      <c r="I124" s="127"/>
    </row>
    <row r="125" spans="2:9" x14ac:dyDescent="0.3"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>+AVERAGE(D114:D125)</f>
        <v>10.612280416666666</v>
      </c>
      <c r="G125" s="127"/>
      <c r="H125" s="125"/>
      <c r="I125" s="127"/>
    </row>
    <row r="126" spans="2:9" x14ac:dyDescent="0.3">
      <c r="B126" s="127"/>
      <c r="C126" s="127"/>
      <c r="D126" s="127"/>
      <c r="E126" s="127"/>
      <c r="F126" s="127"/>
      <c r="G126" s="127"/>
      <c r="H126" s="125"/>
      <c r="I126" s="127"/>
    </row>
    <row r="127" spans="2:9" x14ac:dyDescent="0.3">
      <c r="B127" s="127"/>
      <c r="C127" s="127"/>
      <c r="D127" s="127"/>
      <c r="E127" s="127"/>
      <c r="F127" s="127"/>
      <c r="G127" s="127"/>
      <c r="H127" s="125"/>
      <c r="I127" s="127"/>
    </row>
    <row r="128" spans="2:9" x14ac:dyDescent="0.3">
      <c r="B128" s="125"/>
      <c r="C128" s="125"/>
      <c r="D128" s="125"/>
      <c r="E128" s="125"/>
      <c r="F128" s="125"/>
      <c r="G128" s="125"/>
      <c r="H128" s="125"/>
      <c r="I128" s="127"/>
    </row>
    <row r="129" spans="2:9" x14ac:dyDescent="0.3">
      <c r="B129" s="125"/>
      <c r="C129" s="125"/>
      <c r="D129" s="125"/>
      <c r="E129" s="125"/>
      <c r="F129" s="125"/>
      <c r="G129" s="125"/>
      <c r="H129" s="125"/>
      <c r="I129" s="127"/>
    </row>
    <row r="130" spans="2:9" x14ac:dyDescent="0.3">
      <c r="G130" s="127"/>
      <c r="H130" s="127"/>
      <c r="I130" s="127"/>
    </row>
    <row r="131" spans="2:9" x14ac:dyDescent="0.3">
      <c r="G131" s="127"/>
      <c r="H131" s="127"/>
      <c r="I131" s="127"/>
    </row>
    <row r="132" spans="2:9" x14ac:dyDescent="0.3">
      <c r="G132" s="127"/>
      <c r="H132" s="127"/>
      <c r="I132" s="127"/>
    </row>
    <row r="133" spans="2:9" x14ac:dyDescent="0.3">
      <c r="G133" s="127"/>
      <c r="H133" s="127"/>
      <c r="I133" s="127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ignoredErrors>
    <ignoredError sqref="B66 B78 B90 B102" formula="1"/>
  </ignoredErrors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O135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6640625" style="40" customWidth="1"/>
    <col min="12" max="12" width="1.88671875" style="40" customWidth="1"/>
    <col min="13" max="13" width="11.44140625" style="40"/>
    <col min="14" max="14" width="3.44140625" style="4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26" t="s">
        <v>73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3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</row>
    <row r="11" spans="1:15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3">
      <c r="A13" s="58"/>
      <c r="B13" s="67" t="s">
        <v>7</v>
      </c>
      <c r="C13" s="68">
        <v>14.445098</v>
      </c>
      <c r="D13" s="68">
        <v>15.849536000000001</v>
      </c>
      <c r="E13" s="68">
        <v>12.779979000000001</v>
      </c>
      <c r="F13" s="68">
        <v>11.70844</v>
      </c>
      <c r="G13" s="68">
        <v>14.232621999999999</v>
      </c>
      <c r="H13" s="68">
        <v>12.435285</v>
      </c>
      <c r="I13" s="68">
        <v>-12.628291540378145</v>
      </c>
      <c r="J13" s="68">
        <v>87.371708459621857</v>
      </c>
      <c r="K13" s="68">
        <v>21.558653415826523</v>
      </c>
      <c r="L13" s="60"/>
      <c r="N13" s="41">
        <f t="shared" ref="N13:N24" si="0">IF(H13="","",1)</f>
        <v>1</v>
      </c>
      <c r="O13" s="41"/>
    </row>
    <row r="14" spans="1:15" x14ac:dyDescent="0.3">
      <c r="A14" s="58"/>
      <c r="B14" s="67" t="s">
        <v>8</v>
      </c>
      <c r="C14" s="68">
        <v>22.019521999999998</v>
      </c>
      <c r="D14" s="68">
        <v>23.265387</v>
      </c>
      <c r="E14" s="68">
        <v>21.896409999999999</v>
      </c>
      <c r="F14" s="68">
        <v>17.096639</v>
      </c>
      <c r="G14" s="68">
        <v>16.825913</v>
      </c>
      <c r="H14" s="68">
        <v>16.350805999999999</v>
      </c>
      <c r="I14" s="68">
        <v>-2.8236625257720083</v>
      </c>
      <c r="J14" s="68">
        <v>97.176337474227992</v>
      </c>
      <c r="K14" s="68">
        <v>-1.5835042197475224</v>
      </c>
      <c r="L14" s="60"/>
      <c r="N14" s="41">
        <f t="shared" si="0"/>
        <v>1</v>
      </c>
      <c r="O14" s="41"/>
    </row>
    <row r="15" spans="1:15" x14ac:dyDescent="0.3">
      <c r="A15" s="58"/>
      <c r="B15" s="67" t="s">
        <v>9</v>
      </c>
      <c r="C15" s="68">
        <v>20.489612999999999</v>
      </c>
      <c r="D15" s="68">
        <v>17.232842000000002</v>
      </c>
      <c r="E15" s="68">
        <v>17.25639</v>
      </c>
      <c r="F15" s="68">
        <v>18.475072000000001</v>
      </c>
      <c r="G15" s="68">
        <v>20.198792000000001</v>
      </c>
      <c r="H15" s="68">
        <v>14.727138</v>
      </c>
      <c r="I15" s="68">
        <v>-27.089016016403356</v>
      </c>
      <c r="J15" s="68">
        <v>72.910983983596651</v>
      </c>
      <c r="K15" s="68">
        <v>9.3299771714015591</v>
      </c>
      <c r="L15" s="60"/>
      <c r="N15" s="41">
        <f t="shared" si="0"/>
        <v>1</v>
      </c>
      <c r="O15" s="41"/>
    </row>
    <row r="16" spans="1:15" x14ac:dyDescent="0.3">
      <c r="A16" s="58"/>
      <c r="B16" s="67" t="s">
        <v>10</v>
      </c>
      <c r="C16" s="68">
        <v>23.042372</v>
      </c>
      <c r="D16" s="68">
        <v>20.248512999999999</v>
      </c>
      <c r="E16" s="68">
        <v>17.523046999999998</v>
      </c>
      <c r="F16" s="68">
        <v>15.472929000000001</v>
      </c>
      <c r="G16" s="68">
        <v>15.956524</v>
      </c>
      <c r="H16" s="68">
        <v>19.913686999999999</v>
      </c>
      <c r="I16" s="68">
        <v>24.79965561421773</v>
      </c>
      <c r="J16" s="68">
        <v>124.79965561421773</v>
      </c>
      <c r="K16" s="68">
        <v>3.1254263494649326</v>
      </c>
      <c r="L16" s="60"/>
      <c r="N16" s="41">
        <f t="shared" si="0"/>
        <v>1</v>
      </c>
      <c r="O16" s="41"/>
    </row>
    <row r="17" spans="1:15" x14ac:dyDescent="0.3">
      <c r="A17" s="58"/>
      <c r="B17" s="67" t="s">
        <v>11</v>
      </c>
      <c r="C17" s="68">
        <v>19.868741</v>
      </c>
      <c r="D17" s="68">
        <v>22.165029000000001</v>
      </c>
      <c r="E17" s="68">
        <v>22.156739000000002</v>
      </c>
      <c r="F17" s="68">
        <v>21.689450000000001</v>
      </c>
      <c r="G17" s="68">
        <v>17.470355000000001</v>
      </c>
      <c r="H17" s="68">
        <v>19.490182000000001</v>
      </c>
      <c r="I17" s="68">
        <v>11.561453673952249</v>
      </c>
      <c r="J17" s="68">
        <v>111.56145367395224</v>
      </c>
      <c r="K17" s="68">
        <v>-19.452291321356697</v>
      </c>
      <c r="L17" s="60"/>
      <c r="N17" s="41">
        <f t="shared" si="0"/>
        <v>1</v>
      </c>
      <c r="O17" s="41"/>
    </row>
    <row r="18" spans="1:15" x14ac:dyDescent="0.3">
      <c r="A18" s="58"/>
      <c r="B18" s="67" t="s">
        <v>12</v>
      </c>
      <c r="C18" s="68">
        <v>17.629704</v>
      </c>
      <c r="D18" s="68">
        <v>20.871853999999999</v>
      </c>
      <c r="E18" s="68">
        <v>19.062946</v>
      </c>
      <c r="F18" s="68">
        <v>19.339009999999998</v>
      </c>
      <c r="G18" s="68">
        <v>16.926577000000002</v>
      </c>
      <c r="H18" s="68">
        <v>15.814799000000001</v>
      </c>
      <c r="I18" s="68">
        <v>-6.5682388116628747</v>
      </c>
      <c r="J18" s="68">
        <v>93.43176118833712</v>
      </c>
      <c r="K18" s="68">
        <v>-12.474438970764258</v>
      </c>
      <c r="L18" s="60"/>
      <c r="N18" s="41">
        <f t="shared" si="0"/>
        <v>1</v>
      </c>
      <c r="O18" s="41"/>
    </row>
    <row r="19" spans="1:15" x14ac:dyDescent="0.3">
      <c r="A19" s="58"/>
      <c r="B19" s="67" t="s">
        <v>13</v>
      </c>
      <c r="C19" s="68">
        <v>24.159172999999999</v>
      </c>
      <c r="D19" s="68">
        <v>24.433309000000001</v>
      </c>
      <c r="E19" s="68">
        <v>12.145371000000001</v>
      </c>
      <c r="F19" s="68">
        <v>21.718878</v>
      </c>
      <c r="G19" s="68">
        <v>17.634129999999999</v>
      </c>
      <c r="H19" s="68">
        <v>17.222331000000001</v>
      </c>
      <c r="I19" s="68">
        <v>-2.3352385402625409</v>
      </c>
      <c r="J19" s="68">
        <v>97.664761459737463</v>
      </c>
      <c r="K19" s="68">
        <v>-18.807361964094092</v>
      </c>
      <c r="L19" s="60"/>
      <c r="N19" s="41">
        <f t="shared" si="0"/>
        <v>1</v>
      </c>
      <c r="O19" s="41"/>
    </row>
    <row r="20" spans="1:15" x14ac:dyDescent="0.3">
      <c r="A20" s="58"/>
      <c r="B20" s="67" t="s">
        <v>14</v>
      </c>
      <c r="C20" s="68">
        <v>35.835724999999996</v>
      </c>
      <c r="D20" s="68">
        <v>22.342147000000001</v>
      </c>
      <c r="E20" s="68">
        <v>25.911726999999999</v>
      </c>
      <c r="F20" s="68">
        <v>17.941334000000001</v>
      </c>
      <c r="G20" s="68">
        <v>17.756171999999999</v>
      </c>
      <c r="H20" s="68">
        <v>15.066508000000001</v>
      </c>
      <c r="I20" s="68">
        <v>-15.147769462922522</v>
      </c>
      <c r="J20" s="68">
        <v>84.852230537077475</v>
      </c>
      <c r="K20" s="68">
        <v>-1.0320414301411618</v>
      </c>
      <c r="L20" s="60"/>
      <c r="N20" s="41">
        <f t="shared" si="0"/>
        <v>1</v>
      </c>
      <c r="O20" s="41"/>
    </row>
    <row r="21" spans="1:15" x14ac:dyDescent="0.3">
      <c r="A21" s="58"/>
      <c r="B21" s="67" t="s">
        <v>15</v>
      </c>
      <c r="C21" s="68">
        <v>20.209868</v>
      </c>
      <c r="D21" s="68">
        <v>23.553609000000002</v>
      </c>
      <c r="E21" s="68">
        <v>23.619910999999998</v>
      </c>
      <c r="F21" s="68">
        <v>18.565638</v>
      </c>
      <c r="G21" s="68">
        <v>16.872081000000001</v>
      </c>
      <c r="H21" s="30">
        <v>20.988323000000001</v>
      </c>
      <c r="I21" s="30">
        <v>24.396765283428866</v>
      </c>
      <c r="J21" s="30">
        <v>124.39676528342886</v>
      </c>
      <c r="K21" s="30">
        <v>-9.1219973156861034</v>
      </c>
      <c r="L21" s="60"/>
      <c r="N21" s="41">
        <f t="shared" si="0"/>
        <v>1</v>
      </c>
      <c r="O21" s="41"/>
    </row>
    <row r="22" spans="1:15" x14ac:dyDescent="0.3">
      <c r="A22" s="58"/>
      <c r="B22" s="67" t="s">
        <v>16</v>
      </c>
      <c r="C22" s="68">
        <v>23.524470999999998</v>
      </c>
      <c r="D22" s="68">
        <v>19.776109000000002</v>
      </c>
      <c r="E22" s="68">
        <v>20.269883</v>
      </c>
      <c r="F22" s="68">
        <v>21.152819999999998</v>
      </c>
      <c r="G22" s="68">
        <v>17.543887999999999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tr">
        <f t="shared" si="0"/>
        <v/>
      </c>
      <c r="O22" s="41"/>
    </row>
    <row r="23" spans="1:15" x14ac:dyDescent="0.3">
      <c r="A23" s="58"/>
      <c r="B23" s="67" t="s">
        <v>17</v>
      </c>
      <c r="C23" s="68">
        <v>22.147682</v>
      </c>
      <c r="D23" s="68">
        <v>20.614784</v>
      </c>
      <c r="E23" s="68">
        <v>18.368808000000001</v>
      </c>
      <c r="F23" s="68">
        <v>18.353035999999999</v>
      </c>
      <c r="G23" s="68">
        <v>17.539317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3">
      <c r="A24" s="58"/>
      <c r="B24" s="67" t="s">
        <v>18</v>
      </c>
      <c r="C24" s="68">
        <v>27.69049</v>
      </c>
      <c r="D24" s="68">
        <v>20.168659000000002</v>
      </c>
      <c r="E24" s="68">
        <v>24.179162000000002</v>
      </c>
      <c r="F24" s="68">
        <v>19.044822</v>
      </c>
      <c r="G24" s="68">
        <v>17.304849999999998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3">
      <c r="A25" s="58"/>
      <c r="B25" s="69" t="s">
        <v>33</v>
      </c>
      <c r="C25" s="70">
        <v>271.06245899999999</v>
      </c>
      <c r="D25" s="70">
        <v>250.52177799999998</v>
      </c>
      <c r="E25" s="70">
        <v>235.17037299999998</v>
      </c>
      <c r="F25" s="70">
        <v>220.55806800000002</v>
      </c>
      <c r="G25" s="70">
        <v>206.26122100000001</v>
      </c>
      <c r="H25" s="82">
        <v>152.00905900000001</v>
      </c>
      <c r="I25" s="65"/>
      <c r="J25" s="48"/>
      <c r="K25" s="48"/>
      <c r="L25" s="60"/>
      <c r="O25" s="41"/>
    </row>
    <row r="26" spans="1:15" ht="18.75" customHeight="1" x14ac:dyDescent="0.3">
      <c r="A26" s="58"/>
      <c r="B26" s="69" t="s">
        <v>19</v>
      </c>
      <c r="C26" s="70"/>
      <c r="D26" s="70">
        <v>-7.5778405743747834</v>
      </c>
      <c r="E26" s="70">
        <v>-6.1277726521643983</v>
      </c>
      <c r="F26" s="70">
        <v>-6.2134973949290684</v>
      </c>
      <c r="G26" s="70">
        <v>-6.4821237915450025</v>
      </c>
      <c r="H26" s="48"/>
      <c r="I26" s="48"/>
      <c r="J26" s="48"/>
      <c r="K26" s="48"/>
      <c r="L26" s="60"/>
    </row>
    <row r="27" spans="1:15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197.699816</v>
      </c>
      <c r="D28" s="70">
        <v>189.96222600000002</v>
      </c>
      <c r="E28" s="70">
        <v>172.35252</v>
      </c>
      <c r="F28" s="70">
        <v>162.00739000000002</v>
      </c>
      <c r="G28" s="70">
        <v>153.873166</v>
      </c>
      <c r="H28" s="30">
        <v>152.00905900000001</v>
      </c>
      <c r="I28" s="66">
        <v>-1.2114568436188522</v>
      </c>
      <c r="J28" s="30">
        <v>98.788543156381152</v>
      </c>
      <c r="K28" s="30">
        <v>-5.0208968862469945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-3.9138073856376243</v>
      </c>
      <c r="E29" s="70">
        <v>-9.2701093111006276</v>
      </c>
      <c r="F29" s="70">
        <v>-6.0023085244126246</v>
      </c>
      <c r="G29" s="70">
        <v>-5.0208968862469945</v>
      </c>
      <c r="H29" s="30">
        <v>-1.2114568436188522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36" customFormat="1" ht="14.25" customHeight="1" x14ac:dyDescent="0.3">
      <c r="A31" s="58"/>
      <c r="B31" s="46"/>
      <c r="C31" s="225" t="s">
        <v>143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3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A46" s="144"/>
      <c r="B46" s="125"/>
      <c r="C46" s="125"/>
      <c r="D46" s="125"/>
      <c r="E46" s="125"/>
      <c r="F46" s="125"/>
      <c r="G46" s="125"/>
      <c r="H46" s="125"/>
      <c r="N46" s="127"/>
    </row>
    <row r="47" spans="1:15" s="136" customFormat="1" x14ac:dyDescent="0.3">
      <c r="A47" s="144"/>
      <c r="B47" s="125"/>
      <c r="C47" s="125"/>
      <c r="D47" s="125"/>
      <c r="E47" s="125"/>
      <c r="F47" s="125"/>
      <c r="G47" s="125"/>
      <c r="H47" s="125"/>
      <c r="N47" s="127"/>
    </row>
    <row r="48" spans="1:15" s="136" customFormat="1" x14ac:dyDescent="0.3">
      <c r="A48" s="144"/>
      <c r="B48" s="125"/>
      <c r="C48" s="125"/>
      <c r="D48" s="125"/>
      <c r="E48" s="125"/>
      <c r="F48" s="125"/>
      <c r="G48" s="125"/>
      <c r="H48" s="125"/>
      <c r="N48" s="127"/>
    </row>
    <row r="49" spans="1:15" s="136" customFormat="1" x14ac:dyDescent="0.3">
      <c r="A49" s="144"/>
      <c r="B49" s="125"/>
      <c r="C49" s="125"/>
      <c r="D49" s="125"/>
      <c r="E49" s="125"/>
      <c r="F49" s="125"/>
      <c r="G49" s="125"/>
      <c r="H49" s="125"/>
      <c r="N49" s="127"/>
    </row>
    <row r="50" spans="1:15" s="136" customFormat="1" x14ac:dyDescent="0.3">
      <c r="A50" s="144"/>
      <c r="B50" s="125"/>
      <c r="C50" s="125"/>
      <c r="D50" s="125"/>
      <c r="E50" s="125"/>
      <c r="F50" s="125"/>
      <c r="G50" s="125"/>
      <c r="H50" s="125"/>
      <c r="N50" s="127"/>
    </row>
    <row r="51" spans="1:15" s="136" customFormat="1" x14ac:dyDescent="0.3">
      <c r="A51" s="144"/>
      <c r="B51" s="125"/>
      <c r="C51" s="125"/>
      <c r="D51" s="125"/>
      <c r="E51" s="125"/>
      <c r="F51" s="125"/>
      <c r="G51" s="125"/>
      <c r="H51" s="125"/>
      <c r="N51" s="127"/>
    </row>
    <row r="52" spans="1:15" s="136" customFormat="1" x14ac:dyDescent="0.3">
      <c r="A52" s="144"/>
      <c r="B52" s="127"/>
      <c r="C52" s="127"/>
      <c r="D52" s="127"/>
      <c r="E52" s="127"/>
      <c r="F52" s="127"/>
      <c r="G52" s="127"/>
      <c r="H52" s="125"/>
      <c r="N52" s="127"/>
    </row>
    <row r="53" spans="1:15" x14ac:dyDescent="0.3">
      <c r="A53" s="144"/>
      <c r="B53" s="127" t="s">
        <v>1</v>
      </c>
      <c r="C53" s="127" t="s">
        <v>161</v>
      </c>
      <c r="D53" s="127" t="s">
        <v>179</v>
      </c>
      <c r="E53" s="127" t="s">
        <v>162</v>
      </c>
      <c r="F53" s="127" t="s">
        <v>163</v>
      </c>
      <c r="G53" s="127"/>
      <c r="H53" s="125"/>
      <c r="I53" s="136"/>
      <c r="J53" s="136"/>
      <c r="K53" s="136"/>
      <c r="L53" s="136"/>
      <c r="M53" s="136"/>
      <c r="N53" s="127"/>
      <c r="O53" s="136"/>
    </row>
    <row r="54" spans="1:15" x14ac:dyDescent="0.3">
      <c r="A54" s="144"/>
      <c r="B54" s="127">
        <f>+C11</f>
        <v>2014</v>
      </c>
      <c r="C54" s="127">
        <v>1</v>
      </c>
      <c r="D54" s="214">
        <f t="shared" ref="D54:D65" si="1">+C13</f>
        <v>14.445098</v>
      </c>
      <c r="E54" s="213">
        <v>41640</v>
      </c>
      <c r="F54" s="127"/>
      <c r="G54" s="127"/>
      <c r="H54" s="125"/>
      <c r="I54" s="136"/>
      <c r="J54" s="136"/>
      <c r="K54" s="136"/>
      <c r="L54" s="136"/>
      <c r="M54" s="136"/>
      <c r="N54" s="127"/>
      <c r="O54" s="136"/>
    </row>
    <row r="55" spans="1:15" x14ac:dyDescent="0.3">
      <c r="A55" s="144"/>
      <c r="B55" s="127">
        <f t="shared" ref="B55:B65" si="2">+B54</f>
        <v>2014</v>
      </c>
      <c r="C55" s="127">
        <v>2</v>
      </c>
      <c r="D55" s="214">
        <f t="shared" si="1"/>
        <v>22.019521999999998</v>
      </c>
      <c r="E55" s="213">
        <v>41671</v>
      </c>
      <c r="F55" s="127"/>
      <c r="G55" s="127"/>
      <c r="H55" s="125"/>
      <c r="I55" s="136"/>
      <c r="J55" s="136"/>
      <c r="K55" s="136"/>
      <c r="L55" s="136"/>
      <c r="M55" s="136"/>
      <c r="N55" s="127"/>
      <c r="O55" s="136"/>
    </row>
    <row r="56" spans="1:15" x14ac:dyDescent="0.3">
      <c r="A56" s="144"/>
      <c r="B56" s="127">
        <f t="shared" si="2"/>
        <v>2014</v>
      </c>
      <c r="C56" s="127">
        <v>3</v>
      </c>
      <c r="D56" s="214">
        <f t="shared" si="1"/>
        <v>20.489612999999999</v>
      </c>
      <c r="E56" s="213">
        <v>41699</v>
      </c>
      <c r="F56" s="127"/>
      <c r="G56" s="127"/>
      <c r="H56" s="125"/>
      <c r="I56" s="136"/>
      <c r="J56" s="136"/>
      <c r="K56" s="136"/>
      <c r="L56" s="136"/>
      <c r="M56" s="136"/>
      <c r="N56" s="127"/>
      <c r="O56" s="136"/>
    </row>
    <row r="57" spans="1:15" x14ac:dyDescent="0.3">
      <c r="A57" s="144"/>
      <c r="B57" s="127">
        <f t="shared" si="2"/>
        <v>2014</v>
      </c>
      <c r="C57" s="127">
        <v>4</v>
      </c>
      <c r="D57" s="214">
        <f t="shared" si="1"/>
        <v>23.042372</v>
      </c>
      <c r="E57" s="213">
        <v>41730</v>
      </c>
      <c r="F57" s="182">
        <f>+AVERAGE(D54:D61)</f>
        <v>22.1862435</v>
      </c>
      <c r="G57" s="127"/>
      <c r="H57" s="125"/>
      <c r="I57" s="136"/>
      <c r="J57" s="136"/>
      <c r="K57" s="136"/>
      <c r="L57" s="136"/>
      <c r="M57" s="136"/>
      <c r="N57" s="127"/>
      <c r="O57" s="136"/>
    </row>
    <row r="58" spans="1:15" x14ac:dyDescent="0.3">
      <c r="A58" s="144"/>
      <c r="B58" s="127">
        <f t="shared" si="2"/>
        <v>2014</v>
      </c>
      <c r="C58" s="127">
        <v>5</v>
      </c>
      <c r="D58" s="214">
        <f t="shared" si="1"/>
        <v>19.868741</v>
      </c>
      <c r="E58" s="213">
        <v>41760</v>
      </c>
      <c r="F58" s="182">
        <f>+AVERAGE(D54:D61)</f>
        <v>22.1862435</v>
      </c>
      <c r="G58" s="127"/>
      <c r="H58" s="125"/>
      <c r="I58" s="136"/>
      <c r="J58" s="136"/>
      <c r="K58" s="136"/>
      <c r="L58" s="136"/>
      <c r="M58" s="136"/>
      <c r="N58" s="127"/>
      <c r="O58" s="136"/>
    </row>
    <row r="59" spans="1:15" x14ac:dyDescent="0.3">
      <c r="A59" s="144"/>
      <c r="B59" s="127">
        <f t="shared" si="2"/>
        <v>2014</v>
      </c>
      <c r="C59" s="127">
        <v>6</v>
      </c>
      <c r="D59" s="214">
        <f t="shared" si="1"/>
        <v>17.629704</v>
      </c>
      <c r="E59" s="213">
        <v>41791</v>
      </c>
      <c r="F59" s="182">
        <f>+AVERAGE(D54:D61)</f>
        <v>22.1862435</v>
      </c>
      <c r="G59" s="127"/>
      <c r="H59" s="125"/>
      <c r="I59" s="136"/>
      <c r="J59" s="136"/>
      <c r="K59" s="136"/>
      <c r="L59" s="136"/>
      <c r="M59" s="136"/>
      <c r="N59" s="127"/>
      <c r="O59" s="136"/>
    </row>
    <row r="60" spans="1:15" x14ac:dyDescent="0.3">
      <c r="A60" s="144"/>
      <c r="B60" s="127">
        <f t="shared" si="2"/>
        <v>2014</v>
      </c>
      <c r="C60" s="127">
        <v>7</v>
      </c>
      <c r="D60" s="214">
        <f t="shared" si="1"/>
        <v>24.159172999999999</v>
      </c>
      <c r="E60" s="213">
        <v>41821</v>
      </c>
      <c r="F60" s="182">
        <f>+AVERAGE(D54:D61)</f>
        <v>22.1862435</v>
      </c>
      <c r="G60" s="127"/>
      <c r="H60" s="125"/>
      <c r="I60" s="136"/>
      <c r="J60" s="136"/>
      <c r="K60" s="136"/>
      <c r="L60" s="136"/>
      <c r="M60" s="136"/>
      <c r="N60" s="127"/>
      <c r="O60" s="136"/>
    </row>
    <row r="61" spans="1:15" x14ac:dyDescent="0.3">
      <c r="A61" s="144"/>
      <c r="B61" s="127">
        <f t="shared" si="2"/>
        <v>2014</v>
      </c>
      <c r="C61" s="127">
        <v>8</v>
      </c>
      <c r="D61" s="214">
        <f t="shared" si="1"/>
        <v>35.835724999999996</v>
      </c>
      <c r="E61" s="213">
        <v>41852</v>
      </c>
      <c r="F61" s="182">
        <f>+AVERAGE(D54:D61)</f>
        <v>22.1862435</v>
      </c>
      <c r="G61" s="127"/>
      <c r="H61" s="125"/>
      <c r="I61" s="136"/>
      <c r="J61" s="136"/>
      <c r="K61" s="136"/>
      <c r="L61" s="136"/>
      <c r="M61" s="136"/>
      <c r="N61" s="127"/>
      <c r="O61" s="136"/>
    </row>
    <row r="62" spans="1:15" x14ac:dyDescent="0.3">
      <c r="A62" s="144"/>
      <c r="B62" s="127">
        <f t="shared" si="2"/>
        <v>2014</v>
      </c>
      <c r="C62" s="127">
        <v>9</v>
      </c>
      <c r="D62" s="214">
        <f t="shared" si="1"/>
        <v>20.209868</v>
      </c>
      <c r="E62" s="213">
        <v>41883</v>
      </c>
      <c r="F62" s="182">
        <f>+AVERAGE(D54:D62)</f>
        <v>21.966646222222224</v>
      </c>
      <c r="G62" s="127"/>
      <c r="H62" s="125"/>
      <c r="I62" s="136"/>
      <c r="J62" s="136"/>
      <c r="K62" s="136"/>
      <c r="L62" s="136"/>
      <c r="M62" s="136"/>
      <c r="N62" s="127"/>
      <c r="O62" s="136"/>
    </row>
    <row r="63" spans="1:15" x14ac:dyDescent="0.3">
      <c r="A63" s="144"/>
      <c r="B63" s="127">
        <f t="shared" si="2"/>
        <v>2014</v>
      </c>
      <c r="C63" s="127">
        <v>10</v>
      </c>
      <c r="D63" s="214">
        <f t="shared" si="1"/>
        <v>23.524470999999998</v>
      </c>
      <c r="E63" s="213">
        <v>41913</v>
      </c>
      <c r="F63" s="182">
        <f>+AVERAGE(D54:D63)</f>
        <v>22.1224287</v>
      </c>
      <c r="G63" s="127"/>
      <c r="H63" s="125"/>
      <c r="I63" s="136"/>
      <c r="J63" s="136"/>
      <c r="K63" s="136"/>
      <c r="L63" s="136"/>
      <c r="M63" s="136"/>
      <c r="N63" s="127"/>
      <c r="O63" s="136"/>
    </row>
    <row r="64" spans="1:15" x14ac:dyDescent="0.3">
      <c r="A64" s="144"/>
      <c r="B64" s="127">
        <f t="shared" si="2"/>
        <v>2014</v>
      </c>
      <c r="C64" s="127">
        <v>11</v>
      </c>
      <c r="D64" s="214">
        <f t="shared" si="1"/>
        <v>22.147682</v>
      </c>
      <c r="E64" s="213">
        <v>41944</v>
      </c>
      <c r="F64" s="182">
        <f>+AVERAGE(D54:D64)</f>
        <v>22.124724454545454</v>
      </c>
      <c r="G64" s="127"/>
      <c r="H64" s="125"/>
      <c r="I64" s="136"/>
      <c r="J64" s="136"/>
      <c r="K64" s="136"/>
      <c r="L64" s="136"/>
      <c r="M64" s="136"/>
      <c r="N64" s="127"/>
      <c r="O64" s="136"/>
    </row>
    <row r="65" spans="1:15" x14ac:dyDescent="0.3">
      <c r="A65" s="144"/>
      <c r="B65" s="127">
        <f t="shared" si="2"/>
        <v>2014</v>
      </c>
      <c r="C65" s="127">
        <v>12</v>
      </c>
      <c r="D65" s="214">
        <f t="shared" si="1"/>
        <v>27.69049</v>
      </c>
      <c r="E65" s="213">
        <v>41974</v>
      </c>
      <c r="F65" s="182">
        <f t="shared" ref="F65:F96" si="3">+AVERAGE(D54:D65)</f>
        <v>22.588538249999999</v>
      </c>
      <c r="G65" s="127"/>
      <c r="H65" s="125"/>
      <c r="I65" s="136"/>
      <c r="J65" s="136"/>
      <c r="K65" s="136"/>
      <c r="L65" s="136"/>
      <c r="M65" s="136"/>
      <c r="N65" s="127"/>
      <c r="O65" s="136"/>
    </row>
    <row r="66" spans="1:15" x14ac:dyDescent="0.3">
      <c r="A66" s="144"/>
      <c r="B66" s="127">
        <f>+D11</f>
        <v>2015</v>
      </c>
      <c r="C66" s="127">
        <v>1</v>
      </c>
      <c r="D66" s="214">
        <f t="shared" ref="D66:D77" si="4">+D13</f>
        <v>15.849536000000001</v>
      </c>
      <c r="E66" s="213">
        <v>42005</v>
      </c>
      <c r="F66" s="182">
        <f t="shared" si="3"/>
        <v>22.70557475</v>
      </c>
      <c r="G66" s="127"/>
      <c r="H66" s="125"/>
      <c r="I66" s="136"/>
      <c r="J66" s="136"/>
      <c r="K66" s="136"/>
      <c r="L66" s="136"/>
      <c r="M66" s="136"/>
      <c r="N66" s="127"/>
      <c r="O66" s="136"/>
    </row>
    <row r="67" spans="1:15" x14ac:dyDescent="0.3">
      <c r="A67" s="144"/>
      <c r="B67" s="127">
        <f t="shared" ref="B67:B77" si="5">+B66</f>
        <v>2015</v>
      </c>
      <c r="C67" s="127">
        <v>2</v>
      </c>
      <c r="D67" s="214">
        <f t="shared" si="4"/>
        <v>23.265387</v>
      </c>
      <c r="E67" s="213">
        <v>42036</v>
      </c>
      <c r="F67" s="182">
        <f t="shared" si="3"/>
        <v>22.809396833333334</v>
      </c>
      <c r="G67" s="127"/>
      <c r="H67" s="125"/>
      <c r="I67" s="136"/>
      <c r="J67" s="136"/>
      <c r="K67" s="136"/>
      <c r="L67" s="136"/>
      <c r="M67" s="136"/>
      <c r="N67" s="127"/>
      <c r="O67" s="136"/>
    </row>
    <row r="68" spans="1:15" x14ac:dyDescent="0.3">
      <c r="A68" s="144"/>
      <c r="B68" s="127">
        <f t="shared" si="5"/>
        <v>2015</v>
      </c>
      <c r="C68" s="127">
        <v>3</v>
      </c>
      <c r="D68" s="214">
        <f t="shared" si="4"/>
        <v>17.232842000000002</v>
      </c>
      <c r="E68" s="213">
        <v>42064</v>
      </c>
      <c r="F68" s="182">
        <f t="shared" si="3"/>
        <v>22.537999250000002</v>
      </c>
      <c r="G68" s="127"/>
      <c r="H68" s="125"/>
      <c r="I68" s="136"/>
      <c r="J68" s="136"/>
      <c r="K68" s="136"/>
      <c r="L68" s="136"/>
      <c r="M68" s="136"/>
      <c r="N68" s="127"/>
      <c r="O68" s="136"/>
    </row>
    <row r="69" spans="1:15" x14ac:dyDescent="0.3">
      <c r="A69" s="144"/>
      <c r="B69" s="127">
        <f t="shared" si="5"/>
        <v>2015</v>
      </c>
      <c r="C69" s="127">
        <v>4</v>
      </c>
      <c r="D69" s="214">
        <f t="shared" si="4"/>
        <v>20.248512999999999</v>
      </c>
      <c r="E69" s="213">
        <v>42095</v>
      </c>
      <c r="F69" s="182">
        <f t="shared" si="3"/>
        <v>22.305177666666665</v>
      </c>
      <c r="G69" s="127"/>
      <c r="H69" s="125"/>
      <c r="I69" s="136"/>
      <c r="J69" s="136"/>
      <c r="K69" s="136"/>
      <c r="L69" s="136"/>
      <c r="M69" s="136"/>
      <c r="N69" s="127"/>
      <c r="O69" s="136"/>
    </row>
    <row r="70" spans="1:15" x14ac:dyDescent="0.3">
      <c r="A70" s="144"/>
      <c r="B70" s="127">
        <f t="shared" si="5"/>
        <v>2015</v>
      </c>
      <c r="C70" s="127">
        <v>5</v>
      </c>
      <c r="D70" s="214">
        <f t="shared" si="4"/>
        <v>22.165029000000001</v>
      </c>
      <c r="E70" s="213">
        <v>42125</v>
      </c>
      <c r="F70" s="182">
        <f t="shared" si="3"/>
        <v>22.496534999999998</v>
      </c>
      <c r="G70" s="127"/>
      <c r="H70" s="125"/>
      <c r="I70" s="136"/>
      <c r="J70" s="136"/>
      <c r="K70" s="136"/>
      <c r="L70" s="136"/>
      <c r="M70" s="136"/>
      <c r="N70" s="127"/>
      <c r="O70" s="136"/>
    </row>
    <row r="71" spans="1:15" x14ac:dyDescent="0.3">
      <c r="A71" s="144"/>
      <c r="B71" s="127">
        <f t="shared" si="5"/>
        <v>2015</v>
      </c>
      <c r="C71" s="127">
        <v>6</v>
      </c>
      <c r="D71" s="214">
        <f t="shared" si="4"/>
        <v>20.871853999999999</v>
      </c>
      <c r="E71" s="213">
        <v>42156</v>
      </c>
      <c r="F71" s="182">
        <f t="shared" si="3"/>
        <v>22.76671416666667</v>
      </c>
      <c r="G71" s="127"/>
      <c r="H71" s="125"/>
      <c r="I71" s="136"/>
      <c r="J71" s="136"/>
      <c r="K71" s="136"/>
      <c r="L71" s="136"/>
      <c r="M71" s="136"/>
      <c r="N71" s="127"/>
      <c r="O71" s="136"/>
    </row>
    <row r="72" spans="1:15" x14ac:dyDescent="0.3">
      <c r="A72" s="144"/>
      <c r="B72" s="127">
        <f t="shared" si="5"/>
        <v>2015</v>
      </c>
      <c r="C72" s="127">
        <v>7</v>
      </c>
      <c r="D72" s="214">
        <f t="shared" si="4"/>
        <v>24.433309000000001</v>
      </c>
      <c r="E72" s="213">
        <v>42186</v>
      </c>
      <c r="F72" s="182">
        <f t="shared" si="3"/>
        <v>22.789558833333334</v>
      </c>
      <c r="G72" s="127"/>
      <c r="H72" s="125"/>
      <c r="I72" s="136"/>
      <c r="J72" s="136"/>
      <c r="K72" s="136"/>
      <c r="L72" s="136"/>
      <c r="M72" s="136"/>
      <c r="N72" s="127"/>
      <c r="O72" s="136"/>
    </row>
    <row r="73" spans="1:15" x14ac:dyDescent="0.3">
      <c r="A73" s="144"/>
      <c r="B73" s="127">
        <f t="shared" si="5"/>
        <v>2015</v>
      </c>
      <c r="C73" s="127">
        <v>8</v>
      </c>
      <c r="D73" s="214">
        <f t="shared" si="4"/>
        <v>22.342147000000001</v>
      </c>
      <c r="E73" s="213">
        <v>42217</v>
      </c>
      <c r="F73" s="182">
        <f t="shared" si="3"/>
        <v>21.665094</v>
      </c>
      <c r="G73" s="127"/>
      <c r="H73" s="125"/>
      <c r="I73" s="136"/>
      <c r="J73" s="136"/>
      <c r="K73" s="136"/>
      <c r="L73" s="136"/>
      <c r="M73" s="136"/>
      <c r="N73" s="127"/>
      <c r="O73" s="136"/>
    </row>
    <row r="74" spans="1:15" x14ac:dyDescent="0.3">
      <c r="A74" s="144"/>
      <c r="B74" s="127">
        <f t="shared" si="5"/>
        <v>2015</v>
      </c>
      <c r="C74" s="127">
        <v>9</v>
      </c>
      <c r="D74" s="214">
        <f t="shared" si="4"/>
        <v>23.553609000000002</v>
      </c>
      <c r="E74" s="213">
        <v>42248</v>
      </c>
      <c r="F74" s="182">
        <f t="shared" si="3"/>
        <v>21.943739083333337</v>
      </c>
      <c r="G74" s="127"/>
      <c r="H74" s="125"/>
      <c r="I74" s="136"/>
      <c r="J74" s="136"/>
      <c r="K74" s="136"/>
      <c r="L74" s="136"/>
      <c r="M74" s="136"/>
      <c r="N74" s="127"/>
      <c r="O74" s="136"/>
    </row>
    <row r="75" spans="1:15" x14ac:dyDescent="0.3">
      <c r="A75" s="144"/>
      <c r="B75" s="127">
        <f t="shared" si="5"/>
        <v>2015</v>
      </c>
      <c r="C75" s="127">
        <v>10</v>
      </c>
      <c r="D75" s="214">
        <f t="shared" si="4"/>
        <v>19.776109000000002</v>
      </c>
      <c r="E75" s="213">
        <v>42278</v>
      </c>
      <c r="F75" s="182">
        <f t="shared" si="3"/>
        <v>21.631375583333337</v>
      </c>
      <c r="G75" s="127"/>
      <c r="H75" s="125"/>
      <c r="I75" s="136"/>
      <c r="J75" s="136"/>
      <c r="K75" s="136"/>
      <c r="L75" s="136"/>
      <c r="M75" s="136"/>
      <c r="N75" s="127"/>
      <c r="O75" s="136"/>
    </row>
    <row r="76" spans="1:15" x14ac:dyDescent="0.3">
      <c r="A76" s="144"/>
      <c r="B76" s="127">
        <f t="shared" si="5"/>
        <v>2015</v>
      </c>
      <c r="C76" s="127">
        <v>11</v>
      </c>
      <c r="D76" s="214">
        <f t="shared" si="4"/>
        <v>20.614784</v>
      </c>
      <c r="E76" s="213">
        <v>42309</v>
      </c>
      <c r="F76" s="182">
        <f t="shared" si="3"/>
        <v>21.503634083333335</v>
      </c>
      <c r="G76" s="127"/>
      <c r="H76" s="125"/>
      <c r="I76" s="136"/>
      <c r="J76" s="136"/>
      <c r="K76" s="136"/>
      <c r="L76" s="136"/>
      <c r="M76" s="136"/>
      <c r="N76" s="127"/>
      <c r="O76" s="136"/>
    </row>
    <row r="77" spans="1:15" x14ac:dyDescent="0.3">
      <c r="A77" s="144"/>
      <c r="B77" s="127">
        <f t="shared" si="5"/>
        <v>2015</v>
      </c>
      <c r="C77" s="127">
        <v>12</v>
      </c>
      <c r="D77" s="214">
        <f t="shared" si="4"/>
        <v>20.168659000000002</v>
      </c>
      <c r="E77" s="213">
        <v>42339</v>
      </c>
      <c r="F77" s="182">
        <f t="shared" si="3"/>
        <v>20.876814833333331</v>
      </c>
      <c r="G77" s="127"/>
      <c r="H77" s="125"/>
      <c r="I77" s="136"/>
      <c r="J77" s="136"/>
      <c r="K77" s="136"/>
      <c r="L77" s="136"/>
      <c r="M77" s="136"/>
      <c r="N77" s="127"/>
      <c r="O77" s="136"/>
    </row>
    <row r="78" spans="1:15" x14ac:dyDescent="0.3">
      <c r="A78" s="144"/>
      <c r="B78" s="127">
        <f>+E11</f>
        <v>2016</v>
      </c>
      <c r="C78" s="127">
        <v>1</v>
      </c>
      <c r="D78" s="214">
        <f t="shared" ref="D78:D89" si="6">+E13</f>
        <v>12.779979000000001</v>
      </c>
      <c r="E78" s="213">
        <v>42370</v>
      </c>
      <c r="F78" s="182">
        <f t="shared" si="3"/>
        <v>20.621018416666665</v>
      </c>
      <c r="G78" s="127"/>
      <c r="H78" s="125"/>
      <c r="I78" s="136"/>
      <c r="J78" s="136"/>
      <c r="K78" s="136"/>
      <c r="L78" s="136"/>
      <c r="M78" s="136"/>
      <c r="N78" s="127"/>
      <c r="O78" s="136"/>
    </row>
    <row r="79" spans="1:15" x14ac:dyDescent="0.3">
      <c r="A79" s="144"/>
      <c r="B79" s="127">
        <f t="shared" ref="B79:B89" si="7">+B78</f>
        <v>2016</v>
      </c>
      <c r="C79" s="127">
        <v>2</v>
      </c>
      <c r="D79" s="214">
        <f t="shared" si="6"/>
        <v>21.896409999999999</v>
      </c>
      <c r="E79" s="213">
        <v>42401</v>
      </c>
      <c r="F79" s="182">
        <f t="shared" si="3"/>
        <v>20.506937000000001</v>
      </c>
      <c r="G79" s="127"/>
      <c r="H79" s="125"/>
      <c r="I79" s="136"/>
      <c r="J79" s="136"/>
      <c r="K79" s="136"/>
      <c r="L79" s="136"/>
      <c r="M79" s="136"/>
      <c r="N79" s="127"/>
      <c r="O79" s="136"/>
    </row>
    <row r="80" spans="1:15" x14ac:dyDescent="0.3">
      <c r="A80" s="144"/>
      <c r="B80" s="127">
        <f t="shared" si="7"/>
        <v>2016</v>
      </c>
      <c r="C80" s="127">
        <v>3</v>
      </c>
      <c r="D80" s="214">
        <f t="shared" si="6"/>
        <v>17.25639</v>
      </c>
      <c r="E80" s="213">
        <v>42430</v>
      </c>
      <c r="F80" s="182">
        <f t="shared" si="3"/>
        <v>20.508899333333336</v>
      </c>
      <c r="G80" s="127"/>
      <c r="H80" s="125"/>
      <c r="I80" s="136"/>
      <c r="J80" s="136"/>
      <c r="K80" s="136"/>
      <c r="L80" s="136"/>
      <c r="M80" s="136"/>
      <c r="N80" s="127"/>
      <c r="O80" s="136"/>
    </row>
    <row r="81" spans="1:15" x14ac:dyDescent="0.3">
      <c r="A81" s="144"/>
      <c r="B81" s="127">
        <f t="shared" si="7"/>
        <v>2016</v>
      </c>
      <c r="C81" s="127">
        <v>4</v>
      </c>
      <c r="D81" s="214">
        <f t="shared" si="6"/>
        <v>17.523046999999998</v>
      </c>
      <c r="E81" s="213">
        <v>42461</v>
      </c>
      <c r="F81" s="182">
        <f t="shared" si="3"/>
        <v>20.281777166666668</v>
      </c>
      <c r="G81" s="127"/>
      <c r="H81" s="125"/>
      <c r="I81" s="136"/>
      <c r="J81" s="136"/>
      <c r="K81" s="136"/>
      <c r="L81" s="136"/>
      <c r="M81" s="136"/>
      <c r="N81" s="127"/>
      <c r="O81" s="136"/>
    </row>
    <row r="82" spans="1:15" x14ac:dyDescent="0.3">
      <c r="A82" s="144"/>
      <c r="B82" s="127">
        <f t="shared" si="7"/>
        <v>2016</v>
      </c>
      <c r="C82" s="127">
        <v>5</v>
      </c>
      <c r="D82" s="214">
        <f t="shared" si="6"/>
        <v>22.156739000000002</v>
      </c>
      <c r="E82" s="213">
        <v>42491</v>
      </c>
      <c r="F82" s="182">
        <f t="shared" si="3"/>
        <v>20.281086333333334</v>
      </c>
      <c r="G82" s="127"/>
      <c r="H82" s="125"/>
      <c r="I82" s="136"/>
      <c r="J82" s="136"/>
      <c r="K82" s="136"/>
      <c r="L82" s="136"/>
      <c r="M82" s="136"/>
      <c r="N82" s="127"/>
      <c r="O82" s="136"/>
    </row>
    <row r="83" spans="1:15" x14ac:dyDescent="0.3">
      <c r="A83" s="144"/>
      <c r="B83" s="127">
        <f t="shared" si="7"/>
        <v>2016</v>
      </c>
      <c r="C83" s="127">
        <v>6</v>
      </c>
      <c r="D83" s="214">
        <f t="shared" si="6"/>
        <v>19.062946</v>
      </c>
      <c r="E83" s="213">
        <v>42522</v>
      </c>
      <c r="F83" s="182">
        <f t="shared" si="3"/>
        <v>20.130344000000004</v>
      </c>
      <c r="G83" s="127"/>
      <c r="H83" s="125"/>
      <c r="I83" s="136"/>
      <c r="J83" s="136"/>
      <c r="K83" s="136"/>
      <c r="L83" s="136"/>
      <c r="M83" s="136"/>
      <c r="N83" s="127"/>
      <c r="O83" s="136"/>
    </row>
    <row r="84" spans="1:15" x14ac:dyDescent="0.3">
      <c r="A84" s="144"/>
      <c r="B84" s="127">
        <f t="shared" si="7"/>
        <v>2016</v>
      </c>
      <c r="C84" s="127">
        <v>7</v>
      </c>
      <c r="D84" s="214">
        <f t="shared" si="6"/>
        <v>12.145371000000001</v>
      </c>
      <c r="E84" s="213">
        <v>42552</v>
      </c>
      <c r="F84" s="182">
        <f t="shared" si="3"/>
        <v>19.106349166666671</v>
      </c>
      <c r="G84" s="127"/>
      <c r="H84" s="125"/>
      <c r="I84" s="136"/>
      <c r="J84" s="136"/>
      <c r="K84" s="136"/>
      <c r="L84" s="136"/>
      <c r="M84" s="136"/>
      <c r="N84" s="127"/>
      <c r="O84" s="136"/>
    </row>
    <row r="85" spans="1:15" x14ac:dyDescent="0.3">
      <c r="A85" s="144"/>
      <c r="B85" s="127">
        <f t="shared" si="7"/>
        <v>2016</v>
      </c>
      <c r="C85" s="127">
        <v>8</v>
      </c>
      <c r="D85" s="214">
        <f t="shared" si="6"/>
        <v>25.911726999999999</v>
      </c>
      <c r="E85" s="213">
        <v>42583</v>
      </c>
      <c r="F85" s="182">
        <f t="shared" si="3"/>
        <v>19.403814166666667</v>
      </c>
      <c r="G85" s="127"/>
      <c r="H85" s="125"/>
      <c r="I85" s="136"/>
      <c r="J85" s="136"/>
      <c r="K85" s="136"/>
      <c r="L85" s="136"/>
      <c r="M85" s="136"/>
      <c r="N85" s="127"/>
      <c r="O85" s="136"/>
    </row>
    <row r="86" spans="1:15" x14ac:dyDescent="0.3">
      <c r="A86" s="144"/>
      <c r="B86" s="127">
        <f t="shared" si="7"/>
        <v>2016</v>
      </c>
      <c r="C86" s="127">
        <v>9</v>
      </c>
      <c r="D86" s="214">
        <f t="shared" si="6"/>
        <v>23.619910999999998</v>
      </c>
      <c r="E86" s="213">
        <v>42614</v>
      </c>
      <c r="F86" s="182">
        <f t="shared" si="3"/>
        <v>19.409339333333335</v>
      </c>
      <c r="G86" s="127"/>
      <c r="H86" s="125"/>
      <c r="I86" s="136"/>
      <c r="J86" s="136"/>
      <c r="K86" s="136"/>
      <c r="L86" s="136"/>
      <c r="M86" s="136"/>
      <c r="N86" s="127"/>
      <c r="O86" s="136"/>
    </row>
    <row r="87" spans="1:15" x14ac:dyDescent="0.3">
      <c r="A87" s="144"/>
      <c r="B87" s="127">
        <f t="shared" si="7"/>
        <v>2016</v>
      </c>
      <c r="C87" s="127">
        <v>10</v>
      </c>
      <c r="D87" s="214">
        <f t="shared" si="6"/>
        <v>20.269883</v>
      </c>
      <c r="E87" s="213">
        <v>42644</v>
      </c>
      <c r="F87" s="182">
        <f t="shared" si="3"/>
        <v>19.450487166666665</v>
      </c>
      <c r="G87" s="127"/>
      <c r="H87" s="125"/>
      <c r="I87" s="136"/>
      <c r="J87" s="136"/>
      <c r="K87" s="136"/>
      <c r="L87" s="136"/>
      <c r="M87" s="136"/>
      <c r="N87" s="127"/>
      <c r="O87" s="136"/>
    </row>
    <row r="88" spans="1:15" x14ac:dyDescent="0.3">
      <c r="A88" s="144"/>
      <c r="B88" s="127">
        <f t="shared" si="7"/>
        <v>2016</v>
      </c>
      <c r="C88" s="127">
        <v>11</v>
      </c>
      <c r="D88" s="214">
        <f t="shared" si="6"/>
        <v>18.368808000000001</v>
      </c>
      <c r="E88" s="213">
        <v>42675</v>
      </c>
      <c r="F88" s="182">
        <f t="shared" si="3"/>
        <v>19.263322500000001</v>
      </c>
      <c r="G88" s="127"/>
      <c r="H88" s="125"/>
      <c r="I88" s="136"/>
      <c r="J88" s="136"/>
      <c r="K88" s="136"/>
      <c r="L88" s="136"/>
      <c r="M88" s="136"/>
      <c r="N88" s="127"/>
      <c r="O88" s="136"/>
    </row>
    <row r="89" spans="1:15" x14ac:dyDescent="0.3">
      <c r="A89" s="144"/>
      <c r="B89" s="127">
        <f t="shared" si="7"/>
        <v>2016</v>
      </c>
      <c r="C89" s="127">
        <v>12</v>
      </c>
      <c r="D89" s="214">
        <f t="shared" si="6"/>
        <v>24.179162000000002</v>
      </c>
      <c r="E89" s="213">
        <v>42705</v>
      </c>
      <c r="F89" s="182">
        <f t="shared" si="3"/>
        <v>19.597531083333333</v>
      </c>
      <c r="G89" s="127"/>
      <c r="H89" s="125"/>
      <c r="I89" s="136"/>
      <c r="J89" s="136"/>
      <c r="K89" s="136"/>
      <c r="L89" s="136"/>
      <c r="M89" s="136"/>
      <c r="N89" s="127"/>
      <c r="O89" s="136"/>
    </row>
    <row r="90" spans="1:15" x14ac:dyDescent="0.3">
      <c r="A90" s="144"/>
      <c r="B90" s="127">
        <f>+F11</f>
        <v>2017</v>
      </c>
      <c r="C90" s="127">
        <v>1</v>
      </c>
      <c r="D90" s="214">
        <f t="shared" ref="D90:D101" si="8">+F13</f>
        <v>11.70844</v>
      </c>
      <c r="E90" s="213">
        <v>42736</v>
      </c>
      <c r="F90" s="182">
        <f t="shared" si="3"/>
        <v>19.508236166666666</v>
      </c>
      <c r="G90" s="127"/>
      <c r="H90" s="125"/>
      <c r="I90" s="136"/>
      <c r="J90" s="136"/>
      <c r="K90" s="136"/>
      <c r="L90" s="136"/>
      <c r="M90" s="136"/>
      <c r="N90" s="127"/>
      <c r="O90" s="136"/>
    </row>
    <row r="91" spans="1:15" x14ac:dyDescent="0.3">
      <c r="A91" s="144"/>
      <c r="B91" s="127">
        <f t="shared" ref="B91:B101" si="9">+B90</f>
        <v>2017</v>
      </c>
      <c r="C91" s="127">
        <v>2</v>
      </c>
      <c r="D91" s="214">
        <f t="shared" si="8"/>
        <v>17.096639</v>
      </c>
      <c r="E91" s="213">
        <v>42767</v>
      </c>
      <c r="F91" s="182">
        <f t="shared" si="3"/>
        <v>19.108255249999999</v>
      </c>
      <c r="G91" s="127"/>
      <c r="H91" s="125"/>
      <c r="I91" s="136"/>
      <c r="J91" s="136"/>
      <c r="K91" s="136"/>
      <c r="L91" s="136"/>
      <c r="M91" s="136"/>
      <c r="N91" s="127"/>
      <c r="O91" s="136"/>
    </row>
    <row r="92" spans="1:15" x14ac:dyDescent="0.3">
      <c r="A92" s="144"/>
      <c r="B92" s="127">
        <f t="shared" si="9"/>
        <v>2017</v>
      </c>
      <c r="C92" s="127">
        <v>3</v>
      </c>
      <c r="D92" s="214">
        <f t="shared" si="8"/>
        <v>18.475072000000001</v>
      </c>
      <c r="E92" s="213">
        <v>42795</v>
      </c>
      <c r="F92" s="182">
        <f t="shared" si="3"/>
        <v>19.209812083333336</v>
      </c>
      <c r="G92" s="127"/>
      <c r="H92" s="125"/>
      <c r="I92" s="136"/>
      <c r="J92" s="136"/>
      <c r="K92" s="136"/>
      <c r="L92" s="136"/>
      <c r="M92" s="136"/>
      <c r="N92" s="127"/>
      <c r="O92" s="136"/>
    </row>
    <row r="93" spans="1:15" x14ac:dyDescent="0.3">
      <c r="A93" s="144"/>
      <c r="B93" s="127">
        <f t="shared" si="9"/>
        <v>2017</v>
      </c>
      <c r="C93" s="127">
        <v>4</v>
      </c>
      <c r="D93" s="214">
        <f t="shared" si="8"/>
        <v>15.472929000000001</v>
      </c>
      <c r="E93" s="213">
        <v>42826</v>
      </c>
      <c r="F93" s="182">
        <f t="shared" si="3"/>
        <v>19.038968916666665</v>
      </c>
      <c r="G93" s="41"/>
      <c r="H93" s="144"/>
    </row>
    <row r="94" spans="1:15" x14ac:dyDescent="0.3">
      <c r="A94" s="144"/>
      <c r="B94" s="127">
        <f t="shared" si="9"/>
        <v>2017</v>
      </c>
      <c r="C94" s="127">
        <v>5</v>
      </c>
      <c r="D94" s="214">
        <f t="shared" si="8"/>
        <v>21.689450000000001</v>
      </c>
      <c r="E94" s="213">
        <v>42856</v>
      </c>
      <c r="F94" s="182">
        <f t="shared" si="3"/>
        <v>19.000028166666667</v>
      </c>
      <c r="G94" s="41"/>
      <c r="H94" s="144"/>
    </row>
    <row r="95" spans="1:15" x14ac:dyDescent="0.3">
      <c r="A95" s="144"/>
      <c r="B95" s="127">
        <f t="shared" si="9"/>
        <v>2017</v>
      </c>
      <c r="C95" s="127">
        <v>6</v>
      </c>
      <c r="D95" s="214">
        <f t="shared" si="8"/>
        <v>19.339009999999998</v>
      </c>
      <c r="E95" s="213">
        <v>42887</v>
      </c>
      <c r="F95" s="182">
        <f t="shared" si="3"/>
        <v>19.0230335</v>
      </c>
      <c r="G95" s="41"/>
      <c r="H95" s="144"/>
    </row>
    <row r="96" spans="1:15" x14ac:dyDescent="0.3">
      <c r="A96" s="144"/>
      <c r="B96" s="127">
        <f t="shared" si="9"/>
        <v>2017</v>
      </c>
      <c r="C96" s="127">
        <v>7</v>
      </c>
      <c r="D96" s="214">
        <f t="shared" si="8"/>
        <v>21.718878</v>
      </c>
      <c r="E96" s="213">
        <v>42917</v>
      </c>
      <c r="F96" s="182">
        <f t="shared" si="3"/>
        <v>19.820825750000001</v>
      </c>
      <c r="G96" s="41"/>
      <c r="H96" s="144"/>
    </row>
    <row r="97" spans="1:8" x14ac:dyDescent="0.3">
      <c r="A97" s="144"/>
      <c r="B97" s="127">
        <f t="shared" si="9"/>
        <v>2017</v>
      </c>
      <c r="C97" s="127">
        <v>8</v>
      </c>
      <c r="D97" s="214">
        <f t="shared" si="8"/>
        <v>17.941334000000001</v>
      </c>
      <c r="E97" s="213">
        <v>42948</v>
      </c>
      <c r="F97" s="182">
        <f t="shared" ref="F97:F117" si="10">+AVERAGE(D86:D97)</f>
        <v>19.156626333333332</v>
      </c>
      <c r="G97" s="41"/>
      <c r="H97" s="144"/>
    </row>
    <row r="98" spans="1:8" x14ac:dyDescent="0.3">
      <c r="A98" s="144"/>
      <c r="B98" s="127">
        <f t="shared" si="9"/>
        <v>2017</v>
      </c>
      <c r="C98" s="127">
        <v>9</v>
      </c>
      <c r="D98" s="214">
        <f t="shared" si="8"/>
        <v>18.565638</v>
      </c>
      <c r="E98" s="213">
        <v>42979</v>
      </c>
      <c r="F98" s="182">
        <f t="shared" si="10"/>
        <v>18.735436916666668</v>
      </c>
      <c r="G98" s="41"/>
      <c r="H98" s="144"/>
    </row>
    <row r="99" spans="1:8" x14ac:dyDescent="0.3">
      <c r="A99" s="144"/>
      <c r="B99" s="127">
        <f t="shared" si="9"/>
        <v>2017</v>
      </c>
      <c r="C99" s="127">
        <v>10</v>
      </c>
      <c r="D99" s="214">
        <f t="shared" si="8"/>
        <v>21.152819999999998</v>
      </c>
      <c r="E99" s="213">
        <v>43009</v>
      </c>
      <c r="F99" s="182">
        <f t="shared" si="10"/>
        <v>18.809014999999999</v>
      </c>
      <c r="G99" s="41"/>
      <c r="H99" s="144"/>
    </row>
    <row r="100" spans="1:8" x14ac:dyDescent="0.3">
      <c r="A100" s="144"/>
      <c r="B100" s="127">
        <f t="shared" si="9"/>
        <v>2017</v>
      </c>
      <c r="C100" s="127">
        <v>11</v>
      </c>
      <c r="D100" s="214">
        <f t="shared" si="8"/>
        <v>18.353035999999999</v>
      </c>
      <c r="E100" s="213">
        <v>43040</v>
      </c>
      <c r="F100" s="182">
        <f t="shared" si="10"/>
        <v>18.807700666666666</v>
      </c>
      <c r="G100" s="41"/>
      <c r="H100" s="144"/>
    </row>
    <row r="101" spans="1:8" x14ac:dyDescent="0.3">
      <c r="A101" s="144"/>
      <c r="B101" s="127">
        <f t="shared" si="9"/>
        <v>2017</v>
      </c>
      <c r="C101" s="127">
        <v>12</v>
      </c>
      <c r="D101" s="214">
        <f t="shared" si="8"/>
        <v>19.044822</v>
      </c>
      <c r="E101" s="213">
        <v>43070</v>
      </c>
      <c r="F101" s="182">
        <f t="shared" si="10"/>
        <v>18.379839</v>
      </c>
      <c r="G101" s="41"/>
      <c r="H101" s="144"/>
    </row>
    <row r="102" spans="1:8" x14ac:dyDescent="0.3">
      <c r="A102" s="144"/>
      <c r="B102" s="127">
        <f>+G11</f>
        <v>2018</v>
      </c>
      <c r="C102" s="127">
        <v>1</v>
      </c>
      <c r="D102" s="214">
        <f t="shared" ref="D102:D113" si="11">+G13</f>
        <v>14.232621999999999</v>
      </c>
      <c r="E102" s="213">
        <v>43101</v>
      </c>
      <c r="F102" s="182">
        <f t="shared" si="10"/>
        <v>18.590187500000003</v>
      </c>
      <c r="G102" s="41"/>
      <c r="H102" s="144"/>
    </row>
    <row r="103" spans="1:8" x14ac:dyDescent="0.3">
      <c r="A103" s="144"/>
      <c r="B103" s="127">
        <f t="shared" ref="B103:B113" si="12">+B102</f>
        <v>2018</v>
      </c>
      <c r="C103" s="127">
        <v>2</v>
      </c>
      <c r="D103" s="214">
        <f t="shared" si="11"/>
        <v>16.825913</v>
      </c>
      <c r="E103" s="213">
        <v>43132</v>
      </c>
      <c r="F103" s="182">
        <f t="shared" si="10"/>
        <v>18.567627000000002</v>
      </c>
      <c r="G103" s="41"/>
      <c r="H103" s="144"/>
    </row>
    <row r="104" spans="1:8" x14ac:dyDescent="0.3">
      <c r="A104" s="144"/>
      <c r="B104" s="127">
        <f t="shared" si="12"/>
        <v>2018</v>
      </c>
      <c r="C104" s="127">
        <v>3</v>
      </c>
      <c r="D104" s="214">
        <f t="shared" si="11"/>
        <v>20.198792000000001</v>
      </c>
      <c r="E104" s="213">
        <v>43160</v>
      </c>
      <c r="F104" s="182">
        <f t="shared" si="10"/>
        <v>18.711270333333335</v>
      </c>
      <c r="G104" s="41"/>
      <c r="H104" s="144"/>
    </row>
    <row r="105" spans="1:8" x14ac:dyDescent="0.3">
      <c r="A105" s="144"/>
      <c r="B105" s="127">
        <f t="shared" si="12"/>
        <v>2018</v>
      </c>
      <c r="C105" s="127">
        <v>4</v>
      </c>
      <c r="D105" s="214">
        <f t="shared" si="11"/>
        <v>15.956524</v>
      </c>
      <c r="E105" s="213">
        <v>43191</v>
      </c>
      <c r="F105" s="182">
        <f t="shared" si="10"/>
        <v>18.751569916666664</v>
      </c>
      <c r="G105" s="41"/>
      <c r="H105" s="144"/>
    </row>
    <row r="106" spans="1:8" x14ac:dyDescent="0.3">
      <c r="A106" s="144"/>
      <c r="B106" s="127">
        <f t="shared" si="12"/>
        <v>2018</v>
      </c>
      <c r="C106" s="127">
        <v>5</v>
      </c>
      <c r="D106" s="214">
        <f t="shared" si="11"/>
        <v>17.470355000000001</v>
      </c>
      <c r="E106" s="213">
        <v>43221</v>
      </c>
      <c r="F106" s="182">
        <f t="shared" si="10"/>
        <v>18.399978666666669</v>
      </c>
      <c r="G106" s="41"/>
      <c r="H106" s="144"/>
    </row>
    <row r="107" spans="1:8" x14ac:dyDescent="0.3">
      <c r="A107" s="144"/>
      <c r="B107" s="127">
        <f t="shared" si="12"/>
        <v>2018</v>
      </c>
      <c r="C107" s="127">
        <v>6</v>
      </c>
      <c r="D107" s="214">
        <f t="shared" si="11"/>
        <v>16.926577000000002</v>
      </c>
      <c r="E107" s="213">
        <v>43252</v>
      </c>
      <c r="F107" s="182">
        <f t="shared" si="10"/>
        <v>18.198942583333334</v>
      </c>
      <c r="G107" s="41"/>
      <c r="H107" s="144"/>
    </row>
    <row r="108" spans="1:8" x14ac:dyDescent="0.3">
      <c r="A108" s="144"/>
      <c r="B108" s="127">
        <f t="shared" si="12"/>
        <v>2018</v>
      </c>
      <c r="C108" s="127">
        <v>7</v>
      </c>
      <c r="D108" s="214">
        <f t="shared" si="11"/>
        <v>17.634129999999999</v>
      </c>
      <c r="E108" s="213">
        <v>43282</v>
      </c>
      <c r="F108" s="182">
        <f t="shared" si="10"/>
        <v>17.858546916666668</v>
      </c>
      <c r="G108" s="41"/>
      <c r="H108" s="144"/>
    </row>
    <row r="109" spans="1:8" x14ac:dyDescent="0.3">
      <c r="A109" s="144"/>
      <c r="B109" s="127">
        <f t="shared" si="12"/>
        <v>2018</v>
      </c>
      <c r="C109" s="127">
        <v>8</v>
      </c>
      <c r="D109" s="214">
        <f t="shared" si="11"/>
        <v>17.756171999999999</v>
      </c>
      <c r="E109" s="213">
        <v>43313</v>
      </c>
      <c r="F109" s="182">
        <f>+AVERAGE(D98:D109)</f>
        <v>17.843116750000004</v>
      </c>
      <c r="G109" s="41"/>
      <c r="H109" s="144"/>
    </row>
    <row r="110" spans="1:8" x14ac:dyDescent="0.3">
      <c r="A110" s="144"/>
      <c r="B110" s="127">
        <f t="shared" si="12"/>
        <v>2018</v>
      </c>
      <c r="C110" s="127">
        <v>9</v>
      </c>
      <c r="D110" s="214">
        <f t="shared" si="11"/>
        <v>16.872081000000001</v>
      </c>
      <c r="E110" s="213">
        <v>43344</v>
      </c>
      <c r="F110" s="182">
        <f t="shared" si="10"/>
        <v>17.701986999999999</v>
      </c>
      <c r="G110" s="41"/>
      <c r="H110" s="144"/>
    </row>
    <row r="111" spans="1:8" x14ac:dyDescent="0.3">
      <c r="A111" s="144"/>
      <c r="B111" s="127">
        <f t="shared" si="12"/>
        <v>2018</v>
      </c>
      <c r="C111" s="127">
        <v>10</v>
      </c>
      <c r="D111" s="214">
        <f t="shared" si="11"/>
        <v>17.543887999999999</v>
      </c>
      <c r="E111" s="213">
        <v>43374</v>
      </c>
      <c r="F111" s="182">
        <f t="shared" si="10"/>
        <v>17.401242666666665</v>
      </c>
      <c r="G111" s="41"/>
      <c r="H111" s="144"/>
    </row>
    <row r="112" spans="1:8" x14ac:dyDescent="0.3">
      <c r="A112" s="144"/>
      <c r="B112" s="127">
        <f t="shared" si="12"/>
        <v>2018</v>
      </c>
      <c r="C112" s="127">
        <v>11</v>
      </c>
      <c r="D112" s="214">
        <f t="shared" si="11"/>
        <v>17.539317</v>
      </c>
      <c r="E112" s="213">
        <v>43405</v>
      </c>
      <c r="F112" s="182">
        <f t="shared" si="10"/>
        <v>17.333432750000004</v>
      </c>
      <c r="G112" s="41"/>
      <c r="H112" s="144"/>
    </row>
    <row r="113" spans="1:8" x14ac:dyDescent="0.3">
      <c r="A113" s="144"/>
      <c r="B113" s="127">
        <f t="shared" si="12"/>
        <v>2018</v>
      </c>
      <c r="C113" s="127">
        <v>12</v>
      </c>
      <c r="D113" s="214">
        <f t="shared" si="11"/>
        <v>17.304849999999998</v>
      </c>
      <c r="E113" s="213">
        <v>43435</v>
      </c>
      <c r="F113" s="182">
        <f t="shared" si="10"/>
        <v>17.188435083333335</v>
      </c>
      <c r="G113" s="41"/>
      <c r="H113" s="144"/>
    </row>
    <row r="114" spans="1:8" x14ac:dyDescent="0.3">
      <c r="A114" s="144"/>
      <c r="B114" s="127">
        <v>2019</v>
      </c>
      <c r="C114" s="127">
        <v>1</v>
      </c>
      <c r="D114" s="214">
        <f t="shared" ref="D114:D125" si="13">+H13</f>
        <v>12.435285</v>
      </c>
      <c r="E114" s="213">
        <v>43466</v>
      </c>
      <c r="F114" s="182">
        <f t="shared" si="10"/>
        <v>17.038657000000001</v>
      </c>
      <c r="G114" s="41"/>
      <c r="H114" s="144"/>
    </row>
    <row r="115" spans="1:8" x14ac:dyDescent="0.3">
      <c r="A115" s="144"/>
      <c r="B115" s="127">
        <f t="shared" ref="B115:B125" si="14">+B114</f>
        <v>2019</v>
      </c>
      <c r="C115" s="127">
        <v>2</v>
      </c>
      <c r="D115" s="214">
        <f t="shared" si="13"/>
        <v>16.350805999999999</v>
      </c>
      <c r="E115" s="213">
        <v>43497</v>
      </c>
      <c r="F115" s="182">
        <f t="shared" si="10"/>
        <v>16.999064749999999</v>
      </c>
      <c r="G115" s="41"/>
      <c r="H115" s="144"/>
    </row>
    <row r="116" spans="1:8" x14ac:dyDescent="0.3">
      <c r="A116" s="144"/>
      <c r="B116" s="127">
        <f t="shared" si="14"/>
        <v>2019</v>
      </c>
      <c r="C116" s="127">
        <v>3</v>
      </c>
      <c r="D116" s="214">
        <f t="shared" si="13"/>
        <v>14.727138</v>
      </c>
      <c r="E116" s="213">
        <v>43525</v>
      </c>
      <c r="F116" s="182">
        <f t="shared" si="10"/>
        <v>16.543093583333331</v>
      </c>
      <c r="G116" s="41"/>
      <c r="H116" s="144"/>
    </row>
    <row r="117" spans="1:8" x14ac:dyDescent="0.3">
      <c r="A117" s="144"/>
      <c r="B117" s="127">
        <f t="shared" si="14"/>
        <v>2019</v>
      </c>
      <c r="C117" s="127">
        <v>4</v>
      </c>
      <c r="D117" s="214">
        <f t="shared" si="13"/>
        <v>19.913686999999999</v>
      </c>
      <c r="E117" s="213">
        <v>43556</v>
      </c>
      <c r="F117" s="182">
        <f t="shared" si="10"/>
        <v>16.872857166666666</v>
      </c>
      <c r="G117" s="41"/>
      <c r="H117" s="144"/>
    </row>
    <row r="118" spans="1:8" x14ac:dyDescent="0.3">
      <c r="A118" s="144"/>
      <c r="B118" s="127">
        <f t="shared" si="14"/>
        <v>2019</v>
      </c>
      <c r="C118" s="127">
        <v>5</v>
      </c>
      <c r="D118" s="214">
        <f>+H17</f>
        <v>19.490182000000001</v>
      </c>
      <c r="E118" s="213">
        <v>43586</v>
      </c>
      <c r="F118" s="182">
        <f>+AVERAGE(D107:D118)</f>
        <v>17.041176083333337</v>
      </c>
      <c r="G118" s="41"/>
      <c r="H118" s="144"/>
    </row>
    <row r="119" spans="1:8" x14ac:dyDescent="0.3">
      <c r="A119" s="144"/>
      <c r="B119" s="127">
        <f t="shared" si="14"/>
        <v>2019</v>
      </c>
      <c r="C119" s="127">
        <v>6</v>
      </c>
      <c r="D119" s="214">
        <f t="shared" si="13"/>
        <v>15.814799000000001</v>
      </c>
      <c r="E119" s="213">
        <v>43617</v>
      </c>
      <c r="F119" s="182">
        <f t="shared" ref="F119" si="15">+AVERAGE(D108:D119)</f>
        <v>16.948527916666666</v>
      </c>
      <c r="G119" s="41"/>
      <c r="H119" s="144"/>
    </row>
    <row r="120" spans="1:8" x14ac:dyDescent="0.3">
      <c r="A120" s="144"/>
      <c r="B120" s="127">
        <f t="shared" si="14"/>
        <v>2019</v>
      </c>
      <c r="C120" s="127">
        <v>7</v>
      </c>
      <c r="D120" s="214">
        <f>+H19</f>
        <v>17.222331000000001</v>
      </c>
      <c r="E120" s="213">
        <v>43647</v>
      </c>
      <c r="F120" s="182">
        <f>+AVERAGE(D109:D120)</f>
        <v>16.914211333333334</v>
      </c>
      <c r="G120" s="41"/>
      <c r="H120" s="144"/>
    </row>
    <row r="121" spans="1:8" x14ac:dyDescent="0.3">
      <c r="A121" s="144"/>
      <c r="B121" s="127">
        <f t="shared" si="14"/>
        <v>2019</v>
      </c>
      <c r="C121" s="127">
        <v>8</v>
      </c>
      <c r="D121" s="214">
        <f t="shared" si="13"/>
        <v>15.066508000000001</v>
      </c>
      <c r="E121" s="213">
        <v>43678</v>
      </c>
      <c r="F121" s="182">
        <f>+AVERAGE(D110:D121)</f>
        <v>16.690072666666669</v>
      </c>
      <c r="G121" s="41"/>
      <c r="H121" s="144"/>
    </row>
    <row r="122" spans="1:8" x14ac:dyDescent="0.3">
      <c r="A122" s="144"/>
      <c r="B122" s="127">
        <f t="shared" si="14"/>
        <v>2019</v>
      </c>
      <c r="C122" s="127">
        <v>9</v>
      </c>
      <c r="D122" s="214">
        <f t="shared" si="13"/>
        <v>20.988323000000001</v>
      </c>
      <c r="E122" s="213">
        <v>43709</v>
      </c>
      <c r="F122" s="182">
        <f>+AVERAGE(D111:D122)</f>
        <v>17.033092833333331</v>
      </c>
      <c r="G122" s="41"/>
      <c r="H122" s="144"/>
    </row>
    <row r="123" spans="1:8" x14ac:dyDescent="0.3">
      <c r="A123" s="144"/>
      <c r="B123" s="127">
        <f t="shared" si="14"/>
        <v>2019</v>
      </c>
      <c r="C123" s="127">
        <v>10</v>
      </c>
      <c r="D123" s="214">
        <f t="shared" si="13"/>
        <v>0</v>
      </c>
      <c r="E123" s="213">
        <v>43739</v>
      </c>
      <c r="F123" s="182">
        <f t="shared" ref="F123" si="16">+AVERAGE(D112:D123)</f>
        <v>15.571102166666668</v>
      </c>
      <c r="G123" s="41"/>
      <c r="H123" s="144"/>
    </row>
    <row r="124" spans="1:8" x14ac:dyDescent="0.3">
      <c r="A124" s="144"/>
      <c r="B124" s="127">
        <f t="shared" si="14"/>
        <v>2019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14.109492416666667</v>
      </c>
      <c r="G124" s="41"/>
      <c r="H124" s="144"/>
    </row>
    <row r="125" spans="1:8" x14ac:dyDescent="0.3">
      <c r="A125" s="144"/>
      <c r="B125" s="127">
        <f t="shared" si="14"/>
        <v>2019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7">+AVERAGE(D114:D125)</f>
        <v>12.667421583333335</v>
      </c>
      <c r="G125" s="41"/>
      <c r="H125" s="144"/>
    </row>
    <row r="126" spans="1:8" x14ac:dyDescent="0.3">
      <c r="A126" s="144"/>
      <c r="B126" s="41"/>
      <c r="C126" s="41"/>
      <c r="D126" s="41"/>
      <c r="E126" s="41"/>
      <c r="F126" s="41"/>
      <c r="G126" s="41"/>
      <c r="H126" s="144"/>
    </row>
    <row r="127" spans="1:8" x14ac:dyDescent="0.3">
      <c r="A127" s="144"/>
      <c r="B127" s="144"/>
      <c r="C127" s="144"/>
      <c r="D127" s="144"/>
      <c r="E127" s="144"/>
      <c r="F127" s="144"/>
      <c r="G127" s="144"/>
      <c r="H127" s="144"/>
    </row>
    <row r="128" spans="1:8" x14ac:dyDescent="0.3">
      <c r="A128" s="144"/>
      <c r="B128" s="144"/>
      <c r="C128" s="144"/>
      <c r="D128" s="144"/>
      <c r="E128" s="144"/>
      <c r="F128" s="144"/>
      <c r="G128" s="144"/>
      <c r="H128" s="144"/>
    </row>
    <row r="129" spans="1:8" x14ac:dyDescent="0.3">
      <c r="A129" s="144"/>
      <c r="B129" s="144"/>
      <c r="C129" s="144"/>
      <c r="D129" s="144"/>
      <c r="E129" s="144"/>
      <c r="F129" s="144"/>
      <c r="G129" s="144"/>
      <c r="H129" s="144"/>
    </row>
    <row r="130" spans="1:8" x14ac:dyDescent="0.3">
      <c r="A130" s="144"/>
      <c r="B130" s="144"/>
      <c r="C130" s="144"/>
      <c r="D130" s="144"/>
      <c r="E130" s="144"/>
      <c r="F130" s="144"/>
      <c r="G130" s="144"/>
      <c r="H130" s="144"/>
    </row>
    <row r="131" spans="1:8" x14ac:dyDescent="0.3">
      <c r="A131" s="144"/>
      <c r="B131" s="144"/>
      <c r="C131" s="144"/>
      <c r="D131" s="144"/>
      <c r="E131" s="144"/>
      <c r="F131" s="144"/>
      <c r="G131" s="144"/>
      <c r="H131" s="144"/>
    </row>
    <row r="132" spans="1:8" x14ac:dyDescent="0.3">
      <c r="A132" s="41"/>
      <c r="B132" s="41"/>
      <c r="C132" s="41"/>
      <c r="D132" s="41"/>
      <c r="E132" s="41"/>
      <c r="F132" s="41"/>
      <c r="G132" s="41"/>
      <c r="H132" s="41"/>
    </row>
    <row r="133" spans="1:8" x14ac:dyDescent="0.3">
      <c r="A133" s="41"/>
      <c r="G133" s="41"/>
    </row>
    <row r="134" spans="1:8" x14ac:dyDescent="0.3">
      <c r="B134" s="127">
        <f>+B125</f>
        <v>2019</v>
      </c>
    </row>
    <row r="135" spans="1:8" x14ac:dyDescent="0.3">
      <c r="B135" s="127">
        <f t="shared" ref="B135" si="18">+B134</f>
        <v>2019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ignoredErrors>
    <ignoredError sqref="B66 B78 B90 B102" formula="1"/>
  </ignoredError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P138"/>
  <sheetViews>
    <sheetView zoomScaleNormal="100" zoomScaleSheetLayoutView="100" workbookViewId="0"/>
  </sheetViews>
  <sheetFormatPr baseColWidth="10" defaultColWidth="11.44140625" defaultRowHeight="15.6" x14ac:dyDescent="0.3"/>
  <cols>
    <col min="1" max="1" width="1.88671875" style="40" customWidth="1"/>
    <col min="2" max="2" width="13" style="136" customWidth="1"/>
    <col min="3" max="8" width="10.44140625" style="136" customWidth="1"/>
    <col min="9" max="11" width="10.88671875" style="136" customWidth="1"/>
    <col min="12" max="12" width="1.88671875" style="136" customWidth="1"/>
    <col min="13" max="13" width="11.44140625" style="136"/>
    <col min="14" max="14" width="4.6640625" style="127" customWidth="1"/>
    <col min="15" max="16" width="11.44140625" style="136"/>
    <col min="17" max="16384" width="11.44140625" style="40"/>
  </cols>
  <sheetData>
    <row r="1" spans="1:1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3">
      <c r="A7" s="58"/>
      <c r="B7" s="42"/>
      <c r="C7" s="226" t="s">
        <v>201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  <c r="P7" s="40"/>
    </row>
    <row r="8" spans="1:16" x14ac:dyDescent="0.3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  <c r="P8" s="40"/>
    </row>
    <row r="9" spans="1:1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3">
      <c r="A10" s="58"/>
      <c r="B10" s="44"/>
      <c r="C10" s="227" t="s">
        <v>1</v>
      </c>
      <c r="D10" s="227"/>
      <c r="E10" s="227"/>
      <c r="F10" s="227"/>
      <c r="G10" s="227"/>
      <c r="H10" s="227"/>
      <c r="I10" s="222" t="str">
        <f>'Histórico exportaciones'!I10</f>
        <v>% Cambio   '19/'18</v>
      </c>
      <c r="J10" s="222" t="str">
        <f>'Histórico exportaciones'!J10</f>
        <v xml:space="preserve"> '19 como % de '18</v>
      </c>
      <c r="K10" s="222" t="str">
        <f>'Histórico exportaciones'!K10</f>
        <v>% Cambio   '18/'17</v>
      </c>
      <c r="L10" s="60"/>
      <c r="M10" s="40"/>
      <c r="N10" s="41"/>
      <c r="O10" s="40"/>
      <c r="P10" s="40"/>
    </row>
    <row r="11" spans="1:16" x14ac:dyDescent="0.3">
      <c r="A11" s="58"/>
      <c r="B11" s="44"/>
      <c r="C11" s="187">
        <f>'Histórico exportaciones'!C11</f>
        <v>2014</v>
      </c>
      <c r="D11" s="187">
        <f>'Histórico exportaciones'!D11</f>
        <v>2015</v>
      </c>
      <c r="E11" s="187">
        <f>'Histórico exportaciones'!E11</f>
        <v>2016</v>
      </c>
      <c r="F11" s="187">
        <f>'Histórico exportaciones'!F11</f>
        <v>2017</v>
      </c>
      <c r="G11" s="187">
        <f>'Histórico exportaciones'!G11</f>
        <v>2018</v>
      </c>
      <c r="H11" s="187">
        <f>'Histórico exportaciones'!H11</f>
        <v>2019</v>
      </c>
      <c r="I11" s="222"/>
      <c r="J11" s="222"/>
      <c r="K11" s="222"/>
      <c r="L11" s="60"/>
      <c r="M11" s="40"/>
      <c r="N11" s="41"/>
      <c r="O11" s="45"/>
      <c r="P11" s="40"/>
    </row>
    <row r="12" spans="1:16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3">
      <c r="A13" s="58"/>
      <c r="B13" s="67" t="s">
        <v>7</v>
      </c>
      <c r="C13" s="68">
        <v>3.42442</v>
      </c>
      <c r="D13" s="68">
        <v>3.4150149999999999</v>
      </c>
      <c r="E13" s="68">
        <v>4.0385220000000004</v>
      </c>
      <c r="F13" s="68">
        <v>2.4841359999999999</v>
      </c>
      <c r="G13" s="68">
        <v>4.1683919999999999</v>
      </c>
      <c r="H13" s="68">
        <v>21.532340999999999</v>
      </c>
      <c r="I13" s="68">
        <v>416.56228588865918</v>
      </c>
      <c r="J13" s="68">
        <v>516.56228588865918</v>
      </c>
      <c r="K13" s="68">
        <v>67.800474692206876</v>
      </c>
      <c r="L13" s="60"/>
      <c r="M13" s="40"/>
      <c r="N13" s="41">
        <f t="shared" ref="N13:N24" si="0">IF(H13="","",1)</f>
        <v>1</v>
      </c>
      <c r="O13" s="41"/>
      <c r="P13" s="40"/>
    </row>
    <row r="14" spans="1:16" x14ac:dyDescent="0.3">
      <c r="A14" s="58"/>
      <c r="B14" s="67" t="s">
        <v>8</v>
      </c>
      <c r="C14" s="68">
        <v>5.2793859999999997</v>
      </c>
      <c r="D14" s="68">
        <v>14.567052</v>
      </c>
      <c r="E14" s="68">
        <v>4.5561210000000001</v>
      </c>
      <c r="F14" s="68">
        <v>2.2883819999999999</v>
      </c>
      <c r="G14" s="68">
        <v>8.4897810000000007</v>
      </c>
      <c r="H14" s="68">
        <v>18.000236999999998</v>
      </c>
      <c r="I14" s="68">
        <v>112.02239492396795</v>
      </c>
      <c r="J14" s="68">
        <v>212.02239492396794</v>
      </c>
      <c r="K14" s="68">
        <v>270.99492130247489</v>
      </c>
      <c r="L14" s="60"/>
      <c r="M14" s="41"/>
      <c r="N14" s="41">
        <f t="shared" si="0"/>
        <v>1</v>
      </c>
      <c r="O14" s="41"/>
      <c r="P14" s="41"/>
    </row>
    <row r="15" spans="1:16" x14ac:dyDescent="0.3">
      <c r="A15" s="58"/>
      <c r="B15" s="67" t="s">
        <v>9</v>
      </c>
      <c r="C15" s="68">
        <v>6.0742229999999999</v>
      </c>
      <c r="D15" s="68">
        <v>12.04468</v>
      </c>
      <c r="E15" s="68">
        <v>2.92936</v>
      </c>
      <c r="F15" s="68">
        <v>4.2724900000000003</v>
      </c>
      <c r="G15" s="68">
        <v>11.162946</v>
      </c>
      <c r="H15" s="68">
        <v>8.7474460000000001</v>
      </c>
      <c r="I15" s="68">
        <v>-21.638553120296379</v>
      </c>
      <c r="J15" s="68">
        <v>78.361446879703621</v>
      </c>
      <c r="K15" s="68">
        <v>161.27494739601494</v>
      </c>
      <c r="L15" s="60"/>
      <c r="M15" s="41"/>
      <c r="N15" s="41">
        <f t="shared" si="0"/>
        <v>1</v>
      </c>
      <c r="O15" s="41"/>
      <c r="P15" s="41"/>
    </row>
    <row r="16" spans="1:16" x14ac:dyDescent="0.3">
      <c r="A16" s="58"/>
      <c r="B16" s="67" t="s">
        <v>10</v>
      </c>
      <c r="C16" s="68">
        <v>3.6137060000000001</v>
      </c>
      <c r="D16" s="68">
        <v>6.6107610000000001</v>
      </c>
      <c r="E16" s="68">
        <v>2.9650029999999998</v>
      </c>
      <c r="F16" s="68">
        <v>2.8818609999999998</v>
      </c>
      <c r="G16" s="68">
        <v>13.856878</v>
      </c>
      <c r="H16" s="68">
        <v>17.095535999999999</v>
      </c>
      <c r="I16" s="68">
        <v>23.3722054852471</v>
      </c>
      <c r="J16" s="68">
        <v>123.37220548524709</v>
      </c>
      <c r="K16" s="68">
        <v>380.83089364823638</v>
      </c>
      <c r="L16" s="60"/>
      <c r="M16" s="41"/>
      <c r="N16" s="41">
        <f t="shared" si="0"/>
        <v>1</v>
      </c>
      <c r="O16" s="41"/>
      <c r="P16" s="41"/>
    </row>
    <row r="17" spans="1:16" x14ac:dyDescent="0.3">
      <c r="A17" s="58"/>
      <c r="B17" s="67" t="s">
        <v>11</v>
      </c>
      <c r="C17" s="68">
        <v>5.3112909999999998</v>
      </c>
      <c r="D17" s="68">
        <v>3.3356849999999998</v>
      </c>
      <c r="E17" s="68">
        <v>7.0252160000000003</v>
      </c>
      <c r="F17" s="68">
        <v>6.3947229999999999</v>
      </c>
      <c r="G17" s="68">
        <v>16.757715999999999</v>
      </c>
      <c r="H17" s="68">
        <v>8.1017969999999995</v>
      </c>
      <c r="I17" s="68">
        <v>-51.653333903021149</v>
      </c>
      <c r="J17" s="68">
        <v>48.346666096978851</v>
      </c>
      <c r="K17" s="68">
        <v>162.05538535445552</v>
      </c>
      <c r="L17" s="60"/>
      <c r="M17" s="41"/>
      <c r="N17" s="41">
        <f t="shared" si="0"/>
        <v>1</v>
      </c>
      <c r="O17" s="41"/>
      <c r="P17" s="41"/>
    </row>
    <row r="18" spans="1:16" x14ac:dyDescent="0.3">
      <c r="A18" s="58"/>
      <c r="B18" s="67" t="s">
        <v>12</v>
      </c>
      <c r="C18" s="68">
        <v>4.6518240000000004</v>
      </c>
      <c r="D18" s="68">
        <v>6.9369579999999997</v>
      </c>
      <c r="E18" s="68">
        <v>2.638436</v>
      </c>
      <c r="F18" s="68">
        <v>12.990640000000001</v>
      </c>
      <c r="G18" s="68">
        <v>12.271471</v>
      </c>
      <c r="H18" s="68">
        <v>21.815911</v>
      </c>
      <c r="I18" s="68">
        <v>77.777472643662676</v>
      </c>
      <c r="J18" s="68">
        <v>177.77747264366269</v>
      </c>
      <c r="K18" s="68">
        <v>-5.5360551905064064</v>
      </c>
      <c r="L18" s="60"/>
      <c r="M18" s="41"/>
      <c r="N18" s="41">
        <f t="shared" si="0"/>
        <v>1</v>
      </c>
      <c r="O18" s="41"/>
      <c r="P18" s="41"/>
    </row>
    <row r="19" spans="1:16" x14ac:dyDescent="0.3">
      <c r="A19" s="58"/>
      <c r="B19" s="67" t="s">
        <v>13</v>
      </c>
      <c r="C19" s="68">
        <v>5.5335729999999996</v>
      </c>
      <c r="D19" s="68">
        <v>3.9073159999999998</v>
      </c>
      <c r="E19" s="68">
        <v>4.4303210000000002</v>
      </c>
      <c r="F19" s="68">
        <v>5.6210000000000004</v>
      </c>
      <c r="G19" s="68">
        <v>8.8087049999999998</v>
      </c>
      <c r="H19" s="68">
        <v>16.685956999999998</v>
      </c>
      <c r="I19" s="68">
        <v>89.425766897631348</v>
      </c>
      <c r="J19" s="68">
        <v>189.42576689763135</v>
      </c>
      <c r="K19" s="68">
        <v>56.71063867639208</v>
      </c>
      <c r="L19" s="60"/>
      <c r="M19" s="41"/>
      <c r="N19" s="41">
        <f t="shared" si="0"/>
        <v>1</v>
      </c>
      <c r="O19" s="41"/>
      <c r="P19" s="41"/>
    </row>
    <row r="20" spans="1:16" x14ac:dyDescent="0.3">
      <c r="A20" s="58"/>
      <c r="B20" s="67" t="s">
        <v>14</v>
      </c>
      <c r="C20" s="68">
        <v>5.0482490000000002</v>
      </c>
      <c r="D20" s="68">
        <v>2.5059490000000002</v>
      </c>
      <c r="E20" s="68">
        <v>3.487009</v>
      </c>
      <c r="F20" s="68">
        <v>6.7136500000000003</v>
      </c>
      <c r="G20" s="68">
        <v>8.5720290000000006</v>
      </c>
      <c r="H20" s="68">
        <v>15.23423</v>
      </c>
      <c r="I20" s="68">
        <v>77.720234030939466</v>
      </c>
      <c r="J20" s="68">
        <v>177.72023403093945</v>
      </c>
      <c r="K20" s="68">
        <v>27.680605929710378</v>
      </c>
      <c r="L20" s="60"/>
      <c r="M20" s="41"/>
      <c r="N20" s="41">
        <f t="shared" si="0"/>
        <v>1</v>
      </c>
      <c r="O20" s="41"/>
      <c r="P20" s="41"/>
    </row>
    <row r="21" spans="1:16" x14ac:dyDescent="0.3">
      <c r="A21" s="58"/>
      <c r="B21" s="67" t="s">
        <v>15</v>
      </c>
      <c r="C21" s="68">
        <v>6.7777570000000003</v>
      </c>
      <c r="D21" s="68">
        <v>5.7443679999999997</v>
      </c>
      <c r="E21" s="68">
        <v>3.1220460000000001</v>
      </c>
      <c r="F21" s="68">
        <v>11.528442</v>
      </c>
      <c r="G21" s="68">
        <v>26.024168</v>
      </c>
      <c r="H21" s="30">
        <v>18.220209000000001</v>
      </c>
      <c r="I21" s="30">
        <v>-29.987352525544708</v>
      </c>
      <c r="J21" s="30">
        <v>70.012647474455292</v>
      </c>
      <c r="K21" s="30">
        <v>125.7388118880244</v>
      </c>
      <c r="L21" s="60"/>
      <c r="M21" s="41"/>
      <c r="N21" s="41">
        <f t="shared" si="0"/>
        <v>1</v>
      </c>
      <c r="O21" s="41"/>
      <c r="P21" s="41"/>
    </row>
    <row r="22" spans="1:16" x14ac:dyDescent="0.3">
      <c r="A22" s="58"/>
      <c r="B22" s="67" t="s">
        <v>16</v>
      </c>
      <c r="C22" s="68">
        <v>6.1023610000000001</v>
      </c>
      <c r="D22" s="68">
        <v>2.5666229999999999</v>
      </c>
      <c r="E22" s="68">
        <v>16.970393999999999</v>
      </c>
      <c r="F22" s="68">
        <v>10.477734</v>
      </c>
      <c r="G22" s="68">
        <v>19.920390000000001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tr">
        <f t="shared" si="0"/>
        <v/>
      </c>
      <c r="O22" s="41"/>
      <c r="P22" s="41"/>
    </row>
    <row r="23" spans="1:16" x14ac:dyDescent="0.3">
      <c r="A23" s="58"/>
      <c r="B23" s="67" t="s">
        <v>17</v>
      </c>
      <c r="C23" s="68">
        <v>8.4997640000000008</v>
      </c>
      <c r="D23" s="68">
        <v>2.7902079999999998</v>
      </c>
      <c r="E23" s="68">
        <v>2.136984</v>
      </c>
      <c r="F23" s="68">
        <v>7.3538439999999996</v>
      </c>
      <c r="G23" s="68">
        <v>20.467348999999999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  <c r="P23" s="41"/>
    </row>
    <row r="24" spans="1:16" x14ac:dyDescent="0.3">
      <c r="A24" s="58"/>
      <c r="B24" s="67" t="s">
        <v>18</v>
      </c>
      <c r="C24" s="68">
        <v>12.928005000000001</v>
      </c>
      <c r="D24" s="68">
        <v>5.5657030000000001</v>
      </c>
      <c r="E24" s="68">
        <v>5.2866119999999999</v>
      </c>
      <c r="F24" s="68">
        <v>12.216068</v>
      </c>
      <c r="G24" s="68">
        <v>2.9929009999999998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41"/>
      <c r="P24" s="41"/>
    </row>
    <row r="25" spans="1:16" x14ac:dyDescent="0.3">
      <c r="A25" s="58"/>
      <c r="B25" s="69" t="s">
        <v>33</v>
      </c>
      <c r="C25" s="70">
        <v>73.24455900000001</v>
      </c>
      <c r="D25" s="70">
        <v>69.990317999999988</v>
      </c>
      <c r="E25" s="70">
        <v>59.586023999999988</v>
      </c>
      <c r="F25" s="70">
        <v>85.222970000000004</v>
      </c>
      <c r="G25" s="70">
        <v>153.49272600000003</v>
      </c>
      <c r="H25" s="82">
        <v>145.43366399999999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3">
      <c r="A26" s="58"/>
      <c r="B26" s="69" t="s">
        <v>19</v>
      </c>
      <c r="C26" s="70"/>
      <c r="D26" s="70">
        <v>-4.4429798532885201</v>
      </c>
      <c r="E26" s="70">
        <v>-14.865333230804866</v>
      </c>
      <c r="F26" s="70">
        <v>43.025099308522449</v>
      </c>
      <c r="G26" s="70">
        <v>80.107224613270375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3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3">
      <c r="A28" s="58"/>
      <c r="B28" s="69" t="s">
        <v>20</v>
      </c>
      <c r="C28" s="70">
        <v>45.714429000000003</v>
      </c>
      <c r="D28" s="70">
        <v>59.067783999999996</v>
      </c>
      <c r="E28" s="70">
        <v>35.192033999999992</v>
      </c>
      <c r="F28" s="70">
        <v>55.175324000000003</v>
      </c>
      <c r="G28" s="70">
        <v>110.11208600000002</v>
      </c>
      <c r="H28" s="30">
        <v>145.43366399999999</v>
      </c>
      <c r="I28" s="66">
        <v>32.077839302762797</v>
      </c>
      <c r="J28" s="30">
        <v>132.07783930276281</v>
      </c>
      <c r="K28" s="30">
        <v>99.567629181479759</v>
      </c>
      <c r="L28" s="60"/>
      <c r="M28" s="40"/>
      <c r="N28" s="41"/>
      <c r="O28" s="40"/>
      <c r="P28" s="40"/>
    </row>
    <row r="29" spans="1:16" ht="18.75" customHeight="1" x14ac:dyDescent="0.3">
      <c r="A29" s="58"/>
      <c r="B29" s="69" t="s">
        <v>19</v>
      </c>
      <c r="C29" s="70"/>
      <c r="D29" s="70">
        <v>29.210372506238656</v>
      </c>
      <c r="E29" s="70">
        <v>-40.42093402386655</v>
      </c>
      <c r="F29" s="70">
        <v>56.783560734227564</v>
      </c>
      <c r="G29" s="70">
        <v>99.567629181479759</v>
      </c>
      <c r="H29" s="30">
        <v>32.077839302762797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36" customFormat="1" ht="14.25" customHeight="1" x14ac:dyDescent="0.3">
      <c r="A31" s="58"/>
      <c r="B31" s="46"/>
      <c r="C31" s="225" t="s">
        <v>202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6" s="136" customFormat="1" x14ac:dyDescent="0.3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3">
      <c r="A45" s="62"/>
      <c r="B45" s="72" t="s">
        <v>200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3">
      <c r="A46" s="40"/>
      <c r="B46" s="125"/>
      <c r="C46" s="125"/>
      <c r="D46" s="125"/>
      <c r="E46" s="125"/>
      <c r="F46" s="125"/>
      <c r="G46" s="125"/>
      <c r="N46" s="127"/>
    </row>
    <row r="47" spans="1:15" s="136" customFormat="1" x14ac:dyDescent="0.3">
      <c r="A47" s="40"/>
      <c r="B47" s="125"/>
      <c r="C47" s="125"/>
      <c r="D47" s="125"/>
      <c r="E47" s="125"/>
      <c r="F47" s="125"/>
      <c r="G47" s="125"/>
      <c r="N47" s="127"/>
    </row>
    <row r="48" spans="1:15" s="136" customFormat="1" x14ac:dyDescent="0.3">
      <c r="A48" s="40"/>
      <c r="B48" s="125"/>
      <c r="C48" s="125"/>
      <c r="D48" s="125"/>
      <c r="E48" s="125"/>
      <c r="F48" s="125"/>
      <c r="G48" s="125"/>
      <c r="N48" s="127"/>
    </row>
    <row r="49" spans="1:14" s="136" customFormat="1" x14ac:dyDescent="0.3">
      <c r="A49" s="41"/>
      <c r="B49" s="125"/>
      <c r="C49" s="125"/>
      <c r="D49" s="125"/>
      <c r="E49" s="125"/>
      <c r="F49" s="125"/>
      <c r="G49" s="125"/>
      <c r="N49" s="127"/>
    </row>
    <row r="50" spans="1:14" x14ac:dyDescent="0.3">
      <c r="A50" s="41"/>
      <c r="B50" s="125"/>
      <c r="C50" s="125"/>
      <c r="D50" s="125"/>
      <c r="E50" s="125"/>
      <c r="F50" s="125"/>
      <c r="G50" s="125"/>
    </row>
    <row r="51" spans="1:14" x14ac:dyDescent="0.3">
      <c r="A51" s="41"/>
      <c r="B51" s="125"/>
      <c r="C51" s="125"/>
      <c r="D51" s="125"/>
      <c r="E51" s="125"/>
      <c r="F51" s="125"/>
      <c r="G51" s="125"/>
    </row>
    <row r="52" spans="1:14" x14ac:dyDescent="0.3">
      <c r="A52" s="41"/>
      <c r="B52" s="127"/>
      <c r="C52" s="127"/>
      <c r="D52" s="127"/>
      <c r="E52" s="127"/>
      <c r="F52" s="127"/>
      <c r="G52" s="127"/>
    </row>
    <row r="53" spans="1:14" x14ac:dyDescent="0.3">
      <c r="A53" s="41"/>
      <c r="B53" s="127" t="s">
        <v>1</v>
      </c>
      <c r="C53" s="127" t="s">
        <v>161</v>
      </c>
      <c r="D53" s="127" t="s">
        <v>180</v>
      </c>
      <c r="E53" s="127" t="s">
        <v>162</v>
      </c>
      <c r="F53" s="127" t="s">
        <v>163</v>
      </c>
      <c r="G53" s="127"/>
    </row>
    <row r="54" spans="1:14" x14ac:dyDescent="0.3">
      <c r="A54" s="41"/>
      <c r="B54" s="127">
        <f>+C11</f>
        <v>2014</v>
      </c>
      <c r="C54" s="127">
        <v>1</v>
      </c>
      <c r="D54" s="214">
        <f t="shared" ref="D54:D65" si="1">+C13</f>
        <v>3.42442</v>
      </c>
      <c r="E54" s="213">
        <v>41640</v>
      </c>
      <c r="F54" s="127"/>
      <c r="G54" s="127"/>
    </row>
    <row r="55" spans="1:14" x14ac:dyDescent="0.3">
      <c r="A55" s="41"/>
      <c r="B55" s="127">
        <f t="shared" ref="B55:B65" si="2">+B54</f>
        <v>2014</v>
      </c>
      <c r="C55" s="127">
        <v>2</v>
      </c>
      <c r="D55" s="214">
        <f t="shared" si="1"/>
        <v>5.2793859999999997</v>
      </c>
      <c r="E55" s="213">
        <v>41671</v>
      </c>
      <c r="F55" s="127"/>
      <c r="G55" s="127"/>
    </row>
    <row r="56" spans="1:14" x14ac:dyDescent="0.3">
      <c r="A56" s="41"/>
      <c r="B56" s="127">
        <f t="shared" si="2"/>
        <v>2014</v>
      </c>
      <c r="C56" s="127">
        <v>3</v>
      </c>
      <c r="D56" s="214">
        <f t="shared" si="1"/>
        <v>6.0742229999999999</v>
      </c>
      <c r="E56" s="213">
        <v>41699</v>
      </c>
      <c r="F56" s="127"/>
      <c r="G56" s="127"/>
    </row>
    <row r="57" spans="1:14" x14ac:dyDescent="0.3">
      <c r="A57" s="41"/>
      <c r="B57" s="127">
        <f t="shared" si="2"/>
        <v>2014</v>
      </c>
      <c r="C57" s="127">
        <v>4</v>
      </c>
      <c r="D57" s="214">
        <f t="shared" si="1"/>
        <v>3.6137060000000001</v>
      </c>
      <c r="E57" s="213">
        <v>41730</v>
      </c>
      <c r="F57" s="182">
        <f>+AVERAGE(D54:D61)</f>
        <v>4.8670840000000002</v>
      </c>
      <c r="G57" s="127"/>
    </row>
    <row r="58" spans="1:14" x14ac:dyDescent="0.3">
      <c r="A58" s="41"/>
      <c r="B58" s="127">
        <f t="shared" si="2"/>
        <v>2014</v>
      </c>
      <c r="C58" s="127">
        <v>5</v>
      </c>
      <c r="D58" s="214">
        <f t="shared" si="1"/>
        <v>5.3112909999999998</v>
      </c>
      <c r="E58" s="213">
        <v>41760</v>
      </c>
      <c r="F58" s="182">
        <f>+AVERAGE(D54:D61)</f>
        <v>4.8670840000000002</v>
      </c>
      <c r="G58" s="127"/>
    </row>
    <row r="59" spans="1:14" x14ac:dyDescent="0.3">
      <c r="A59" s="41"/>
      <c r="B59" s="127">
        <f t="shared" si="2"/>
        <v>2014</v>
      </c>
      <c r="C59" s="127">
        <v>6</v>
      </c>
      <c r="D59" s="214">
        <f t="shared" si="1"/>
        <v>4.6518240000000004</v>
      </c>
      <c r="E59" s="213">
        <v>41791</v>
      </c>
      <c r="F59" s="182">
        <f>+AVERAGE(D54:D61)</f>
        <v>4.8670840000000002</v>
      </c>
      <c r="G59" s="127"/>
    </row>
    <row r="60" spans="1:14" x14ac:dyDescent="0.3">
      <c r="A60" s="41"/>
      <c r="B60" s="127">
        <f t="shared" si="2"/>
        <v>2014</v>
      </c>
      <c r="C60" s="127">
        <v>7</v>
      </c>
      <c r="D60" s="214">
        <f t="shared" si="1"/>
        <v>5.5335729999999996</v>
      </c>
      <c r="E60" s="213">
        <v>41821</v>
      </c>
      <c r="F60" s="182">
        <f>+AVERAGE(D54:D61)</f>
        <v>4.8670840000000002</v>
      </c>
      <c r="G60" s="127"/>
    </row>
    <row r="61" spans="1:14" x14ac:dyDescent="0.3">
      <c r="A61" s="41"/>
      <c r="B61" s="127">
        <f t="shared" si="2"/>
        <v>2014</v>
      </c>
      <c r="C61" s="127">
        <v>8</v>
      </c>
      <c r="D61" s="214">
        <f t="shared" si="1"/>
        <v>5.0482490000000002</v>
      </c>
      <c r="E61" s="213">
        <v>41852</v>
      </c>
      <c r="F61" s="182">
        <f>+AVERAGE(D54:D61)</f>
        <v>4.8670840000000002</v>
      </c>
      <c r="G61" s="127"/>
    </row>
    <row r="62" spans="1:14" x14ac:dyDescent="0.3">
      <c r="A62" s="41"/>
      <c r="B62" s="127">
        <f t="shared" si="2"/>
        <v>2014</v>
      </c>
      <c r="C62" s="127">
        <v>9</v>
      </c>
      <c r="D62" s="214">
        <f t="shared" si="1"/>
        <v>6.7777570000000003</v>
      </c>
      <c r="E62" s="213">
        <v>41883</v>
      </c>
      <c r="F62" s="182">
        <f>+AVERAGE(D54:D62)</f>
        <v>5.0793810000000006</v>
      </c>
      <c r="G62" s="127"/>
    </row>
    <row r="63" spans="1:14" x14ac:dyDescent="0.3">
      <c r="A63" s="41"/>
      <c r="B63" s="127">
        <f t="shared" si="2"/>
        <v>2014</v>
      </c>
      <c r="C63" s="127">
        <v>10</v>
      </c>
      <c r="D63" s="214">
        <f t="shared" si="1"/>
        <v>6.1023610000000001</v>
      </c>
      <c r="E63" s="213">
        <v>41913</v>
      </c>
      <c r="F63" s="182">
        <f>+AVERAGE(D54:D63)</f>
        <v>5.1816790000000008</v>
      </c>
      <c r="G63" s="127"/>
    </row>
    <row r="64" spans="1:14" x14ac:dyDescent="0.3">
      <c r="A64" s="41"/>
      <c r="B64" s="127">
        <f t="shared" si="2"/>
        <v>2014</v>
      </c>
      <c r="C64" s="127">
        <v>11</v>
      </c>
      <c r="D64" s="214">
        <f t="shared" si="1"/>
        <v>8.4997640000000008</v>
      </c>
      <c r="E64" s="213">
        <v>41944</v>
      </c>
      <c r="F64" s="182">
        <f>+AVERAGE(D54:D64)</f>
        <v>5.4833230909090913</v>
      </c>
      <c r="G64" s="127"/>
    </row>
    <row r="65" spans="1:7" x14ac:dyDescent="0.3">
      <c r="A65" s="41"/>
      <c r="B65" s="127">
        <f t="shared" si="2"/>
        <v>2014</v>
      </c>
      <c r="C65" s="127">
        <v>12</v>
      </c>
      <c r="D65" s="214">
        <f t="shared" si="1"/>
        <v>12.928005000000001</v>
      </c>
      <c r="E65" s="213">
        <v>41974</v>
      </c>
      <c r="F65" s="182">
        <f t="shared" ref="F65:F96" si="3">+AVERAGE(D54:D65)</f>
        <v>6.1037132500000011</v>
      </c>
      <c r="G65" s="127"/>
    </row>
    <row r="66" spans="1:7" x14ac:dyDescent="0.3">
      <c r="A66" s="41"/>
      <c r="B66" s="127">
        <f>+D11</f>
        <v>2015</v>
      </c>
      <c r="C66" s="127">
        <v>1</v>
      </c>
      <c r="D66" s="214">
        <f t="shared" ref="D66:D77" si="4">+D13</f>
        <v>3.4150149999999999</v>
      </c>
      <c r="E66" s="213">
        <v>42005</v>
      </c>
      <c r="F66" s="182">
        <f t="shared" si="3"/>
        <v>6.102929500000001</v>
      </c>
      <c r="G66" s="127"/>
    </row>
    <row r="67" spans="1:7" x14ac:dyDescent="0.3">
      <c r="A67" s="41"/>
      <c r="B67" s="127">
        <f t="shared" ref="B67:B77" si="5">+B66</f>
        <v>2015</v>
      </c>
      <c r="C67" s="127">
        <v>2</v>
      </c>
      <c r="D67" s="214">
        <f t="shared" si="4"/>
        <v>14.567052</v>
      </c>
      <c r="E67" s="213">
        <v>42036</v>
      </c>
      <c r="F67" s="182">
        <f t="shared" si="3"/>
        <v>6.8769016666666678</v>
      </c>
      <c r="G67" s="127"/>
    </row>
    <row r="68" spans="1:7" x14ac:dyDescent="0.3">
      <c r="A68" s="41"/>
      <c r="B68" s="127">
        <f t="shared" si="5"/>
        <v>2015</v>
      </c>
      <c r="C68" s="127">
        <v>3</v>
      </c>
      <c r="D68" s="214">
        <f t="shared" si="4"/>
        <v>12.04468</v>
      </c>
      <c r="E68" s="213">
        <v>42064</v>
      </c>
      <c r="F68" s="182">
        <f t="shared" si="3"/>
        <v>7.3744397499999996</v>
      </c>
      <c r="G68" s="127"/>
    </row>
    <row r="69" spans="1:7" x14ac:dyDescent="0.3">
      <c r="A69" s="41"/>
      <c r="B69" s="127">
        <f t="shared" si="5"/>
        <v>2015</v>
      </c>
      <c r="C69" s="127">
        <v>4</v>
      </c>
      <c r="D69" s="214">
        <f t="shared" si="4"/>
        <v>6.6107610000000001</v>
      </c>
      <c r="E69" s="213">
        <v>42095</v>
      </c>
      <c r="F69" s="182">
        <f t="shared" si="3"/>
        <v>7.6241943333333326</v>
      </c>
      <c r="G69" s="127"/>
    </row>
    <row r="70" spans="1:7" x14ac:dyDescent="0.3">
      <c r="A70" s="41"/>
      <c r="B70" s="127">
        <f t="shared" si="5"/>
        <v>2015</v>
      </c>
      <c r="C70" s="127">
        <v>5</v>
      </c>
      <c r="D70" s="214">
        <f t="shared" si="4"/>
        <v>3.3356849999999998</v>
      </c>
      <c r="E70" s="213">
        <v>42125</v>
      </c>
      <c r="F70" s="182">
        <f t="shared" si="3"/>
        <v>7.4595604999999994</v>
      </c>
      <c r="G70" s="127"/>
    </row>
    <row r="71" spans="1:7" x14ac:dyDescent="0.3">
      <c r="A71" s="41"/>
      <c r="B71" s="127">
        <f t="shared" si="5"/>
        <v>2015</v>
      </c>
      <c r="C71" s="127">
        <v>6</v>
      </c>
      <c r="D71" s="214">
        <f t="shared" si="4"/>
        <v>6.9369579999999997</v>
      </c>
      <c r="E71" s="213">
        <v>42156</v>
      </c>
      <c r="F71" s="182">
        <f t="shared" si="3"/>
        <v>7.6499883333333329</v>
      </c>
      <c r="G71" s="127"/>
    </row>
    <row r="72" spans="1:7" x14ac:dyDescent="0.3">
      <c r="A72" s="41"/>
      <c r="B72" s="127">
        <f t="shared" si="5"/>
        <v>2015</v>
      </c>
      <c r="C72" s="127">
        <v>7</v>
      </c>
      <c r="D72" s="214">
        <f t="shared" si="4"/>
        <v>3.9073159999999998</v>
      </c>
      <c r="E72" s="213">
        <v>42186</v>
      </c>
      <c r="F72" s="182">
        <f t="shared" si="3"/>
        <v>7.5144669166666658</v>
      </c>
      <c r="G72" s="127"/>
    </row>
    <row r="73" spans="1:7" x14ac:dyDescent="0.3">
      <c r="A73" s="41"/>
      <c r="B73" s="127">
        <f t="shared" si="5"/>
        <v>2015</v>
      </c>
      <c r="C73" s="127">
        <v>8</v>
      </c>
      <c r="D73" s="214">
        <f t="shared" si="4"/>
        <v>2.5059490000000002</v>
      </c>
      <c r="E73" s="213">
        <v>42217</v>
      </c>
      <c r="F73" s="182">
        <f t="shared" si="3"/>
        <v>7.3026085833333321</v>
      </c>
      <c r="G73" s="127"/>
    </row>
    <row r="74" spans="1:7" x14ac:dyDescent="0.3">
      <c r="A74" s="41"/>
      <c r="B74" s="127">
        <f t="shared" si="5"/>
        <v>2015</v>
      </c>
      <c r="C74" s="127">
        <v>9</v>
      </c>
      <c r="D74" s="214">
        <f t="shared" si="4"/>
        <v>5.7443679999999997</v>
      </c>
      <c r="E74" s="213">
        <v>42248</v>
      </c>
      <c r="F74" s="182">
        <f t="shared" si="3"/>
        <v>7.2164928333333327</v>
      </c>
      <c r="G74" s="127"/>
    </row>
    <row r="75" spans="1:7" x14ac:dyDescent="0.3">
      <c r="A75" s="41"/>
      <c r="B75" s="127">
        <f t="shared" si="5"/>
        <v>2015</v>
      </c>
      <c r="C75" s="127">
        <v>10</v>
      </c>
      <c r="D75" s="214">
        <f t="shared" si="4"/>
        <v>2.5666229999999999</v>
      </c>
      <c r="E75" s="213">
        <v>42278</v>
      </c>
      <c r="F75" s="182">
        <f t="shared" si="3"/>
        <v>6.9218479999999998</v>
      </c>
      <c r="G75" s="127"/>
    </row>
    <row r="76" spans="1:7" x14ac:dyDescent="0.3">
      <c r="A76" s="41"/>
      <c r="B76" s="127">
        <f t="shared" si="5"/>
        <v>2015</v>
      </c>
      <c r="C76" s="127">
        <v>11</v>
      </c>
      <c r="D76" s="214">
        <f t="shared" si="4"/>
        <v>2.7902079999999998</v>
      </c>
      <c r="E76" s="213">
        <v>42309</v>
      </c>
      <c r="F76" s="182">
        <f t="shared" si="3"/>
        <v>6.4460516666666665</v>
      </c>
      <c r="G76" s="127"/>
    </row>
    <row r="77" spans="1:7" x14ac:dyDescent="0.3">
      <c r="A77" s="41"/>
      <c r="B77" s="127">
        <f t="shared" si="5"/>
        <v>2015</v>
      </c>
      <c r="C77" s="127">
        <v>12</v>
      </c>
      <c r="D77" s="214">
        <f t="shared" si="4"/>
        <v>5.5657030000000001</v>
      </c>
      <c r="E77" s="213">
        <v>42339</v>
      </c>
      <c r="F77" s="182">
        <f t="shared" si="3"/>
        <v>5.8325264999999993</v>
      </c>
      <c r="G77" s="127"/>
    </row>
    <row r="78" spans="1:7" x14ac:dyDescent="0.3">
      <c r="A78" s="41"/>
      <c r="B78" s="127">
        <f>+E11</f>
        <v>2016</v>
      </c>
      <c r="C78" s="127">
        <v>1</v>
      </c>
      <c r="D78" s="214">
        <f t="shared" ref="D78:D89" si="6">+E13</f>
        <v>4.0385220000000004</v>
      </c>
      <c r="E78" s="213">
        <v>42370</v>
      </c>
      <c r="F78" s="182">
        <f t="shared" si="3"/>
        <v>5.8844854166666671</v>
      </c>
      <c r="G78" s="127"/>
    </row>
    <row r="79" spans="1:7" x14ac:dyDescent="0.3">
      <c r="A79" s="41"/>
      <c r="B79" s="127">
        <f t="shared" ref="B79:B89" si="7">+B78</f>
        <v>2016</v>
      </c>
      <c r="C79" s="127">
        <v>2</v>
      </c>
      <c r="D79" s="214">
        <f t="shared" si="6"/>
        <v>4.5561210000000001</v>
      </c>
      <c r="E79" s="213">
        <v>42401</v>
      </c>
      <c r="F79" s="182">
        <f t="shared" si="3"/>
        <v>5.0502411666666669</v>
      </c>
      <c r="G79" s="127"/>
    </row>
    <row r="80" spans="1:7" x14ac:dyDescent="0.3">
      <c r="A80" s="41"/>
      <c r="B80" s="127">
        <f t="shared" si="7"/>
        <v>2016</v>
      </c>
      <c r="C80" s="127">
        <v>3</v>
      </c>
      <c r="D80" s="214">
        <f t="shared" si="6"/>
        <v>2.92936</v>
      </c>
      <c r="E80" s="213">
        <v>42430</v>
      </c>
      <c r="F80" s="182">
        <f t="shared" si="3"/>
        <v>4.2906311666666666</v>
      </c>
      <c r="G80" s="127"/>
    </row>
    <row r="81" spans="1:7" x14ac:dyDescent="0.3">
      <c r="A81" s="41"/>
      <c r="B81" s="127">
        <f t="shared" si="7"/>
        <v>2016</v>
      </c>
      <c r="C81" s="127">
        <v>4</v>
      </c>
      <c r="D81" s="214">
        <f t="shared" si="6"/>
        <v>2.9650029999999998</v>
      </c>
      <c r="E81" s="213">
        <v>42461</v>
      </c>
      <c r="F81" s="182">
        <f t="shared" si="3"/>
        <v>3.986818</v>
      </c>
      <c r="G81" s="127"/>
    </row>
    <row r="82" spans="1:7" x14ac:dyDescent="0.3">
      <c r="A82" s="41"/>
      <c r="B82" s="127">
        <f t="shared" si="7"/>
        <v>2016</v>
      </c>
      <c r="C82" s="127">
        <v>5</v>
      </c>
      <c r="D82" s="214">
        <f t="shared" si="6"/>
        <v>7.0252160000000003</v>
      </c>
      <c r="E82" s="213">
        <v>42491</v>
      </c>
      <c r="F82" s="182">
        <f t="shared" si="3"/>
        <v>4.2942789166666673</v>
      </c>
      <c r="G82" s="127"/>
    </row>
    <row r="83" spans="1:7" x14ac:dyDescent="0.3">
      <c r="A83" s="41"/>
      <c r="B83" s="127">
        <f t="shared" si="7"/>
        <v>2016</v>
      </c>
      <c r="C83" s="127">
        <v>6</v>
      </c>
      <c r="D83" s="214">
        <f t="shared" si="6"/>
        <v>2.638436</v>
      </c>
      <c r="E83" s="213">
        <v>42522</v>
      </c>
      <c r="F83" s="182">
        <f t="shared" si="3"/>
        <v>3.9360687500000004</v>
      </c>
      <c r="G83" s="127"/>
    </row>
    <row r="84" spans="1:7" x14ac:dyDescent="0.3">
      <c r="A84" s="41"/>
      <c r="B84" s="127">
        <f t="shared" si="7"/>
        <v>2016</v>
      </c>
      <c r="C84" s="127">
        <v>7</v>
      </c>
      <c r="D84" s="214">
        <f t="shared" si="6"/>
        <v>4.4303210000000002</v>
      </c>
      <c r="E84" s="213">
        <v>42552</v>
      </c>
      <c r="F84" s="182">
        <f t="shared" si="3"/>
        <v>3.9796524999999998</v>
      </c>
      <c r="G84" s="127"/>
    </row>
    <row r="85" spans="1:7" x14ac:dyDescent="0.3">
      <c r="A85" s="41"/>
      <c r="B85" s="127">
        <f t="shared" si="7"/>
        <v>2016</v>
      </c>
      <c r="C85" s="127">
        <v>8</v>
      </c>
      <c r="D85" s="214">
        <f t="shared" si="6"/>
        <v>3.487009</v>
      </c>
      <c r="E85" s="213">
        <v>42583</v>
      </c>
      <c r="F85" s="182">
        <f t="shared" si="3"/>
        <v>4.0614074999999996</v>
      </c>
      <c r="G85" s="127"/>
    </row>
    <row r="86" spans="1:7" x14ac:dyDescent="0.3">
      <c r="A86" s="41"/>
      <c r="B86" s="127">
        <f t="shared" si="7"/>
        <v>2016</v>
      </c>
      <c r="C86" s="127">
        <v>9</v>
      </c>
      <c r="D86" s="214">
        <f t="shared" si="6"/>
        <v>3.1220460000000001</v>
      </c>
      <c r="E86" s="213">
        <v>42614</v>
      </c>
      <c r="F86" s="182">
        <f t="shared" si="3"/>
        <v>3.8428806666666664</v>
      </c>
      <c r="G86" s="127"/>
    </row>
    <row r="87" spans="1:7" x14ac:dyDescent="0.3">
      <c r="A87" s="41"/>
      <c r="B87" s="127">
        <f t="shared" si="7"/>
        <v>2016</v>
      </c>
      <c r="C87" s="127">
        <v>10</v>
      </c>
      <c r="D87" s="214">
        <f t="shared" si="6"/>
        <v>16.970393999999999</v>
      </c>
      <c r="E87" s="213">
        <v>42644</v>
      </c>
      <c r="F87" s="182">
        <f t="shared" si="3"/>
        <v>5.0431949166666667</v>
      </c>
      <c r="G87" s="127"/>
    </row>
    <row r="88" spans="1:7" x14ac:dyDescent="0.3">
      <c r="A88" s="41"/>
      <c r="B88" s="127">
        <f t="shared" si="7"/>
        <v>2016</v>
      </c>
      <c r="C88" s="127">
        <v>11</v>
      </c>
      <c r="D88" s="214">
        <f t="shared" si="6"/>
        <v>2.136984</v>
      </c>
      <c r="E88" s="213">
        <v>42675</v>
      </c>
      <c r="F88" s="182">
        <f t="shared" si="3"/>
        <v>4.9887595833333327</v>
      </c>
      <c r="G88" s="127"/>
    </row>
    <row r="89" spans="1:7" x14ac:dyDescent="0.3">
      <c r="A89" s="41"/>
      <c r="B89" s="127">
        <f t="shared" si="7"/>
        <v>2016</v>
      </c>
      <c r="C89" s="127">
        <v>12</v>
      </c>
      <c r="D89" s="214">
        <f t="shared" si="6"/>
        <v>5.2866119999999999</v>
      </c>
      <c r="E89" s="213">
        <v>42705</v>
      </c>
      <c r="F89" s="182">
        <f t="shared" si="3"/>
        <v>4.965501999999999</v>
      </c>
      <c r="G89" s="127"/>
    </row>
    <row r="90" spans="1:7" x14ac:dyDescent="0.3">
      <c r="A90" s="41"/>
      <c r="B90" s="127">
        <f>+F11</f>
        <v>2017</v>
      </c>
      <c r="C90" s="127">
        <v>1</v>
      </c>
      <c r="D90" s="214">
        <f t="shared" ref="D90:D101" si="8">+F13</f>
        <v>2.4841359999999999</v>
      </c>
      <c r="E90" s="213">
        <v>42736</v>
      </c>
      <c r="F90" s="182">
        <f t="shared" si="3"/>
        <v>4.8359698333333325</v>
      </c>
      <c r="G90" s="127"/>
    </row>
    <row r="91" spans="1:7" x14ac:dyDescent="0.3">
      <c r="A91" s="41"/>
      <c r="B91" s="127">
        <f t="shared" ref="B91:B101" si="9">+B90</f>
        <v>2017</v>
      </c>
      <c r="C91" s="127">
        <v>2</v>
      </c>
      <c r="D91" s="214">
        <f t="shared" si="8"/>
        <v>2.2883819999999999</v>
      </c>
      <c r="E91" s="213">
        <v>42767</v>
      </c>
      <c r="F91" s="182">
        <f t="shared" si="3"/>
        <v>4.6469915833333326</v>
      </c>
      <c r="G91" s="127"/>
    </row>
    <row r="92" spans="1:7" x14ac:dyDescent="0.3">
      <c r="A92" s="41"/>
      <c r="B92" s="127">
        <f t="shared" si="9"/>
        <v>2017</v>
      </c>
      <c r="C92" s="127">
        <v>3</v>
      </c>
      <c r="D92" s="214">
        <f t="shared" si="8"/>
        <v>4.2724900000000003</v>
      </c>
      <c r="E92" s="213">
        <v>42795</v>
      </c>
      <c r="F92" s="182">
        <f t="shared" si="3"/>
        <v>4.7589190833333328</v>
      </c>
      <c r="G92" s="127"/>
    </row>
    <row r="93" spans="1:7" x14ac:dyDescent="0.3">
      <c r="A93" s="41"/>
      <c r="B93" s="127">
        <f t="shared" si="9"/>
        <v>2017</v>
      </c>
      <c r="C93" s="127">
        <v>4</v>
      </c>
      <c r="D93" s="214">
        <f t="shared" si="8"/>
        <v>2.8818609999999998</v>
      </c>
      <c r="E93" s="213">
        <v>42826</v>
      </c>
      <c r="F93" s="182">
        <f t="shared" si="3"/>
        <v>4.7519905833333329</v>
      </c>
      <c r="G93" s="127"/>
    </row>
    <row r="94" spans="1:7" x14ac:dyDescent="0.3">
      <c r="A94" s="41"/>
      <c r="B94" s="127">
        <f t="shared" si="9"/>
        <v>2017</v>
      </c>
      <c r="C94" s="127">
        <v>5</v>
      </c>
      <c r="D94" s="214">
        <f t="shared" si="8"/>
        <v>6.3947229999999999</v>
      </c>
      <c r="E94" s="213">
        <v>42856</v>
      </c>
      <c r="F94" s="182">
        <f t="shared" si="3"/>
        <v>4.6994494999999992</v>
      </c>
      <c r="G94" s="127"/>
    </row>
    <row r="95" spans="1:7" x14ac:dyDescent="0.3">
      <c r="A95" s="41"/>
      <c r="B95" s="127">
        <f t="shared" si="9"/>
        <v>2017</v>
      </c>
      <c r="C95" s="127">
        <v>6</v>
      </c>
      <c r="D95" s="214">
        <f t="shared" si="8"/>
        <v>12.990640000000001</v>
      </c>
      <c r="E95" s="213">
        <v>42887</v>
      </c>
      <c r="F95" s="182">
        <f t="shared" si="3"/>
        <v>5.5621331666666665</v>
      </c>
      <c r="G95" s="127"/>
    </row>
    <row r="96" spans="1:7" x14ac:dyDescent="0.3">
      <c r="A96" s="41"/>
      <c r="B96" s="127">
        <f t="shared" si="9"/>
        <v>2017</v>
      </c>
      <c r="C96" s="127">
        <v>7</v>
      </c>
      <c r="D96" s="214">
        <f t="shared" si="8"/>
        <v>5.6210000000000004</v>
      </c>
      <c r="E96" s="213">
        <v>42917</v>
      </c>
      <c r="F96" s="182">
        <f t="shared" si="3"/>
        <v>5.6613564166666661</v>
      </c>
      <c r="G96" s="127"/>
    </row>
    <row r="97" spans="1:8" x14ac:dyDescent="0.3">
      <c r="A97" s="41"/>
      <c r="B97" s="127">
        <f t="shared" si="9"/>
        <v>2017</v>
      </c>
      <c r="C97" s="127">
        <v>8</v>
      </c>
      <c r="D97" s="214">
        <f t="shared" si="8"/>
        <v>6.7136500000000003</v>
      </c>
      <c r="E97" s="213">
        <v>42948</v>
      </c>
      <c r="F97" s="182">
        <f t="shared" ref="F97:F117" si="10">+AVERAGE(D86:D97)</f>
        <v>5.9302431666666662</v>
      </c>
      <c r="G97" s="127"/>
    </row>
    <row r="98" spans="1:8" x14ac:dyDescent="0.3">
      <c r="A98" s="41"/>
      <c r="B98" s="127">
        <f t="shared" si="9"/>
        <v>2017</v>
      </c>
      <c r="C98" s="127">
        <v>9</v>
      </c>
      <c r="D98" s="214">
        <f t="shared" si="8"/>
        <v>11.528442</v>
      </c>
      <c r="E98" s="213">
        <v>42979</v>
      </c>
      <c r="F98" s="182">
        <f t="shared" si="10"/>
        <v>6.6307761666666662</v>
      </c>
      <c r="G98" s="127"/>
    </row>
    <row r="99" spans="1:8" x14ac:dyDescent="0.3">
      <c r="A99" s="41"/>
      <c r="B99" s="127">
        <f t="shared" si="9"/>
        <v>2017</v>
      </c>
      <c r="C99" s="127">
        <v>10</v>
      </c>
      <c r="D99" s="214">
        <f t="shared" si="8"/>
        <v>10.477734</v>
      </c>
      <c r="E99" s="213">
        <v>43009</v>
      </c>
      <c r="F99" s="182">
        <f t="shared" si="10"/>
        <v>6.0897211666666671</v>
      </c>
      <c r="G99" s="127"/>
    </row>
    <row r="100" spans="1:8" x14ac:dyDescent="0.3">
      <c r="A100" s="41"/>
      <c r="B100" s="127">
        <f t="shared" si="9"/>
        <v>2017</v>
      </c>
      <c r="C100" s="127">
        <v>11</v>
      </c>
      <c r="D100" s="214">
        <f t="shared" si="8"/>
        <v>7.3538439999999996</v>
      </c>
      <c r="E100" s="213">
        <v>43040</v>
      </c>
      <c r="F100" s="182">
        <f t="shared" si="10"/>
        <v>6.5244594999999999</v>
      </c>
      <c r="G100" s="127"/>
    </row>
    <row r="101" spans="1:8" x14ac:dyDescent="0.3">
      <c r="A101" s="41"/>
      <c r="B101" s="127">
        <f t="shared" si="9"/>
        <v>2017</v>
      </c>
      <c r="C101" s="127">
        <v>12</v>
      </c>
      <c r="D101" s="214">
        <f t="shared" si="8"/>
        <v>12.216068</v>
      </c>
      <c r="E101" s="213">
        <v>43070</v>
      </c>
      <c r="F101" s="182">
        <f t="shared" si="10"/>
        <v>7.101914166666667</v>
      </c>
      <c r="G101" s="127"/>
    </row>
    <row r="102" spans="1:8" x14ac:dyDescent="0.3">
      <c r="A102" s="41"/>
      <c r="B102" s="127">
        <f>+G11</f>
        <v>2018</v>
      </c>
      <c r="C102" s="127">
        <v>1</v>
      </c>
      <c r="D102" s="214">
        <f t="shared" ref="D102:D113" si="11">+G13</f>
        <v>4.1683919999999999</v>
      </c>
      <c r="E102" s="213">
        <v>43101</v>
      </c>
      <c r="F102" s="182">
        <f t="shared" si="10"/>
        <v>7.2422688333333332</v>
      </c>
      <c r="G102" s="127"/>
    </row>
    <row r="103" spans="1:8" x14ac:dyDescent="0.3">
      <c r="A103" s="41"/>
      <c r="B103" s="127">
        <f t="shared" ref="B103:B113" si="12">+B102</f>
        <v>2018</v>
      </c>
      <c r="C103" s="127">
        <v>2</v>
      </c>
      <c r="D103" s="214">
        <f t="shared" si="11"/>
        <v>8.4897810000000007</v>
      </c>
      <c r="E103" s="213">
        <v>43132</v>
      </c>
      <c r="F103" s="182">
        <f t="shared" si="10"/>
        <v>7.7590520833333345</v>
      </c>
      <c r="G103" s="127"/>
    </row>
    <row r="104" spans="1:8" x14ac:dyDescent="0.3">
      <c r="A104" s="41"/>
      <c r="B104" s="127">
        <f t="shared" si="12"/>
        <v>2018</v>
      </c>
      <c r="C104" s="127">
        <v>3</v>
      </c>
      <c r="D104" s="214">
        <f t="shared" si="11"/>
        <v>11.162946</v>
      </c>
      <c r="E104" s="213">
        <v>43160</v>
      </c>
      <c r="F104" s="182">
        <f t="shared" si="10"/>
        <v>8.3332567500000021</v>
      </c>
      <c r="G104" s="127"/>
    </row>
    <row r="105" spans="1:8" x14ac:dyDescent="0.3">
      <c r="A105" s="41"/>
      <c r="B105" s="127">
        <f t="shared" si="12"/>
        <v>2018</v>
      </c>
      <c r="C105" s="127">
        <v>4</v>
      </c>
      <c r="D105" s="214">
        <f t="shared" si="11"/>
        <v>13.856878</v>
      </c>
      <c r="E105" s="213">
        <v>43191</v>
      </c>
      <c r="F105" s="182">
        <f t="shared" si="10"/>
        <v>9.2478414999999998</v>
      </c>
      <c r="G105" s="127"/>
    </row>
    <row r="106" spans="1:8" x14ac:dyDescent="0.3">
      <c r="A106" s="41"/>
      <c r="B106" s="127">
        <f t="shared" si="12"/>
        <v>2018</v>
      </c>
      <c r="C106" s="127">
        <v>5</v>
      </c>
      <c r="D106" s="214">
        <f t="shared" si="11"/>
        <v>16.757715999999999</v>
      </c>
      <c r="E106" s="213">
        <v>43221</v>
      </c>
      <c r="F106" s="182">
        <f t="shared" si="10"/>
        <v>10.111424250000001</v>
      </c>
      <c r="G106" s="127"/>
    </row>
    <row r="107" spans="1:8" x14ac:dyDescent="0.3">
      <c r="A107" s="41"/>
      <c r="B107" s="127">
        <f t="shared" si="12"/>
        <v>2018</v>
      </c>
      <c r="C107" s="127">
        <v>6</v>
      </c>
      <c r="D107" s="214">
        <f t="shared" si="11"/>
        <v>12.271471</v>
      </c>
      <c r="E107" s="213">
        <v>43252</v>
      </c>
      <c r="F107" s="182">
        <f t="shared" si="10"/>
        <v>10.051493500000001</v>
      </c>
      <c r="G107" s="127"/>
    </row>
    <row r="108" spans="1:8" x14ac:dyDescent="0.3">
      <c r="A108" s="41"/>
      <c r="B108" s="127">
        <f t="shared" si="12"/>
        <v>2018</v>
      </c>
      <c r="C108" s="127">
        <v>7</v>
      </c>
      <c r="D108" s="214">
        <f t="shared" si="11"/>
        <v>8.8087049999999998</v>
      </c>
      <c r="E108" s="213">
        <v>43282</v>
      </c>
      <c r="F108" s="182">
        <f t="shared" si="10"/>
        <v>10.317135583333334</v>
      </c>
      <c r="G108" s="127"/>
    </row>
    <row r="109" spans="1:8" x14ac:dyDescent="0.3">
      <c r="A109" s="41"/>
      <c r="B109" s="127">
        <f t="shared" si="12"/>
        <v>2018</v>
      </c>
      <c r="C109" s="127">
        <v>8</v>
      </c>
      <c r="D109" s="214">
        <f t="shared" si="11"/>
        <v>8.5720290000000006</v>
      </c>
      <c r="E109" s="213">
        <v>43313</v>
      </c>
      <c r="F109" s="182">
        <f t="shared" si="10"/>
        <v>10.4720005</v>
      </c>
      <c r="G109" s="127"/>
    </row>
    <row r="110" spans="1:8" x14ac:dyDescent="0.3">
      <c r="A110" s="41"/>
      <c r="B110" s="127">
        <f t="shared" si="12"/>
        <v>2018</v>
      </c>
      <c r="C110" s="127">
        <v>9</v>
      </c>
      <c r="D110" s="214">
        <f t="shared" si="11"/>
        <v>26.024168</v>
      </c>
      <c r="E110" s="213">
        <v>43344</v>
      </c>
      <c r="F110" s="182">
        <f t="shared" si="10"/>
        <v>11.679977666666666</v>
      </c>
      <c r="G110" s="127"/>
      <c r="H110" s="125"/>
    </row>
    <row r="111" spans="1:8" x14ac:dyDescent="0.3">
      <c r="A111" s="41"/>
      <c r="B111" s="127">
        <f t="shared" si="12"/>
        <v>2018</v>
      </c>
      <c r="C111" s="127">
        <v>10</v>
      </c>
      <c r="D111" s="214">
        <f t="shared" si="11"/>
        <v>19.920390000000001</v>
      </c>
      <c r="E111" s="213">
        <v>43374</v>
      </c>
      <c r="F111" s="182">
        <f t="shared" si="10"/>
        <v>12.466865666666665</v>
      </c>
      <c r="G111" s="127"/>
      <c r="H111" s="125"/>
    </row>
    <row r="112" spans="1:8" x14ac:dyDescent="0.3">
      <c r="A112" s="41"/>
      <c r="B112" s="127">
        <f t="shared" si="12"/>
        <v>2018</v>
      </c>
      <c r="C112" s="127">
        <v>11</v>
      </c>
      <c r="D112" s="214">
        <f t="shared" si="11"/>
        <v>20.467348999999999</v>
      </c>
      <c r="E112" s="213">
        <v>43405</v>
      </c>
      <c r="F112" s="182">
        <f t="shared" si="10"/>
        <v>13.55965775</v>
      </c>
      <c r="G112" s="127"/>
      <c r="H112" s="125"/>
    </row>
    <row r="113" spans="1:8" x14ac:dyDescent="0.3">
      <c r="A113" s="41"/>
      <c r="B113" s="127">
        <f t="shared" si="12"/>
        <v>2018</v>
      </c>
      <c r="C113" s="127">
        <v>12</v>
      </c>
      <c r="D113" s="214">
        <f t="shared" si="11"/>
        <v>2.9929009999999998</v>
      </c>
      <c r="E113" s="213">
        <v>43435</v>
      </c>
      <c r="F113" s="182">
        <f t="shared" si="10"/>
        <v>12.791060500000002</v>
      </c>
      <c r="G113" s="127"/>
      <c r="H113" s="125"/>
    </row>
    <row r="114" spans="1:8" x14ac:dyDescent="0.3">
      <c r="A114" s="41"/>
      <c r="B114" s="127">
        <v>2019</v>
      </c>
      <c r="C114" s="127">
        <v>1</v>
      </c>
      <c r="D114" s="214">
        <f t="shared" ref="D114:D125" si="13">+H13</f>
        <v>21.532340999999999</v>
      </c>
      <c r="E114" s="213">
        <v>43466</v>
      </c>
      <c r="F114" s="182">
        <f t="shared" si="10"/>
        <v>14.23805625</v>
      </c>
      <c r="G114" s="127"/>
      <c r="H114" s="125"/>
    </row>
    <row r="115" spans="1:8" x14ac:dyDescent="0.3">
      <c r="A115" s="41"/>
      <c r="B115" s="127">
        <f t="shared" ref="B115:B125" si="14">+B114</f>
        <v>2019</v>
      </c>
      <c r="C115" s="127">
        <v>2</v>
      </c>
      <c r="D115" s="214">
        <f t="shared" si="13"/>
        <v>18.000236999999998</v>
      </c>
      <c r="E115" s="213">
        <v>43497</v>
      </c>
      <c r="F115" s="182">
        <f t="shared" si="10"/>
        <v>15.03059425</v>
      </c>
      <c r="G115" s="127"/>
      <c r="H115" s="125"/>
    </row>
    <row r="116" spans="1:8" x14ac:dyDescent="0.3">
      <c r="A116" s="41"/>
      <c r="B116" s="127">
        <f t="shared" si="14"/>
        <v>2019</v>
      </c>
      <c r="C116" s="127">
        <v>3</v>
      </c>
      <c r="D116" s="214">
        <f t="shared" si="13"/>
        <v>8.7474460000000001</v>
      </c>
      <c r="E116" s="213">
        <v>43525</v>
      </c>
      <c r="F116" s="182">
        <f t="shared" si="10"/>
        <v>14.829302583333332</v>
      </c>
      <c r="G116" s="127"/>
      <c r="H116" s="125"/>
    </row>
    <row r="117" spans="1:8" x14ac:dyDescent="0.3">
      <c r="A117" s="41"/>
      <c r="B117" s="127">
        <f t="shared" si="14"/>
        <v>2019</v>
      </c>
      <c r="C117" s="127">
        <v>4</v>
      </c>
      <c r="D117" s="214">
        <f t="shared" si="13"/>
        <v>17.095535999999999</v>
      </c>
      <c r="E117" s="213">
        <v>43556</v>
      </c>
      <c r="F117" s="182">
        <f t="shared" si="10"/>
        <v>15.09919075</v>
      </c>
      <c r="G117" s="127"/>
      <c r="H117" s="125"/>
    </row>
    <row r="118" spans="1:8" x14ac:dyDescent="0.3">
      <c r="A118" s="41"/>
      <c r="B118" s="127">
        <f t="shared" si="14"/>
        <v>2019</v>
      </c>
      <c r="C118" s="127">
        <v>5</v>
      </c>
      <c r="D118" s="214">
        <f>+H17</f>
        <v>8.1017969999999995</v>
      </c>
      <c r="E118" s="213">
        <v>43586</v>
      </c>
      <c r="F118" s="182">
        <f>+AVERAGE(D107:D118)</f>
        <v>14.377864166666667</v>
      </c>
      <c r="G118" s="127"/>
      <c r="H118" s="125"/>
    </row>
    <row r="119" spans="1:8" x14ac:dyDescent="0.3">
      <c r="A119" s="41"/>
      <c r="B119" s="127">
        <f t="shared" si="14"/>
        <v>2019</v>
      </c>
      <c r="C119" s="127">
        <v>6</v>
      </c>
      <c r="D119" s="214">
        <f t="shared" si="13"/>
        <v>21.815911</v>
      </c>
      <c r="E119" s="213">
        <v>43617</v>
      </c>
      <c r="F119" s="182">
        <f t="shared" ref="F119" si="15">+AVERAGE(D108:D119)</f>
        <v>15.173234166666669</v>
      </c>
      <c r="G119" s="127"/>
      <c r="H119" s="125"/>
    </row>
    <row r="120" spans="1:8" x14ac:dyDescent="0.3">
      <c r="A120" s="41"/>
      <c r="B120" s="127">
        <f t="shared" si="14"/>
        <v>2019</v>
      </c>
      <c r="C120" s="127">
        <v>7</v>
      </c>
      <c r="D120" s="214">
        <f>+H19</f>
        <v>16.685956999999998</v>
      </c>
      <c r="E120" s="213">
        <v>43647</v>
      </c>
      <c r="F120" s="182">
        <f>+AVERAGE(D109:D120)</f>
        <v>15.829671833333334</v>
      </c>
      <c r="G120" s="127"/>
      <c r="H120" s="125"/>
    </row>
    <row r="121" spans="1:8" x14ac:dyDescent="0.3">
      <c r="A121" s="41"/>
      <c r="B121" s="127">
        <v>2016</v>
      </c>
      <c r="C121" s="127">
        <v>8</v>
      </c>
      <c r="D121" s="214">
        <f t="shared" si="13"/>
        <v>15.23423</v>
      </c>
      <c r="E121" s="213">
        <v>43678</v>
      </c>
      <c r="F121" s="182">
        <f>+AVERAGE(D110:D121)</f>
        <v>16.384855250000001</v>
      </c>
      <c r="G121" s="127"/>
      <c r="H121" s="125"/>
    </row>
    <row r="122" spans="1:8" x14ac:dyDescent="0.3">
      <c r="A122" s="41"/>
      <c r="B122" s="127">
        <f t="shared" si="14"/>
        <v>2016</v>
      </c>
      <c r="C122" s="127">
        <v>9</v>
      </c>
      <c r="D122" s="214">
        <f t="shared" si="13"/>
        <v>18.220209000000001</v>
      </c>
      <c r="E122" s="213">
        <v>43709</v>
      </c>
      <c r="F122" s="182">
        <f t="shared" ref="F122:F123" si="16">+AVERAGE(D111:D122)</f>
        <v>15.734525333333332</v>
      </c>
      <c r="G122" s="127"/>
      <c r="H122" s="125"/>
    </row>
    <row r="123" spans="1:8" x14ac:dyDescent="0.3">
      <c r="A123" s="41"/>
      <c r="B123" s="127">
        <f t="shared" si="14"/>
        <v>2016</v>
      </c>
      <c r="C123" s="127">
        <v>10</v>
      </c>
      <c r="D123" s="214">
        <f t="shared" si="13"/>
        <v>0</v>
      </c>
      <c r="E123" s="213">
        <v>43739</v>
      </c>
      <c r="F123" s="182">
        <f t="shared" si="16"/>
        <v>14.074492833333332</v>
      </c>
      <c r="G123" s="127"/>
      <c r="H123" s="125"/>
    </row>
    <row r="124" spans="1:8" x14ac:dyDescent="0.3">
      <c r="A124" s="41"/>
      <c r="B124" s="127">
        <f t="shared" si="14"/>
        <v>2016</v>
      </c>
      <c r="C124" s="127">
        <v>11</v>
      </c>
      <c r="D124" s="214">
        <f t="shared" si="13"/>
        <v>0</v>
      </c>
      <c r="E124" s="213">
        <v>43770</v>
      </c>
      <c r="F124" s="182">
        <f>+AVERAGE(D113:D124)</f>
        <v>12.368880416666668</v>
      </c>
      <c r="G124" s="127"/>
      <c r="H124" s="125"/>
    </row>
    <row r="125" spans="1:8" x14ac:dyDescent="0.3">
      <c r="A125" s="41"/>
      <c r="B125" s="127">
        <f t="shared" si="14"/>
        <v>2016</v>
      </c>
      <c r="C125" s="127">
        <v>12</v>
      </c>
      <c r="D125" s="214">
        <f t="shared" si="13"/>
        <v>0</v>
      </c>
      <c r="E125" s="213">
        <v>43800</v>
      </c>
      <c r="F125" s="182">
        <f t="shared" ref="F125" si="17">+AVERAGE(D114:D125)</f>
        <v>12.119472</v>
      </c>
      <c r="G125" s="127"/>
      <c r="H125" s="125"/>
    </row>
    <row r="126" spans="1:8" x14ac:dyDescent="0.3">
      <c r="A126" s="41"/>
      <c r="B126" s="127"/>
      <c r="C126" s="127"/>
      <c r="D126" s="127"/>
      <c r="E126" s="127"/>
      <c r="F126" s="127"/>
      <c r="G126" s="127"/>
      <c r="H126" s="125"/>
    </row>
    <row r="127" spans="1:8" x14ac:dyDescent="0.3">
      <c r="B127" s="125"/>
      <c r="C127" s="125"/>
      <c r="D127" s="125"/>
      <c r="E127" s="125"/>
      <c r="F127" s="125"/>
      <c r="G127" s="125"/>
      <c r="H127" s="125"/>
    </row>
    <row r="128" spans="1:8" x14ac:dyDescent="0.3">
      <c r="B128" s="125"/>
      <c r="C128" s="125"/>
      <c r="D128" s="125"/>
      <c r="E128" s="125"/>
      <c r="F128" s="125"/>
      <c r="G128" s="125"/>
      <c r="H128" s="125"/>
    </row>
    <row r="129" spans="2:8" x14ac:dyDescent="0.3">
      <c r="B129" s="125"/>
      <c r="C129" s="125"/>
      <c r="D129" s="125"/>
      <c r="E129" s="125"/>
      <c r="F129" s="125"/>
      <c r="G129" s="125"/>
      <c r="H129" s="125"/>
    </row>
    <row r="130" spans="2:8" x14ac:dyDescent="0.3">
      <c r="B130" s="125"/>
      <c r="C130" s="125"/>
      <c r="D130" s="125"/>
      <c r="E130" s="125"/>
      <c r="F130" s="125"/>
      <c r="G130" s="125"/>
      <c r="H130" s="125"/>
    </row>
    <row r="134" spans="2:8" x14ac:dyDescent="0.3">
      <c r="B134" s="127"/>
      <c r="C134" s="127"/>
      <c r="D134" s="127"/>
      <c r="E134" s="127"/>
      <c r="F134" s="127"/>
    </row>
    <row r="135" spans="2:8" x14ac:dyDescent="0.3">
      <c r="B135" s="127"/>
      <c r="C135" s="127"/>
      <c r="D135" s="127"/>
      <c r="E135" s="127"/>
      <c r="F135" s="127"/>
    </row>
    <row r="136" spans="2:8" x14ac:dyDescent="0.3">
      <c r="B136" s="127"/>
      <c r="C136" s="127"/>
      <c r="D136" s="127"/>
      <c r="E136" s="127"/>
      <c r="F136" s="127"/>
    </row>
    <row r="137" spans="2:8" x14ac:dyDescent="0.3">
      <c r="B137" s="127"/>
      <c r="C137" s="127"/>
      <c r="D137" s="127"/>
      <c r="E137" s="127"/>
      <c r="F137" s="127"/>
    </row>
    <row r="138" spans="2:8" x14ac:dyDescent="0.3">
      <c r="B138" s="127"/>
      <c r="C138" s="127"/>
      <c r="D138" s="127"/>
      <c r="E138" s="127"/>
      <c r="F138" s="127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ignoredErrors>
    <ignoredError sqref="B66 B78 B90 B102" formula="1"/>
  </ignoredError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N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47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29" t="str">
        <f>+'Resumen exportaciones totales'!C10:D10</f>
        <v>Año corrido a septiembre</v>
      </c>
      <c r="D10" s="229"/>
      <c r="E10" s="224" t="str">
        <f>+'Resumen exportaciones totales'!E10:E11</f>
        <v>% Cambio   '19/'18</v>
      </c>
      <c r="F10" s="224" t="str">
        <f>+'Resumen exportaciones totales'!F10:F11</f>
        <v>% del total '19</v>
      </c>
      <c r="G10" s="229" t="str">
        <f>+'Resumen exportaciones totales'!G10:H10</f>
        <v>Septiembre</v>
      </c>
      <c r="H10" s="229"/>
      <c r="I10" s="224" t="str">
        <f>+E10</f>
        <v>% Cambio   '19/'18</v>
      </c>
      <c r="J10" s="224" t="str">
        <f>+F10</f>
        <v>% del total '19</v>
      </c>
      <c r="K10" s="16"/>
    </row>
    <row r="11" spans="1:14" x14ac:dyDescent="0.3">
      <c r="A11" s="14"/>
      <c r="B11" s="9"/>
      <c r="C11" s="131">
        <f>+'Resumen exportaciones totales'!C11</f>
        <v>2018</v>
      </c>
      <c r="D11" s="131">
        <f>+'Resumen exportaciones totales'!D11</f>
        <v>2019</v>
      </c>
      <c r="E11" s="224"/>
      <c r="F11" s="224"/>
      <c r="G11" s="131">
        <f>+C11</f>
        <v>2018</v>
      </c>
      <c r="H11" s="131">
        <f>+D11</f>
        <v>2019</v>
      </c>
      <c r="I11" s="224"/>
      <c r="J11" s="224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31318.386200620065</v>
      </c>
      <c r="D13" s="30">
        <v>29890.426271809967</v>
      </c>
      <c r="E13" s="78">
        <v>-4.559493965183381</v>
      </c>
      <c r="F13" s="78">
        <v>100</v>
      </c>
      <c r="G13" s="78">
        <v>3512.8001033500018</v>
      </c>
      <c r="H13" s="30">
        <v>3068.121212680001</v>
      </c>
      <c r="I13" s="78">
        <v>-12.658815690819702</v>
      </c>
      <c r="J13" s="78">
        <v>100</v>
      </c>
      <c r="K13" s="16"/>
    </row>
    <row r="14" spans="1:14" x14ac:dyDescent="0.3">
      <c r="A14" s="14"/>
      <c r="B14" s="9" t="s">
        <v>417</v>
      </c>
      <c r="C14" s="21">
        <v>8230.6073387299948</v>
      </c>
      <c r="D14" s="24">
        <v>8060.0108693900002</v>
      </c>
      <c r="E14" s="21">
        <v>-2.0727081528629676</v>
      </c>
      <c r="F14" s="21">
        <v>26.965192119028082</v>
      </c>
      <c r="G14" s="21">
        <v>1117.81948126</v>
      </c>
      <c r="H14" s="24">
        <v>823.70147486999986</v>
      </c>
      <c r="I14" s="21">
        <v>-26.311762437569254</v>
      </c>
      <c r="J14" s="21">
        <v>26.847096896491173</v>
      </c>
      <c r="K14" s="16"/>
    </row>
    <row r="15" spans="1:14" x14ac:dyDescent="0.3">
      <c r="A15" s="14"/>
      <c r="B15" s="110" t="s">
        <v>418</v>
      </c>
      <c r="C15" s="21">
        <v>3316.889335580011</v>
      </c>
      <c r="D15" s="24">
        <v>3451.6690047899415</v>
      </c>
      <c r="E15" s="21">
        <v>4.063435815122296</v>
      </c>
      <c r="F15" s="21">
        <v>11.54774098369167</v>
      </c>
      <c r="G15" s="21">
        <v>309.88531277000101</v>
      </c>
      <c r="H15" s="24">
        <v>378.16054926000209</v>
      </c>
      <c r="I15" s="21">
        <v>22.032420923632291</v>
      </c>
      <c r="J15" s="21">
        <v>12.325476180573688</v>
      </c>
      <c r="K15" s="16"/>
    </row>
    <row r="16" spans="1:14" x14ac:dyDescent="0.3">
      <c r="A16" s="14"/>
      <c r="B16" s="110" t="s">
        <v>419</v>
      </c>
      <c r="C16" s="21">
        <v>2874.210888799998</v>
      </c>
      <c r="D16" s="24">
        <v>2428.8393849199988</v>
      </c>
      <c r="E16" s="21">
        <v>-15.495435829551973</v>
      </c>
      <c r="F16" s="21">
        <v>8.1258104612936464</v>
      </c>
      <c r="G16" s="21">
        <v>292.35328399000014</v>
      </c>
      <c r="H16" s="24">
        <v>218.86156635</v>
      </c>
      <c r="I16" s="21">
        <v>-25.137982593181306</v>
      </c>
      <c r="J16" s="21">
        <v>7.1334067717234886</v>
      </c>
      <c r="K16" s="16"/>
    </row>
    <row r="17" spans="1:11" s="125" customFormat="1" x14ac:dyDescent="0.3">
      <c r="A17" s="95"/>
      <c r="B17" s="111" t="s">
        <v>279</v>
      </c>
      <c r="C17" s="30">
        <v>1971.2050804800269</v>
      </c>
      <c r="D17" s="30">
        <v>1862.8432676400182</v>
      </c>
      <c r="E17" s="30">
        <v>-5.4972368888994811</v>
      </c>
      <c r="F17" s="30">
        <v>6.23224055321315</v>
      </c>
      <c r="G17" s="30">
        <v>206.65910204999938</v>
      </c>
      <c r="H17" s="30">
        <v>188.63478742999942</v>
      </c>
      <c r="I17" s="30">
        <v>-8.7217618005710378</v>
      </c>
      <c r="J17" s="30">
        <v>6.1482182206623808</v>
      </c>
      <c r="K17" s="97"/>
    </row>
    <row r="18" spans="1:11" s="125" customFormat="1" x14ac:dyDescent="0.3">
      <c r="A18" s="95"/>
      <c r="B18" s="110" t="s">
        <v>420</v>
      </c>
      <c r="C18" s="21">
        <v>1498.360151970018</v>
      </c>
      <c r="D18" s="24">
        <v>1603.7322064800121</v>
      </c>
      <c r="E18" s="21">
        <v>7.0324917791929176</v>
      </c>
      <c r="F18" s="21">
        <v>5.3653708110295897</v>
      </c>
      <c r="G18" s="21">
        <v>133.53180042999961</v>
      </c>
      <c r="H18" s="24">
        <v>175.98692476000019</v>
      </c>
      <c r="I18" s="21">
        <v>31.794017749544622</v>
      </c>
      <c r="J18" s="21">
        <v>5.7359834426579184</v>
      </c>
      <c r="K18" s="97"/>
    </row>
    <row r="19" spans="1:11" x14ac:dyDescent="0.3">
      <c r="A19" s="14"/>
      <c r="B19" s="110" t="s">
        <v>421</v>
      </c>
      <c r="C19" s="21">
        <v>1497.9064604500031</v>
      </c>
      <c r="D19" s="24">
        <v>1471.7988931300031</v>
      </c>
      <c r="E19" s="21">
        <v>-1.7429370931584587</v>
      </c>
      <c r="F19" s="21">
        <v>4.9239809420786846</v>
      </c>
      <c r="G19" s="21">
        <v>165.6655639100004</v>
      </c>
      <c r="H19" s="24">
        <v>148.32059930999992</v>
      </c>
      <c r="I19" s="21">
        <v>-10.469867237721964</v>
      </c>
      <c r="J19" s="21">
        <v>4.8342483568451335</v>
      </c>
      <c r="K19" s="16"/>
    </row>
    <row r="20" spans="1:11" s="125" customFormat="1" x14ac:dyDescent="0.3">
      <c r="A20" s="95"/>
      <c r="B20" s="110" t="s">
        <v>422</v>
      </c>
      <c r="C20" s="21">
        <v>1390.9474725500179</v>
      </c>
      <c r="D20" s="24">
        <v>1383.3543091200042</v>
      </c>
      <c r="E20" s="21">
        <v>-0.54589864677586641</v>
      </c>
      <c r="F20" s="21">
        <v>4.6280849143481868</v>
      </c>
      <c r="G20" s="21">
        <v>146.76213916999998</v>
      </c>
      <c r="H20" s="24">
        <v>160.51440330999958</v>
      </c>
      <c r="I20" s="21">
        <v>9.3704440516977137</v>
      </c>
      <c r="J20" s="21">
        <v>5.2316838932771628</v>
      </c>
      <c r="K20" s="97"/>
    </row>
    <row r="21" spans="1:11" x14ac:dyDescent="0.3">
      <c r="A21" s="14"/>
      <c r="B21" s="110" t="s">
        <v>423</v>
      </c>
      <c r="C21" s="21">
        <v>1127.67768574</v>
      </c>
      <c r="D21" s="24">
        <v>1173.6789236299999</v>
      </c>
      <c r="E21" s="21">
        <v>4.0792895409483165</v>
      </c>
      <c r="F21" s="21">
        <v>3.9266048364686958</v>
      </c>
      <c r="G21" s="21">
        <v>150.70202846999999</v>
      </c>
      <c r="H21" s="24">
        <v>97.430888819999993</v>
      </c>
      <c r="I21" s="21">
        <v>-35.34865468689069</v>
      </c>
      <c r="J21" s="21">
        <v>3.17558799233014</v>
      </c>
      <c r="K21" s="16"/>
    </row>
    <row r="22" spans="1:11" x14ac:dyDescent="0.3">
      <c r="A22" s="14"/>
      <c r="B22" s="110" t="s">
        <v>424</v>
      </c>
      <c r="C22" s="21">
        <v>1830.3083815600012</v>
      </c>
      <c r="D22" s="24">
        <v>1168.5452032100002</v>
      </c>
      <c r="E22" s="21">
        <v>-36.155829532178053</v>
      </c>
      <c r="F22" s="21">
        <v>3.9094297036240988</v>
      </c>
      <c r="G22" s="21">
        <v>131.41079553</v>
      </c>
      <c r="H22" s="24">
        <v>88.85468376</v>
      </c>
      <c r="I22" s="21">
        <v>-32.384030245281323</v>
      </c>
      <c r="J22" s="21">
        <v>2.8960617133631925</v>
      </c>
      <c r="K22" s="16"/>
    </row>
    <row r="23" spans="1:11" x14ac:dyDescent="0.3">
      <c r="A23" s="14"/>
      <c r="B23" s="110" t="s">
        <v>425</v>
      </c>
      <c r="C23" s="21">
        <v>1059.0636984100011</v>
      </c>
      <c r="D23" s="24">
        <v>992.86285925999152</v>
      </c>
      <c r="E23" s="21">
        <v>-6.2508836106268673</v>
      </c>
      <c r="F23" s="21">
        <v>3.3216751418375483</v>
      </c>
      <c r="G23" s="21">
        <v>103.3465841500001</v>
      </c>
      <c r="H23" s="24">
        <v>112.7399462300001</v>
      </c>
      <c r="I23" s="21">
        <v>9.0891848601074354</v>
      </c>
      <c r="J23" s="21">
        <v>3.6745597196116599</v>
      </c>
      <c r="K23" s="16"/>
    </row>
    <row r="24" spans="1:11" x14ac:dyDescent="0.3">
      <c r="A24" s="14"/>
      <c r="B24" s="110" t="s">
        <v>426</v>
      </c>
      <c r="C24" s="21">
        <v>981.94279252000001</v>
      </c>
      <c r="D24" s="24">
        <v>982.30748931999983</v>
      </c>
      <c r="E24" s="21">
        <v>3.7140330656515452E-2</v>
      </c>
      <c r="F24" s="21">
        <v>3.2863615941349962</v>
      </c>
      <c r="G24" s="21">
        <v>114.01882861</v>
      </c>
      <c r="H24" s="24">
        <v>84.731585769999995</v>
      </c>
      <c r="I24" s="21">
        <v>-25.686321458516868</v>
      </c>
      <c r="J24" s="21">
        <v>2.7616766058596176</v>
      </c>
      <c r="K24" s="16"/>
    </row>
    <row r="25" spans="1:11" x14ac:dyDescent="0.3">
      <c r="A25" s="14"/>
      <c r="B25" s="110" t="s">
        <v>427</v>
      </c>
      <c r="C25" s="21">
        <v>708.46516758999951</v>
      </c>
      <c r="D25" s="24">
        <v>789.63080856000477</v>
      </c>
      <c r="E25" s="21">
        <v>11.456546444775562</v>
      </c>
      <c r="F25" s="21">
        <v>2.6417515808555581</v>
      </c>
      <c r="G25" s="21">
        <v>68.885246390000006</v>
      </c>
      <c r="H25" s="24">
        <v>72.3868410299999</v>
      </c>
      <c r="I25" s="21">
        <v>5.0832287369276363</v>
      </c>
      <c r="J25" s="21">
        <v>2.3593214222058085</v>
      </c>
      <c r="K25" s="16"/>
    </row>
    <row r="26" spans="1:11" x14ac:dyDescent="0.3">
      <c r="A26" s="14"/>
      <c r="B26" s="110" t="s">
        <v>428</v>
      </c>
      <c r="C26" s="21">
        <v>831.37564672000008</v>
      </c>
      <c r="D26" s="24">
        <v>709.09996850999914</v>
      </c>
      <c r="E26" s="21">
        <v>-14.707632908470591</v>
      </c>
      <c r="F26" s="21">
        <v>2.3723314015724162</v>
      </c>
      <c r="G26" s="21">
        <v>62.877473500000001</v>
      </c>
      <c r="H26" s="24">
        <v>77.701714559999999</v>
      </c>
      <c r="I26" s="21">
        <v>23.57639427099436</v>
      </c>
      <c r="J26" s="21">
        <v>2.5325503516247205</v>
      </c>
      <c r="K26" s="16"/>
    </row>
    <row r="27" spans="1:11" x14ac:dyDescent="0.3">
      <c r="A27" s="14"/>
      <c r="B27" s="110" t="s">
        <v>429</v>
      </c>
      <c r="C27" s="21">
        <v>623.37139699999807</v>
      </c>
      <c r="D27" s="24">
        <v>608.57502967999915</v>
      </c>
      <c r="E27" s="21">
        <v>-2.3736038244948521</v>
      </c>
      <c r="F27" s="21">
        <v>2.0360199086687292</v>
      </c>
      <c r="G27" s="21">
        <v>65.500810040000005</v>
      </c>
      <c r="H27" s="24">
        <v>66.237925250000103</v>
      </c>
      <c r="I27" s="21">
        <v>1.125352815560543</v>
      </c>
      <c r="J27" s="21">
        <v>2.158908356562006</v>
      </c>
      <c r="K27" s="16"/>
    </row>
    <row r="28" spans="1:11" x14ac:dyDescent="0.3">
      <c r="A28" s="14"/>
      <c r="B28" s="110" t="s">
        <v>430</v>
      </c>
      <c r="C28" s="21">
        <v>609.95659964000242</v>
      </c>
      <c r="D28" s="24">
        <v>581.21652377999942</v>
      </c>
      <c r="E28" s="21">
        <v>-4.7118230833087864</v>
      </c>
      <c r="F28" s="21">
        <v>1.9444905820167309</v>
      </c>
      <c r="G28" s="21">
        <v>62.249235939999998</v>
      </c>
      <c r="H28" s="24">
        <v>84.747514969999997</v>
      </c>
      <c r="I28" s="21">
        <v>36.142257314909628</v>
      </c>
      <c r="J28" s="21">
        <v>2.7621957900409391</v>
      </c>
      <c r="K28" s="16"/>
    </row>
    <row r="29" spans="1:11" x14ac:dyDescent="0.3">
      <c r="A29" s="14"/>
      <c r="B29" s="110" t="s">
        <v>431</v>
      </c>
      <c r="C29" s="21">
        <v>521.87555637000037</v>
      </c>
      <c r="D29" s="24">
        <v>446.52754966000049</v>
      </c>
      <c r="E29" s="21">
        <v>-14.43792601326196</v>
      </c>
      <c r="F29" s="21">
        <v>1.4938815043970322</v>
      </c>
      <c r="G29" s="21">
        <v>61.989570490000006</v>
      </c>
      <c r="H29" s="24">
        <v>40.09020924</v>
      </c>
      <c r="I29" s="21">
        <v>-35.327493120044693</v>
      </c>
      <c r="J29" s="21">
        <v>1.3066696672319944</v>
      </c>
      <c r="K29" s="16"/>
    </row>
    <row r="30" spans="1:11" x14ac:dyDescent="0.3">
      <c r="A30" s="14"/>
      <c r="B30" s="110" t="s">
        <v>432</v>
      </c>
      <c r="C30" s="21">
        <v>341.18166682000032</v>
      </c>
      <c r="D30" s="24">
        <v>348.2844001199993</v>
      </c>
      <c r="E30" s="21">
        <v>2.0818039158435386</v>
      </c>
      <c r="F30" s="21">
        <v>1.1652038580944248</v>
      </c>
      <c r="G30" s="21">
        <v>46.067652289999998</v>
      </c>
      <c r="H30" s="24">
        <v>35.173827270000004</v>
      </c>
      <c r="I30" s="21">
        <v>-23.647449953434553</v>
      </c>
      <c r="J30" s="21">
        <v>1.1464288674330338</v>
      </c>
      <c r="K30" s="16"/>
    </row>
    <row r="31" spans="1:11" x14ac:dyDescent="0.3">
      <c r="A31" s="14"/>
      <c r="B31" s="110" t="s">
        <v>433</v>
      </c>
      <c r="C31" s="21">
        <v>315.20915192999973</v>
      </c>
      <c r="D31" s="24">
        <v>319.09656686999853</v>
      </c>
      <c r="E31" s="21">
        <v>1.2332811138878741</v>
      </c>
      <c r="F31" s="21">
        <v>1.0675544201620919</v>
      </c>
      <c r="G31" s="21">
        <v>29.9118754</v>
      </c>
      <c r="H31" s="24">
        <v>26.929651760000002</v>
      </c>
      <c r="I31" s="21">
        <v>-9.9700323036247873</v>
      </c>
      <c r="J31" s="21">
        <v>0.87772450608224106</v>
      </c>
      <c r="K31" s="16"/>
    </row>
    <row r="32" spans="1:11" x14ac:dyDescent="0.3">
      <c r="A32" s="14"/>
      <c r="B32" s="110" t="s">
        <v>434</v>
      </c>
      <c r="C32" s="21">
        <v>238.38699051000012</v>
      </c>
      <c r="D32" s="24">
        <v>307.92066946999967</v>
      </c>
      <c r="E32" s="21">
        <v>29.168403364311391</v>
      </c>
      <c r="F32" s="21">
        <v>1.0301648650638464</v>
      </c>
      <c r="G32" s="21">
        <v>39.590050520000005</v>
      </c>
      <c r="H32" s="24">
        <v>42.405605259999994</v>
      </c>
      <c r="I32" s="21">
        <v>7.1117735466834864</v>
      </c>
      <c r="J32" s="21">
        <v>1.3821359170799754</v>
      </c>
      <c r="K32" s="16"/>
    </row>
    <row r="33" spans="1:11" x14ac:dyDescent="0.3">
      <c r="A33" s="14"/>
      <c r="B33" s="110" t="s">
        <v>435</v>
      </c>
      <c r="C33" s="21">
        <v>346.19136974999981</v>
      </c>
      <c r="D33" s="24">
        <v>298.64079030999972</v>
      </c>
      <c r="E33" s="21">
        <v>-13.735345128429543</v>
      </c>
      <c r="F33" s="21">
        <v>0.99911853914124849</v>
      </c>
      <c r="G33" s="21">
        <v>25.030440329999998</v>
      </c>
      <c r="H33" s="24">
        <v>43.25045557</v>
      </c>
      <c r="I33" s="21">
        <v>72.791429155014001</v>
      </c>
      <c r="J33" s="21">
        <v>1.4096723229595212</v>
      </c>
      <c r="K33" s="16"/>
    </row>
    <row r="34" spans="1:11" x14ac:dyDescent="0.3">
      <c r="A34" s="14"/>
      <c r="B34" s="110" t="s">
        <v>436</v>
      </c>
      <c r="C34" s="21">
        <v>270.24664773000006</v>
      </c>
      <c r="D34" s="24">
        <v>266.46898765000003</v>
      </c>
      <c r="E34" s="21">
        <v>-1.3978564070012967</v>
      </c>
      <c r="F34" s="21">
        <v>0.89148607392498191</v>
      </c>
      <c r="G34" s="21">
        <v>77.130458039999908</v>
      </c>
      <c r="H34" s="24">
        <v>28.62137328</v>
      </c>
      <c r="I34" s="21">
        <v>-62.892255527437754</v>
      </c>
      <c r="J34" s="21">
        <v>0.93286318551278025</v>
      </c>
      <c r="K34" s="16"/>
    </row>
    <row r="35" spans="1:11" x14ac:dyDescent="0.3">
      <c r="A35" s="14"/>
      <c r="B35" s="110" t="s">
        <v>437</v>
      </c>
      <c r="C35" s="21">
        <v>195.38533658000031</v>
      </c>
      <c r="D35" s="24">
        <v>205.03490821999992</v>
      </c>
      <c r="E35" s="21">
        <v>4.9387389089194045</v>
      </c>
      <c r="F35" s="21">
        <v>0.6859551160478794</v>
      </c>
      <c r="G35" s="21">
        <v>20.24361914</v>
      </c>
      <c r="H35" s="24">
        <v>24.180574539999999</v>
      </c>
      <c r="I35" s="21">
        <v>19.447883171348778</v>
      </c>
      <c r="J35" s="21">
        <v>0.78812318235883161</v>
      </c>
      <c r="K35" s="16"/>
    </row>
    <row r="36" spans="1:11" x14ac:dyDescent="0.3">
      <c r="A36" s="14"/>
      <c r="B36" s="110" t="s">
        <v>438</v>
      </c>
      <c r="C36" s="21">
        <v>174.53317525999989</v>
      </c>
      <c r="D36" s="24">
        <v>158.73354527000009</v>
      </c>
      <c r="E36" s="21">
        <v>-9.0525081930488476</v>
      </c>
      <c r="F36" s="21">
        <v>0.53105146051297258</v>
      </c>
      <c r="G36" s="21">
        <v>22.765379920000001</v>
      </c>
      <c r="H36" s="24">
        <v>22.51015482</v>
      </c>
      <c r="I36" s="21">
        <v>-1.1211106552883821</v>
      </c>
      <c r="J36" s="21">
        <v>0.7336787975315161</v>
      </c>
      <c r="K36" s="16"/>
    </row>
    <row r="37" spans="1:11" x14ac:dyDescent="0.3">
      <c r="A37" s="14"/>
      <c r="B37" s="110" t="s">
        <v>439</v>
      </c>
      <c r="C37" s="21">
        <v>70.925937209999802</v>
      </c>
      <c r="D37" s="24">
        <v>91.542140019999991</v>
      </c>
      <c r="E37" s="21">
        <v>29.067226491430166</v>
      </c>
      <c r="F37" s="21">
        <v>0.3062590649847457</v>
      </c>
      <c r="G37" s="21">
        <v>12.90621232</v>
      </c>
      <c r="H37" s="24">
        <v>12.32650099</v>
      </c>
      <c r="I37" s="21">
        <v>-4.491723176610507</v>
      </c>
      <c r="J37" s="21">
        <v>0.40176056079716654</v>
      </c>
      <c r="K37" s="16"/>
    </row>
    <row r="38" spans="1:11" x14ac:dyDescent="0.3">
      <c r="A38" s="14"/>
      <c r="B38" s="110" t="s">
        <v>440</v>
      </c>
      <c r="C38" s="21">
        <v>169.46498034999999</v>
      </c>
      <c r="D38" s="24">
        <v>78.56084688</v>
      </c>
      <c r="E38" s="21">
        <v>-53.641839914213286</v>
      </c>
      <c r="F38" s="21">
        <v>0.26282946307156452</v>
      </c>
      <c r="G38" s="21">
        <v>26.376968510000001</v>
      </c>
      <c r="H38" s="24">
        <v>8.72794E-3</v>
      </c>
      <c r="I38" s="21">
        <v>-99.966910753990973</v>
      </c>
      <c r="J38" s="21">
        <v>2.8447181173706473E-4</v>
      </c>
      <c r="K38" s="16"/>
    </row>
    <row r="39" spans="1:11" x14ac:dyDescent="0.3">
      <c r="A39" s="14"/>
      <c r="B39" s="110" t="s">
        <v>441</v>
      </c>
      <c r="C39" s="21">
        <v>78.608414339999896</v>
      </c>
      <c r="D39" s="24">
        <v>59.525237350000005</v>
      </c>
      <c r="E39" s="21">
        <v>-24.276252294647062</v>
      </c>
      <c r="F39" s="21">
        <v>0.19914482586733465</v>
      </c>
      <c r="G39" s="21">
        <v>6.50448206</v>
      </c>
      <c r="H39" s="24">
        <v>6.1420603099999997</v>
      </c>
      <c r="I39" s="21">
        <v>-5.571877155734672</v>
      </c>
      <c r="J39" s="21">
        <v>0.20018962368944074</v>
      </c>
      <c r="K39" s="16"/>
    </row>
    <row r="40" spans="1:11" x14ac:dyDescent="0.3">
      <c r="A40" s="14"/>
      <c r="B40" s="110" t="s">
        <v>442</v>
      </c>
      <c r="C40" s="21">
        <v>42.621088880000002</v>
      </c>
      <c r="D40" s="24">
        <v>40.227860460000002</v>
      </c>
      <c r="E40" s="21">
        <v>-5.6151273533582184</v>
      </c>
      <c r="F40" s="21">
        <v>0.1345844321328378</v>
      </c>
      <c r="G40" s="21">
        <v>12.608708119999999</v>
      </c>
      <c r="H40" s="24">
        <v>7.45056634</v>
      </c>
      <c r="I40" s="21">
        <v>-40.909359871834347</v>
      </c>
      <c r="J40" s="21">
        <v>0.242838070060861</v>
      </c>
      <c r="K40" s="16"/>
    </row>
    <row r="41" spans="1:11" x14ac:dyDescent="0.3">
      <c r="A41" s="14"/>
      <c r="B41" s="110" t="s">
        <v>443</v>
      </c>
      <c r="C41" s="21">
        <v>0</v>
      </c>
      <c r="D41" s="24">
        <v>1.4460272299999999</v>
      </c>
      <c r="E41" s="21" t="s">
        <v>97</v>
      </c>
      <c r="F41" s="21">
        <v>4.8377604817358066E-3</v>
      </c>
      <c r="G41" s="21">
        <v>0</v>
      </c>
      <c r="H41" s="24">
        <v>2.0033680000000002E-2</v>
      </c>
      <c r="I41" s="21" t="s">
        <v>97</v>
      </c>
      <c r="J41" s="21">
        <v>6.5296246827551514E-4</v>
      </c>
      <c r="K41" s="16"/>
    </row>
    <row r="42" spans="1:11" x14ac:dyDescent="0.3">
      <c r="A42" s="14"/>
      <c r="B42" s="110" t="s">
        <v>2</v>
      </c>
      <c r="C42" s="21">
        <v>1.4677871499999999</v>
      </c>
      <c r="D42" s="24">
        <v>0.25200087999999998</v>
      </c>
      <c r="E42" s="21">
        <v>-82.831238166923598</v>
      </c>
      <c r="F42" s="21">
        <v>8.4308225553031055E-4</v>
      </c>
      <c r="G42" s="21">
        <v>7.0000000000000001E-3</v>
      </c>
      <c r="H42" s="24">
        <v>6.6000000000000005E-5</v>
      </c>
      <c r="I42" s="21">
        <v>-99.05714285714285</v>
      </c>
      <c r="J42" s="21">
        <v>2.1511536026423503E-6</v>
      </c>
      <c r="K42" s="16"/>
    </row>
    <row r="43" spans="1:11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3">
      <c r="A44" s="17"/>
      <c r="B44" s="37" t="s">
        <v>200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3">
      <c r="B45" s="20"/>
      <c r="C45" s="20"/>
      <c r="D45" s="20"/>
      <c r="E45" s="20"/>
    </row>
    <row r="46" spans="1:11" x14ac:dyDescent="0.3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N4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32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19704.489258520003</v>
      </c>
      <c r="D13" s="30">
        <v>18271.761495589995</v>
      </c>
      <c r="E13" s="78">
        <v>-7.2710728206797466</v>
      </c>
      <c r="F13" s="78">
        <v>100</v>
      </c>
      <c r="G13" s="78">
        <v>2318.4503663100004</v>
      </c>
      <c r="H13" s="30">
        <v>1775.3047199199998</v>
      </c>
      <c r="I13" s="78">
        <v>-23.427098301632409</v>
      </c>
      <c r="J13" s="78">
        <v>100</v>
      </c>
      <c r="K13" s="16"/>
    </row>
    <row r="14" spans="1:14" x14ac:dyDescent="0.3">
      <c r="A14" s="14"/>
      <c r="B14" s="9" t="s">
        <v>417</v>
      </c>
      <c r="C14" s="21">
        <v>8230.6073387299984</v>
      </c>
      <c r="D14" s="24">
        <v>8060.0108693899974</v>
      </c>
      <c r="E14" s="21">
        <v>-2.0727081528630453</v>
      </c>
      <c r="F14" s="21">
        <v>44.111843684777362</v>
      </c>
      <c r="G14" s="21">
        <v>1117.8194812600002</v>
      </c>
      <c r="H14" s="24">
        <v>823.70147487000008</v>
      </c>
      <c r="I14" s="21">
        <v>-26.311762437569243</v>
      </c>
      <c r="J14" s="21">
        <v>46.397751643848409</v>
      </c>
      <c r="K14" s="16"/>
    </row>
    <row r="15" spans="1:14" x14ac:dyDescent="0.3">
      <c r="A15" s="14"/>
      <c r="B15" s="110" t="s">
        <v>419</v>
      </c>
      <c r="C15" s="21">
        <v>2860.5804977399998</v>
      </c>
      <c r="D15" s="24">
        <v>2418.3383623400005</v>
      </c>
      <c r="E15" s="21">
        <v>-15.459873817548308</v>
      </c>
      <c r="F15" s="21">
        <v>13.235387091297582</v>
      </c>
      <c r="G15" s="21">
        <v>290.5716161200001</v>
      </c>
      <c r="H15" s="24">
        <v>218.24966454</v>
      </c>
      <c r="I15" s="21">
        <v>-24.889544459198877</v>
      </c>
      <c r="J15" s="21">
        <v>12.293645259380312</v>
      </c>
      <c r="K15" s="16"/>
    </row>
    <row r="16" spans="1:14" x14ac:dyDescent="0.3">
      <c r="A16" s="14"/>
      <c r="B16" s="110" t="s">
        <v>423</v>
      </c>
      <c r="C16" s="21">
        <v>1127.6221549100001</v>
      </c>
      <c r="D16" s="24">
        <v>1173.6239708500007</v>
      </c>
      <c r="E16" s="21">
        <v>4.0795416921967309</v>
      </c>
      <c r="F16" s="21">
        <v>6.4231572371019743</v>
      </c>
      <c r="G16" s="21">
        <v>150.70202846999999</v>
      </c>
      <c r="H16" s="24">
        <v>97.409813430000014</v>
      </c>
      <c r="I16" s="21">
        <v>-35.36263949533285</v>
      </c>
      <c r="J16" s="21">
        <v>5.4869348533241986</v>
      </c>
      <c r="K16" s="16"/>
    </row>
    <row r="17" spans="1:11" x14ac:dyDescent="0.3">
      <c r="A17" s="14"/>
      <c r="B17" s="110" t="s">
        <v>424</v>
      </c>
      <c r="C17" s="21">
        <v>1826.7748462100003</v>
      </c>
      <c r="D17" s="24">
        <v>1166.5302058599996</v>
      </c>
      <c r="E17" s="21">
        <v>-36.142639128177542</v>
      </c>
      <c r="F17" s="21">
        <v>6.3843335856893111</v>
      </c>
      <c r="G17" s="21">
        <v>130.87189588999999</v>
      </c>
      <c r="H17" s="24">
        <v>88.54567376</v>
      </c>
      <c r="I17" s="21">
        <v>-32.341720001959693</v>
      </c>
      <c r="J17" s="21">
        <v>4.9876324197453901</v>
      </c>
      <c r="K17" s="16"/>
    </row>
    <row r="18" spans="1:11" x14ac:dyDescent="0.3">
      <c r="A18" s="14"/>
      <c r="B18" s="110" t="s">
        <v>426</v>
      </c>
      <c r="C18" s="21">
        <v>977.56041983000011</v>
      </c>
      <c r="D18" s="24">
        <v>979.05864474999998</v>
      </c>
      <c r="E18" s="21">
        <v>0.15326161837243557</v>
      </c>
      <c r="F18" s="21">
        <v>5.3583155898039827</v>
      </c>
      <c r="G18" s="21">
        <v>114.00191975</v>
      </c>
      <c r="H18" s="24">
        <v>84.415903159999999</v>
      </c>
      <c r="I18" s="21">
        <v>-25.952209098654233</v>
      </c>
      <c r="J18" s="21">
        <v>4.7550092225183747</v>
      </c>
      <c r="K18" s="16"/>
    </row>
    <row r="19" spans="1:11" x14ac:dyDescent="0.3">
      <c r="A19" s="14"/>
      <c r="B19" s="110" t="s">
        <v>428</v>
      </c>
      <c r="C19" s="21">
        <v>827.61181965999992</v>
      </c>
      <c r="D19" s="24">
        <v>699.12619739000013</v>
      </c>
      <c r="E19" s="21">
        <v>-15.524865549018418</v>
      </c>
      <c r="F19" s="21">
        <v>3.826265998265896</v>
      </c>
      <c r="G19" s="21">
        <v>62.352228600000004</v>
      </c>
      <c r="H19" s="24">
        <v>76.911110750000006</v>
      </c>
      <c r="I19" s="21">
        <v>23.349417457710576</v>
      </c>
      <c r="J19" s="21">
        <v>4.3322765881828911</v>
      </c>
      <c r="K19" s="16"/>
    </row>
    <row r="20" spans="1:11" x14ac:dyDescent="0.3">
      <c r="A20" s="14"/>
      <c r="B20" s="110" t="s">
        <v>427</v>
      </c>
      <c r="C20" s="21">
        <v>622.46935680999945</v>
      </c>
      <c r="D20" s="24">
        <v>664.33978952000007</v>
      </c>
      <c r="E20" s="21">
        <v>6.7265050483089173</v>
      </c>
      <c r="F20" s="21">
        <v>3.6358825594365527</v>
      </c>
      <c r="G20" s="21">
        <v>62.652533259999998</v>
      </c>
      <c r="H20" s="24">
        <v>60.250150459999894</v>
      </c>
      <c r="I20" s="21">
        <v>-3.8344543707921952</v>
      </c>
      <c r="J20" s="21">
        <v>3.3937920506804566</v>
      </c>
      <c r="K20" s="16"/>
    </row>
    <row r="21" spans="1:11" x14ac:dyDescent="0.3">
      <c r="A21" s="14"/>
      <c r="B21" s="110" t="s">
        <v>420</v>
      </c>
      <c r="C21" s="21">
        <v>436.3818764100007</v>
      </c>
      <c r="D21" s="24">
        <v>392.84152144000018</v>
      </c>
      <c r="E21" s="21">
        <v>-9.9775809500146089</v>
      </c>
      <c r="F21" s="21">
        <v>2.1499926076356402</v>
      </c>
      <c r="G21" s="21">
        <v>32.66081441</v>
      </c>
      <c r="H21" s="24">
        <v>42.794487689999997</v>
      </c>
      <c r="I21" s="21">
        <v>31.027007326851262</v>
      </c>
      <c r="J21" s="21">
        <v>2.410543227301758</v>
      </c>
      <c r="K21" s="16"/>
    </row>
    <row r="22" spans="1:11" x14ac:dyDescent="0.3">
      <c r="A22" s="14"/>
      <c r="B22" s="110" t="s">
        <v>429</v>
      </c>
      <c r="C22" s="21">
        <v>383.78145072999951</v>
      </c>
      <c r="D22" s="24">
        <v>349.21543636999917</v>
      </c>
      <c r="E22" s="21">
        <v>-9.0066922969443972</v>
      </c>
      <c r="F22" s="21">
        <v>1.9112302689277358</v>
      </c>
      <c r="G22" s="21">
        <v>38.650692319999997</v>
      </c>
      <c r="H22" s="24">
        <v>36.825775440000001</v>
      </c>
      <c r="I22" s="21">
        <v>-4.7215632384822399</v>
      </c>
      <c r="J22" s="21">
        <v>2.0743354662888227</v>
      </c>
      <c r="K22" s="16"/>
    </row>
    <row r="23" spans="1:11" s="91" customFormat="1" x14ac:dyDescent="0.3">
      <c r="A23" s="95"/>
      <c r="B23" s="110" t="s">
        <v>432</v>
      </c>
      <c r="C23" s="21">
        <v>297.62275558999966</v>
      </c>
      <c r="D23" s="24">
        <v>298.1090672499999</v>
      </c>
      <c r="E23" s="21">
        <v>0.1633986820114508</v>
      </c>
      <c r="F23" s="21">
        <v>1.6315288885636472</v>
      </c>
      <c r="G23" s="21">
        <v>43.015904990000003</v>
      </c>
      <c r="H23" s="24">
        <v>31.067307170000003</v>
      </c>
      <c r="I23" s="21">
        <v>-27.777162476943616</v>
      </c>
      <c r="J23" s="21">
        <v>1.7499704034696635</v>
      </c>
      <c r="K23" s="97"/>
    </row>
    <row r="24" spans="1:11" s="91" customFormat="1" x14ac:dyDescent="0.3">
      <c r="A24" s="95"/>
      <c r="B24" s="110" t="s">
        <v>421</v>
      </c>
      <c r="C24" s="21">
        <v>265.59008047999993</v>
      </c>
      <c r="D24" s="24">
        <v>287.77153820000012</v>
      </c>
      <c r="E24" s="21">
        <v>8.3517643730939497</v>
      </c>
      <c r="F24" s="21">
        <v>1.5749523562326249</v>
      </c>
      <c r="G24" s="21">
        <v>33.603229749999997</v>
      </c>
      <c r="H24" s="24">
        <v>21.490121350000003</v>
      </c>
      <c r="I24" s="21">
        <v>-36.047452849379738</v>
      </c>
      <c r="J24" s="21">
        <v>1.2105032510119396</v>
      </c>
      <c r="K24" s="97"/>
    </row>
    <row r="25" spans="1:11" x14ac:dyDescent="0.3">
      <c r="A25" s="14"/>
      <c r="B25" s="110" t="s">
        <v>436</v>
      </c>
      <c r="C25" s="21">
        <v>270.12804843000004</v>
      </c>
      <c r="D25" s="24">
        <v>266.46128619999996</v>
      </c>
      <c r="E25" s="21">
        <v>-1.3574163258171512</v>
      </c>
      <c r="F25" s="21">
        <v>1.4583229223099923</v>
      </c>
      <c r="G25" s="21">
        <v>77.130458040000008</v>
      </c>
      <c r="H25" s="24">
        <v>28.62137328</v>
      </c>
      <c r="I25" s="21">
        <v>-62.892255527437811</v>
      </c>
      <c r="J25" s="21">
        <v>1.6121949634251949</v>
      </c>
      <c r="K25" s="16"/>
    </row>
    <row r="26" spans="1:11" s="91" customFormat="1" x14ac:dyDescent="0.3">
      <c r="A26" s="95"/>
      <c r="B26" s="110" t="s">
        <v>434</v>
      </c>
      <c r="C26" s="21">
        <v>211.35033111999988</v>
      </c>
      <c r="D26" s="24">
        <v>264.19694936000002</v>
      </c>
      <c r="E26" s="21">
        <v>25.004275110406638</v>
      </c>
      <c r="F26" s="21">
        <v>1.4459303741665281</v>
      </c>
      <c r="G26" s="21">
        <v>37.739208249999997</v>
      </c>
      <c r="H26" s="24">
        <v>37.376680630000003</v>
      </c>
      <c r="I26" s="21">
        <v>-0.96061268057999749</v>
      </c>
      <c r="J26" s="21">
        <v>2.1053670511102061</v>
      </c>
      <c r="K26" s="97"/>
    </row>
    <row r="27" spans="1:11" s="125" customFormat="1" x14ac:dyDescent="0.3">
      <c r="A27" s="95"/>
      <c r="B27" s="110" t="s">
        <v>418</v>
      </c>
      <c r="C27" s="21">
        <v>242.17749949000009</v>
      </c>
      <c r="D27" s="24">
        <v>242.0565554599998</v>
      </c>
      <c r="E27" s="21">
        <v>-4.9940242283030845E-2</v>
      </c>
      <c r="F27" s="21">
        <v>1.3247576349900456</v>
      </c>
      <c r="G27" s="21">
        <v>19.426503760000003</v>
      </c>
      <c r="H27" s="24">
        <v>14.298374220000001</v>
      </c>
      <c r="I27" s="21">
        <v>-26.397593737680371</v>
      </c>
      <c r="J27" s="21">
        <v>0.80540394330976173</v>
      </c>
      <c r="K27" s="97"/>
    </row>
    <row r="28" spans="1:11" s="125" customFormat="1" x14ac:dyDescent="0.3">
      <c r="A28" s="95"/>
      <c r="B28" s="110" t="s">
        <v>435</v>
      </c>
      <c r="C28" s="21">
        <v>240.36274061</v>
      </c>
      <c r="D28" s="24">
        <v>207.51830268000001</v>
      </c>
      <c r="E28" s="132">
        <v>-13.664529638265222</v>
      </c>
      <c r="F28" s="132">
        <v>1.135732330624422</v>
      </c>
      <c r="G28" s="21">
        <v>15.76184308</v>
      </c>
      <c r="H28" s="24">
        <v>28.026754879999999</v>
      </c>
      <c r="I28" s="132">
        <v>77.813944332200506</v>
      </c>
      <c r="J28" s="132">
        <v>1.5787010852572374</v>
      </c>
      <c r="K28" s="97"/>
    </row>
    <row r="29" spans="1:11" s="125" customFormat="1" x14ac:dyDescent="0.3">
      <c r="A29" s="95"/>
      <c r="B29" s="110" t="s">
        <v>437</v>
      </c>
      <c r="C29" s="21">
        <v>185.9118539899998</v>
      </c>
      <c r="D29" s="24">
        <v>187.99936414999988</v>
      </c>
      <c r="E29" s="21">
        <v>1.1228494123415977</v>
      </c>
      <c r="F29" s="21">
        <v>1.0289066229075654</v>
      </c>
      <c r="G29" s="21">
        <v>19.705894019999999</v>
      </c>
      <c r="H29" s="24">
        <v>22.25279518</v>
      </c>
      <c r="I29" s="21">
        <v>12.924565398631938</v>
      </c>
      <c r="J29" s="21">
        <v>1.2534634156215601</v>
      </c>
      <c r="K29" s="97"/>
    </row>
    <row r="30" spans="1:11" s="125" customFormat="1" x14ac:dyDescent="0.3">
      <c r="A30" s="95"/>
      <c r="B30" s="110" t="s">
        <v>433</v>
      </c>
      <c r="C30" s="21">
        <v>159.09851408000011</v>
      </c>
      <c r="D30" s="24">
        <v>156.16096796999992</v>
      </c>
      <c r="E30" s="21">
        <v>-1.8463692932563114</v>
      </c>
      <c r="F30" s="21">
        <v>0.85465743413786543</v>
      </c>
      <c r="G30" s="21">
        <v>15.190981369999999</v>
      </c>
      <c r="H30" s="24">
        <v>10.15736001</v>
      </c>
      <c r="I30" s="21">
        <v>-33.135590370354059</v>
      </c>
      <c r="J30" s="21">
        <v>0.5721474119923321</v>
      </c>
      <c r="K30" s="97"/>
    </row>
    <row r="31" spans="1:11" x14ac:dyDescent="0.3">
      <c r="A31" s="14"/>
      <c r="B31" s="110" t="s">
        <v>422</v>
      </c>
      <c r="C31" s="21">
        <v>86.980605230000094</v>
      </c>
      <c r="D31" s="24">
        <v>103.3979763199999</v>
      </c>
      <c r="E31" s="21">
        <v>18.874749200224429</v>
      </c>
      <c r="F31" s="21">
        <v>0.56588948112613913</v>
      </c>
      <c r="G31" s="21">
        <v>5.5987224500000004</v>
      </c>
      <c r="H31" s="24">
        <v>12.632693079999999</v>
      </c>
      <c r="I31" s="21">
        <v>125.63528006286502</v>
      </c>
      <c r="J31" s="21">
        <v>0.71157885957568257</v>
      </c>
      <c r="K31" s="16"/>
    </row>
    <row r="32" spans="1:11" x14ac:dyDescent="0.3">
      <c r="A32" s="14"/>
      <c r="B32" s="110" t="s">
        <v>440</v>
      </c>
      <c r="C32" s="21">
        <v>169.2799899</v>
      </c>
      <c r="D32" s="24">
        <v>78.324736799999997</v>
      </c>
      <c r="E32" s="21">
        <v>-53.730658392483754</v>
      </c>
      <c r="F32" s="21">
        <v>0.4286654946700359</v>
      </c>
      <c r="G32" s="21">
        <v>26.376966510000003</v>
      </c>
      <c r="H32" s="24">
        <v>0</v>
      </c>
      <c r="I32" s="21" t="s">
        <v>97</v>
      </c>
      <c r="J32" s="21">
        <v>0</v>
      </c>
      <c r="K32" s="16"/>
    </row>
    <row r="33" spans="1:13" x14ac:dyDescent="0.3">
      <c r="A33" s="14"/>
      <c r="B33" s="110" t="s">
        <v>438</v>
      </c>
      <c r="C33" s="21">
        <v>82.425553929999907</v>
      </c>
      <c r="D33" s="24">
        <v>67.6854509100001</v>
      </c>
      <c r="E33" s="21">
        <v>-17.882928675878684</v>
      </c>
      <c r="F33" s="21">
        <v>0.37043746945983508</v>
      </c>
      <c r="G33" s="21">
        <v>9.7537915900000005</v>
      </c>
      <c r="H33" s="24">
        <v>10.45804839</v>
      </c>
      <c r="I33" s="21">
        <v>7.2203388139032265</v>
      </c>
      <c r="J33" s="21">
        <v>0.58908469473743463</v>
      </c>
      <c r="K33" s="16"/>
    </row>
    <row r="34" spans="1:13" x14ac:dyDescent="0.3">
      <c r="A34" s="14"/>
      <c r="B34" s="110" t="s">
        <v>430</v>
      </c>
      <c r="C34" s="21">
        <v>22.933567280000002</v>
      </c>
      <c r="D34" s="24">
        <v>60.304075329999996</v>
      </c>
      <c r="E34" s="21">
        <v>162.9511344386018</v>
      </c>
      <c r="F34" s="21">
        <v>0.33003974654854573</v>
      </c>
      <c r="G34" s="21">
        <v>0.85970323999999998</v>
      </c>
      <c r="H34" s="24">
        <v>16.532262339999999</v>
      </c>
      <c r="I34" s="21">
        <v>1823.0196619940621</v>
      </c>
      <c r="J34" s="21">
        <v>0.93123519328811277</v>
      </c>
      <c r="K34" s="16"/>
    </row>
    <row r="35" spans="1:13" x14ac:dyDescent="0.3">
      <c r="A35" s="14"/>
      <c r="B35" s="110" t="s">
        <v>425</v>
      </c>
      <c r="C35" s="21">
        <v>48.900944079999995</v>
      </c>
      <c r="D35" s="24">
        <v>48.24711817</v>
      </c>
      <c r="E35" s="21">
        <v>-1.3370414872366454</v>
      </c>
      <c r="F35" s="21">
        <v>0.26405291127319469</v>
      </c>
      <c r="G35" s="21">
        <v>1.3086313200000002</v>
      </c>
      <c r="H35" s="24">
        <v>7.4616199999999994E-2</v>
      </c>
      <c r="I35" s="21">
        <v>-94.298149611763833</v>
      </c>
      <c r="J35" s="21">
        <v>4.2030080336497057E-3</v>
      </c>
      <c r="K35" s="16"/>
    </row>
    <row r="36" spans="1:13" x14ac:dyDescent="0.3">
      <c r="A36" s="14"/>
      <c r="B36" s="110" t="s">
        <v>439</v>
      </c>
      <c r="C36" s="21">
        <v>28.504909420000001</v>
      </c>
      <c r="D36" s="24">
        <v>31.525479749999999</v>
      </c>
      <c r="E36" s="21">
        <v>10.596667000389282</v>
      </c>
      <c r="F36" s="21">
        <v>0.1725366202793796</v>
      </c>
      <c r="G36" s="21">
        <v>5.7945215700000006</v>
      </c>
      <c r="H36" s="24">
        <v>6.3916051200000004</v>
      </c>
      <c r="I36" s="21">
        <v>10.304276941366176</v>
      </c>
      <c r="J36" s="21">
        <v>0.36002862203216718</v>
      </c>
      <c r="K36" s="16"/>
    </row>
    <row r="37" spans="1:13" x14ac:dyDescent="0.3">
      <c r="A37" s="14"/>
      <c r="B37" s="110" t="s">
        <v>441</v>
      </c>
      <c r="C37" s="21">
        <v>43.489914939999998</v>
      </c>
      <c r="D37" s="24">
        <v>30.558701399999997</v>
      </c>
      <c r="E37" s="21">
        <v>-29.733821180934239</v>
      </c>
      <c r="F37" s="21">
        <v>0.16724551383497169</v>
      </c>
      <c r="G37" s="21">
        <v>3.66140037</v>
      </c>
      <c r="H37" s="24">
        <v>4.2318519500000003</v>
      </c>
      <c r="I37" s="21">
        <v>15.580147548846179</v>
      </c>
      <c r="J37" s="21">
        <v>0.23837327206513029</v>
      </c>
      <c r="K37" s="16"/>
    </row>
    <row r="38" spans="1:13" x14ac:dyDescent="0.3">
      <c r="A38" s="14"/>
      <c r="B38" s="111" t="s">
        <v>279</v>
      </c>
      <c r="C38" s="30">
        <v>39.062486189999994</v>
      </c>
      <c r="D38" s="30">
        <v>27.08223873</v>
      </c>
      <c r="E38" s="30">
        <v>-30.669444340352658</v>
      </c>
      <c r="F38" s="30">
        <v>0.14821909062537003</v>
      </c>
      <c r="G38" s="30">
        <v>1.17992523</v>
      </c>
      <c r="H38" s="30">
        <v>2.5888220199999998</v>
      </c>
      <c r="I38" s="30">
        <v>119.40559911580158</v>
      </c>
      <c r="J38" s="30">
        <v>0.14582409379932584</v>
      </c>
      <c r="K38" s="16"/>
    </row>
    <row r="39" spans="1:13" x14ac:dyDescent="0.3">
      <c r="A39" s="95"/>
      <c r="B39" s="110" t="s">
        <v>2</v>
      </c>
      <c r="C39" s="21">
        <v>17.27970273</v>
      </c>
      <c r="D39" s="24">
        <v>11.276688999999999</v>
      </c>
      <c r="E39" s="21">
        <v>-34.740260430394578</v>
      </c>
      <c r="F39" s="21">
        <v>6.1716485313808959E-2</v>
      </c>
      <c r="G39" s="21">
        <v>2.0594706899999999</v>
      </c>
      <c r="H39" s="24">
        <v>0</v>
      </c>
      <c r="I39" s="21" t="s">
        <v>97</v>
      </c>
      <c r="J39" s="21">
        <v>0</v>
      </c>
      <c r="K39" s="97"/>
      <c r="M39" s="7" t="str">
        <f>IF(F40="","",1)</f>
        <v/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200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N4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48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11613.867554700049</v>
      </c>
      <c r="D13" s="30">
        <v>11618.664725819828</v>
      </c>
      <c r="E13" s="78">
        <v>4.1305543542535794E-2</v>
      </c>
      <c r="F13" s="78">
        <v>100</v>
      </c>
      <c r="G13" s="78">
        <v>1194.3497370399973</v>
      </c>
      <c r="H13" s="30">
        <v>1292.8164927599996</v>
      </c>
      <c r="I13" s="78">
        <v>8.2443820822564184</v>
      </c>
      <c r="J13" s="78">
        <v>100</v>
      </c>
      <c r="K13" s="16"/>
    </row>
    <row r="14" spans="1:14" x14ac:dyDescent="0.3">
      <c r="A14" s="14"/>
      <c r="B14" s="9" t="s">
        <v>418</v>
      </c>
      <c r="C14" s="21">
        <v>3074.7118360900067</v>
      </c>
      <c r="D14" s="24">
        <v>3209.6124493298903</v>
      </c>
      <c r="E14" s="21">
        <v>4.387422966160992</v>
      </c>
      <c r="F14" s="21">
        <v>27.62462404304739</v>
      </c>
      <c r="G14" s="21">
        <v>290.45880900999907</v>
      </c>
      <c r="H14" s="24">
        <v>363.8621750400003</v>
      </c>
      <c r="I14" s="21">
        <v>25.271523449465882</v>
      </c>
      <c r="J14" s="21">
        <v>28.144920572849486</v>
      </c>
      <c r="K14" s="16"/>
    </row>
    <row r="15" spans="1:14" x14ac:dyDescent="0.3">
      <c r="A15" s="14"/>
      <c r="B15" s="111" t="s">
        <v>279</v>
      </c>
      <c r="C15" s="30">
        <v>1932.1425942900198</v>
      </c>
      <c r="D15" s="30">
        <v>1835.761028909998</v>
      </c>
      <c r="E15" s="30">
        <v>-4.9883256890487342</v>
      </c>
      <c r="F15" s="30">
        <v>15.800103301289333</v>
      </c>
      <c r="G15" s="30">
        <v>205.47917681999959</v>
      </c>
      <c r="H15" s="30">
        <v>186.04596541000009</v>
      </c>
      <c r="I15" s="30">
        <v>-9.4575088876392872</v>
      </c>
      <c r="J15" s="30">
        <v>14.390748141897191</v>
      </c>
      <c r="K15" s="16"/>
    </row>
    <row r="16" spans="1:14" x14ac:dyDescent="0.3">
      <c r="A16" s="14"/>
      <c r="B16" s="110" t="s">
        <v>422</v>
      </c>
      <c r="C16" s="21">
        <v>1303.9668673200138</v>
      </c>
      <c r="D16" s="24">
        <v>1279.9563327999888</v>
      </c>
      <c r="E16" s="21">
        <v>-1.8413454453311995</v>
      </c>
      <c r="F16" s="21">
        <v>11.01638065134609</v>
      </c>
      <c r="G16" s="21">
        <v>141.1634167199993</v>
      </c>
      <c r="H16" s="24">
        <v>147.88171022999998</v>
      </c>
      <c r="I16" s="21">
        <v>4.7592312980965668</v>
      </c>
      <c r="J16" s="21">
        <v>11.438723984274926</v>
      </c>
      <c r="K16" s="16"/>
    </row>
    <row r="17" spans="1:11" x14ac:dyDescent="0.3">
      <c r="A17" s="14"/>
      <c r="B17" s="110" t="s">
        <v>420</v>
      </c>
      <c r="C17" s="21">
        <v>1061.9782755600006</v>
      </c>
      <c r="D17" s="24">
        <v>1210.8906850399655</v>
      </c>
      <c r="E17" s="21">
        <v>14.022170971571013</v>
      </c>
      <c r="F17" s="21">
        <v>10.421943602082241</v>
      </c>
      <c r="G17" s="21">
        <v>100.87098601999951</v>
      </c>
      <c r="H17" s="24">
        <v>133.19243707000021</v>
      </c>
      <c r="I17" s="21">
        <v>32.042366517159238</v>
      </c>
      <c r="J17" s="21">
        <v>10.30250138483701</v>
      </c>
      <c r="K17" s="16"/>
    </row>
    <row r="18" spans="1:11" x14ac:dyDescent="0.3">
      <c r="A18" s="14"/>
      <c r="B18" s="110" t="s">
        <v>421</v>
      </c>
      <c r="C18" s="21">
        <v>1232.3163799700087</v>
      </c>
      <c r="D18" s="24">
        <v>1184.0273549299948</v>
      </c>
      <c r="E18" s="21">
        <v>-3.9185574276947577</v>
      </c>
      <c r="F18" s="21">
        <v>10.190735190927443</v>
      </c>
      <c r="G18" s="21">
        <v>132.06233415999969</v>
      </c>
      <c r="H18" s="24">
        <v>126.83047795999961</v>
      </c>
      <c r="I18" s="21">
        <v>-3.9616566171406964</v>
      </c>
      <c r="J18" s="21">
        <v>9.8104006771473493</v>
      </c>
      <c r="K18" s="16"/>
    </row>
    <row r="19" spans="1:11" x14ac:dyDescent="0.3">
      <c r="A19" s="14"/>
      <c r="B19" s="110" t="s">
        <v>425</v>
      </c>
      <c r="C19" s="21">
        <v>1010.1627543299979</v>
      </c>
      <c r="D19" s="24">
        <v>944.61574108999446</v>
      </c>
      <c r="E19" s="21">
        <v>-6.4887576738540842</v>
      </c>
      <c r="F19" s="21">
        <v>8.130157495558004</v>
      </c>
      <c r="G19" s="21">
        <v>102.03795282999999</v>
      </c>
      <c r="H19" s="24">
        <v>112.66533003000001</v>
      </c>
      <c r="I19" s="21">
        <v>10.415121927921977</v>
      </c>
      <c r="J19" s="21">
        <v>8.7147194254517739</v>
      </c>
      <c r="K19" s="16"/>
    </row>
    <row r="20" spans="1:11" x14ac:dyDescent="0.3">
      <c r="A20" s="14"/>
      <c r="B20" s="110" t="s">
        <v>430</v>
      </c>
      <c r="C20" s="21">
        <v>587.0230323600033</v>
      </c>
      <c r="D20" s="24">
        <v>520.91244844999949</v>
      </c>
      <c r="E20" s="21">
        <v>-11.262008518510768</v>
      </c>
      <c r="F20" s="21">
        <v>4.483410621983011</v>
      </c>
      <c r="G20" s="21">
        <v>61.389532700000004</v>
      </c>
      <c r="H20" s="24">
        <v>68.215252629999995</v>
      </c>
      <c r="I20" s="21">
        <v>11.118703188955848</v>
      </c>
      <c r="J20" s="21">
        <v>5.2764837865248042</v>
      </c>
      <c r="K20" s="16"/>
    </row>
    <row r="21" spans="1:11" x14ac:dyDescent="0.3">
      <c r="A21" s="14"/>
      <c r="B21" s="110" t="s">
        <v>431</v>
      </c>
      <c r="C21" s="21">
        <v>504.64480063999991</v>
      </c>
      <c r="D21" s="24">
        <v>436.62785670000022</v>
      </c>
      <c r="E21" s="21">
        <v>-13.478181852609861</v>
      </c>
      <c r="F21" s="21">
        <v>3.7579865415144873</v>
      </c>
      <c r="G21" s="21">
        <v>59.930099799999994</v>
      </c>
      <c r="H21" s="24">
        <v>40.09020924</v>
      </c>
      <c r="I21" s="21">
        <v>-33.105051762319938</v>
      </c>
      <c r="J21" s="21">
        <v>3.1009976639772345</v>
      </c>
      <c r="K21" s="16"/>
    </row>
    <row r="22" spans="1:11" x14ac:dyDescent="0.3">
      <c r="A22" s="14"/>
      <c r="B22" s="110" t="s">
        <v>429</v>
      </c>
      <c r="C22" s="21">
        <v>239.58994627000018</v>
      </c>
      <c r="D22" s="24">
        <v>259.35959331000021</v>
      </c>
      <c r="E22" s="21">
        <v>8.2514510094347173</v>
      </c>
      <c r="F22" s="21">
        <v>2.2322667830635714</v>
      </c>
      <c r="G22" s="21">
        <v>26.85011772</v>
      </c>
      <c r="H22" s="24">
        <v>29.412149809999903</v>
      </c>
      <c r="I22" s="21">
        <v>9.5419771217297509</v>
      </c>
      <c r="J22" s="21">
        <v>2.2750444455739176</v>
      </c>
      <c r="K22" s="16"/>
    </row>
    <row r="23" spans="1:11" x14ac:dyDescent="0.3">
      <c r="A23" s="14"/>
      <c r="B23" s="110" t="s">
        <v>433</v>
      </c>
      <c r="C23" s="21">
        <v>156.11063784999999</v>
      </c>
      <c r="D23" s="24">
        <v>162.93559889999989</v>
      </c>
      <c r="E23" s="21">
        <v>4.3718744244435781</v>
      </c>
      <c r="F23" s="21">
        <v>1.402360793989629</v>
      </c>
      <c r="G23" s="21">
        <v>14.72089403</v>
      </c>
      <c r="H23" s="24">
        <v>16.772291750000001</v>
      </c>
      <c r="I23" s="21">
        <v>13.935279445796001</v>
      </c>
      <c r="J23" s="21">
        <v>1.2973451254627237</v>
      </c>
      <c r="K23" s="16"/>
    </row>
    <row r="24" spans="1:11" x14ac:dyDescent="0.3">
      <c r="A24" s="14"/>
      <c r="B24" s="110" t="s">
        <v>427</v>
      </c>
      <c r="C24" s="21">
        <v>85.995810780000099</v>
      </c>
      <c r="D24" s="24">
        <v>125.2910190399999</v>
      </c>
      <c r="E24" s="21">
        <v>45.694328483659838</v>
      </c>
      <c r="F24" s="21">
        <v>1.0783598803877112</v>
      </c>
      <c r="G24" s="21">
        <v>6.2327131299999996</v>
      </c>
      <c r="H24" s="24">
        <v>12.136690570000001</v>
      </c>
      <c r="I24" s="21">
        <v>94.72564061359266</v>
      </c>
      <c r="J24" s="21">
        <v>0.93877906400232425</v>
      </c>
      <c r="K24" s="16"/>
    </row>
    <row r="25" spans="1:11" x14ac:dyDescent="0.3">
      <c r="A25" s="14"/>
      <c r="B25" s="110" t="s">
        <v>435</v>
      </c>
      <c r="C25" s="21">
        <v>105.82862914</v>
      </c>
      <c r="D25" s="24">
        <v>91.122487629999995</v>
      </c>
      <c r="E25" s="21">
        <v>-13.896184453589921</v>
      </c>
      <c r="F25" s="21">
        <v>0.78427676312494909</v>
      </c>
      <c r="G25" s="21">
        <v>9.2685972499999991</v>
      </c>
      <c r="H25" s="24">
        <v>15.223700689999999</v>
      </c>
      <c r="I25" s="21">
        <v>64.250320511013697</v>
      </c>
      <c r="J25" s="21">
        <v>1.1775608352194924</v>
      </c>
      <c r="K25" s="16"/>
    </row>
    <row r="26" spans="1:11" x14ac:dyDescent="0.3">
      <c r="A26" s="14"/>
      <c r="B26" s="110" t="s">
        <v>438</v>
      </c>
      <c r="C26" s="21">
        <v>92.107621329999887</v>
      </c>
      <c r="D26" s="24">
        <v>91.048094360000292</v>
      </c>
      <c r="E26" s="21">
        <v>-1.1503141159226793</v>
      </c>
      <c r="F26" s="21">
        <v>0.78363647207812703</v>
      </c>
      <c r="G26" s="21">
        <v>13.01158833</v>
      </c>
      <c r="H26" s="24">
        <v>12.05210643</v>
      </c>
      <c r="I26" s="21">
        <v>-7.3740566921240758</v>
      </c>
      <c r="J26" s="21">
        <v>0.93223643862016936</v>
      </c>
      <c r="K26" s="16"/>
    </row>
    <row r="27" spans="1:11" x14ac:dyDescent="0.3">
      <c r="A27" s="14"/>
      <c r="B27" s="110" t="s">
        <v>439</v>
      </c>
      <c r="C27" s="21">
        <v>42.421027789999997</v>
      </c>
      <c r="D27" s="24">
        <v>60.016660270000003</v>
      </c>
      <c r="E27" s="21">
        <v>41.478562393879258</v>
      </c>
      <c r="F27" s="21">
        <v>0.51655385266971932</v>
      </c>
      <c r="G27" s="21">
        <v>7.1116907500000002</v>
      </c>
      <c r="H27" s="24">
        <v>5.9348958700000001</v>
      </c>
      <c r="I27" s="21">
        <v>-16.547329198756287</v>
      </c>
      <c r="J27" s="21">
        <v>0.45906715324537273</v>
      </c>
      <c r="K27" s="16"/>
    </row>
    <row r="28" spans="1:11" x14ac:dyDescent="0.3">
      <c r="A28" s="14"/>
      <c r="B28" s="110" t="s">
        <v>432</v>
      </c>
      <c r="C28" s="21">
        <v>43.55891123</v>
      </c>
      <c r="D28" s="24">
        <v>50.175332869999998</v>
      </c>
      <c r="E28" s="21">
        <v>15.189593709227346</v>
      </c>
      <c r="F28" s="21">
        <v>0.43185111244751545</v>
      </c>
      <c r="G28" s="21">
        <v>3.0517472999999997</v>
      </c>
      <c r="H28" s="24">
        <v>4.1065201</v>
      </c>
      <c r="I28" s="21">
        <v>34.562914170514716</v>
      </c>
      <c r="J28" s="21">
        <v>0.31764137625078553</v>
      </c>
      <c r="K28" s="16"/>
    </row>
    <row r="29" spans="1:11" x14ac:dyDescent="0.3">
      <c r="A29" s="14"/>
      <c r="B29" s="110" t="s">
        <v>434</v>
      </c>
      <c r="C29" s="21">
        <v>27.036659390000001</v>
      </c>
      <c r="D29" s="24">
        <v>43.723720110000002</v>
      </c>
      <c r="E29" s="21">
        <v>61.720127769083824</v>
      </c>
      <c r="F29" s="21">
        <v>0.37632310718833312</v>
      </c>
      <c r="G29" s="21">
        <v>1.85084227</v>
      </c>
      <c r="H29" s="24">
        <v>5.0289246299999997</v>
      </c>
      <c r="I29" s="21">
        <v>171.71005933422947</v>
      </c>
      <c r="J29" s="21">
        <v>0.38898982633365714</v>
      </c>
      <c r="K29" s="16"/>
    </row>
    <row r="30" spans="1:11" x14ac:dyDescent="0.3">
      <c r="A30" s="14"/>
      <c r="B30" s="110" t="s">
        <v>442</v>
      </c>
      <c r="C30" s="21">
        <v>42.621088880000002</v>
      </c>
      <c r="D30" s="24">
        <v>40.227860460000002</v>
      </c>
      <c r="E30" s="21">
        <v>-5.6151273533582184</v>
      </c>
      <c r="F30" s="21">
        <v>0.34623479900063536</v>
      </c>
      <c r="G30" s="21">
        <v>12.608708119999999</v>
      </c>
      <c r="H30" s="24">
        <v>7.45056634</v>
      </c>
      <c r="I30" s="21">
        <v>-40.909359871834347</v>
      </c>
      <c r="J30" s="21">
        <v>0.57630501944587542</v>
      </c>
      <c r="K30" s="16"/>
    </row>
    <row r="31" spans="1:11" x14ac:dyDescent="0.3">
      <c r="A31" s="14"/>
      <c r="B31" s="110" t="s">
        <v>441</v>
      </c>
      <c r="C31" s="21">
        <v>35.118499399999997</v>
      </c>
      <c r="D31" s="24">
        <v>28.966535950000001</v>
      </c>
      <c r="E31" s="21">
        <v>-17.517728704547086</v>
      </c>
      <c r="F31" s="21">
        <v>0.24931036942333393</v>
      </c>
      <c r="G31" s="21">
        <v>2.84308169</v>
      </c>
      <c r="H31" s="24">
        <v>1.9102083600000002</v>
      </c>
      <c r="I31" s="21">
        <v>-32.812048042136979</v>
      </c>
      <c r="J31" s="21">
        <v>0.14775556861298597</v>
      </c>
      <c r="K31" s="16"/>
    </row>
    <row r="32" spans="1:11" x14ac:dyDescent="0.3">
      <c r="A32" s="14"/>
      <c r="B32" s="110" t="s">
        <v>437</v>
      </c>
      <c r="C32" s="21">
        <v>9.4734825899999997</v>
      </c>
      <c r="D32" s="24">
        <v>17.03554407</v>
      </c>
      <c r="E32" s="21">
        <v>79.823458882822536</v>
      </c>
      <c r="F32" s="21">
        <v>0.14662221926537217</v>
      </c>
      <c r="G32" s="21">
        <v>0.53772511999999995</v>
      </c>
      <c r="H32" s="24">
        <v>1.9277793600000002</v>
      </c>
      <c r="I32" s="21">
        <v>258.50647260072213</v>
      </c>
      <c r="J32" s="21">
        <v>0.14911469421962859</v>
      </c>
      <c r="K32" s="16"/>
    </row>
    <row r="33" spans="1:11" x14ac:dyDescent="0.3">
      <c r="A33" s="14"/>
      <c r="B33" s="110" t="s">
        <v>419</v>
      </c>
      <c r="C33" s="21">
        <v>13.630391060000001</v>
      </c>
      <c r="D33" s="24">
        <v>10.501022580000001</v>
      </c>
      <c r="E33" s="21">
        <v>-22.958757868536161</v>
      </c>
      <c r="F33" s="21">
        <v>9.0380631749050103E-2</v>
      </c>
      <c r="G33" s="21">
        <v>1.7816678700000002</v>
      </c>
      <c r="H33" s="24">
        <v>0.6119018100000001</v>
      </c>
      <c r="I33" s="21">
        <v>-65.655674646027038</v>
      </c>
      <c r="J33" s="21">
        <v>4.7330909949459814E-2</v>
      </c>
      <c r="K33" s="16"/>
    </row>
    <row r="34" spans="1:11" x14ac:dyDescent="0.3">
      <c r="A34" s="14"/>
      <c r="B34" s="110" t="s">
        <v>428</v>
      </c>
      <c r="C34" s="21">
        <v>3.7638270600000001</v>
      </c>
      <c r="D34" s="24">
        <v>9.9737711199999985</v>
      </c>
      <c r="E34" s="21">
        <v>164.99015393124887</v>
      </c>
      <c r="F34" s="21">
        <v>8.5842662262519465E-2</v>
      </c>
      <c r="G34" s="21">
        <v>0.52524490000000001</v>
      </c>
      <c r="H34" s="24">
        <v>0.79060381000000002</v>
      </c>
      <c r="I34" s="21">
        <v>50.520987447950461</v>
      </c>
      <c r="J34" s="21">
        <v>6.1153598706972012E-2</v>
      </c>
      <c r="K34" s="16"/>
    </row>
    <row r="35" spans="1:11" x14ac:dyDescent="0.3">
      <c r="A35" s="14"/>
      <c r="B35" s="110" t="s">
        <v>426</v>
      </c>
      <c r="C35" s="21">
        <v>4.3823726900000004</v>
      </c>
      <c r="D35" s="24">
        <v>3.2488445699999997</v>
      </c>
      <c r="E35" s="21">
        <v>-25.865625773603497</v>
      </c>
      <c r="F35" s="21">
        <v>2.7962288667992847E-2</v>
      </c>
      <c r="G35" s="21">
        <v>1.6908860000000001E-2</v>
      </c>
      <c r="H35" s="24">
        <v>0.31568260999999997</v>
      </c>
      <c r="I35" s="21">
        <v>1766.9656617891444</v>
      </c>
      <c r="J35" s="21">
        <v>2.4418207206349723E-2</v>
      </c>
      <c r="K35" s="16"/>
    </row>
    <row r="36" spans="1:11" x14ac:dyDescent="0.3">
      <c r="A36" s="14"/>
      <c r="B36" s="110" t="s">
        <v>424</v>
      </c>
      <c r="C36" s="21">
        <v>3.5335353500000002</v>
      </c>
      <c r="D36" s="24">
        <v>2.0149973500000002</v>
      </c>
      <c r="E36" s="21">
        <v>-42.975033488769256</v>
      </c>
      <c r="F36" s="21">
        <v>1.7342761819455283E-2</v>
      </c>
      <c r="G36" s="21">
        <v>0.53889964000000001</v>
      </c>
      <c r="H36" s="24">
        <v>0.30901000000000001</v>
      </c>
      <c r="I36" s="21">
        <v>-42.65908212519868</v>
      </c>
      <c r="J36" s="21">
        <v>2.3902077497503359E-2</v>
      </c>
      <c r="K36" s="16"/>
    </row>
    <row r="37" spans="1:11" x14ac:dyDescent="0.3">
      <c r="A37" s="14"/>
      <c r="B37" s="110" t="s">
        <v>440</v>
      </c>
      <c r="C37" s="21">
        <v>0.18499045</v>
      </c>
      <c r="D37" s="24">
        <v>0.23611008</v>
      </c>
      <c r="E37" s="21">
        <v>27.633658926717565</v>
      </c>
      <c r="F37" s="21">
        <v>2.0321619185318194E-3</v>
      </c>
      <c r="G37" s="21">
        <v>1.9999999999999999E-6</v>
      </c>
      <c r="H37" s="24">
        <v>8.72794E-3</v>
      </c>
      <c r="I37" s="21">
        <v>436297</v>
      </c>
      <c r="J37" s="21">
        <v>6.7511050863583531E-4</v>
      </c>
      <c r="K37" s="16"/>
    </row>
    <row r="38" spans="1:11" x14ac:dyDescent="0.3">
      <c r="A38" s="14"/>
      <c r="B38" s="110" t="s">
        <v>444</v>
      </c>
      <c r="C38" s="21">
        <v>0</v>
      </c>
      <c r="D38" s="24">
        <v>0.21539901</v>
      </c>
      <c r="E38" s="21" t="s">
        <v>97</v>
      </c>
      <c r="F38" s="21">
        <v>1.8539050319726061E-3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1" x14ac:dyDescent="0.3">
      <c r="A39" s="14"/>
      <c r="B39" s="110" t="s">
        <v>2</v>
      </c>
      <c r="C39" s="21">
        <v>1.5635828800000002</v>
      </c>
      <c r="D39" s="24">
        <v>0.16823689000000003</v>
      </c>
      <c r="E39" s="21">
        <v>-89.24029597970528</v>
      </c>
      <c r="F39" s="21">
        <v>1.4479881636151526E-3</v>
      </c>
      <c r="G39" s="21">
        <v>7.0000000000000001E-3</v>
      </c>
      <c r="H39" s="24">
        <v>4.1175070000000001E-2</v>
      </c>
      <c r="I39" s="21">
        <v>488.2152857142857</v>
      </c>
      <c r="J39" s="21">
        <v>3.1849121844119144E-3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7" t="s">
        <v>200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20"/>
      <c r="E42" s="20"/>
    </row>
    <row r="43" spans="1:11" x14ac:dyDescent="0.3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N4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.33203125" style="7" customWidth="1"/>
    <col min="6" max="6" width="10" style="7" customWidth="1"/>
    <col min="7" max="8" width="8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49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19697.358922549989</v>
      </c>
      <c r="D13" s="30">
        <v>18179.929772929987</v>
      </c>
      <c r="E13" s="78">
        <v>-7.70371883655333</v>
      </c>
      <c r="F13" s="78">
        <v>100</v>
      </c>
      <c r="G13" s="78">
        <v>2157.7688242400004</v>
      </c>
      <c r="H13" s="30">
        <v>1704.8468630499997</v>
      </c>
      <c r="I13" s="78">
        <v>-20.990291272260219</v>
      </c>
      <c r="J13" s="78">
        <v>100</v>
      </c>
      <c r="K13" s="16"/>
    </row>
    <row r="14" spans="1:14" x14ac:dyDescent="0.3">
      <c r="A14" s="14"/>
      <c r="B14" s="9" t="s">
        <v>417</v>
      </c>
      <c r="C14" s="21">
        <v>6544.1291723000013</v>
      </c>
      <c r="D14" s="24">
        <v>6263.0338140999993</v>
      </c>
      <c r="E14" s="21">
        <v>-4.2953821784237238</v>
      </c>
      <c r="F14" s="21">
        <v>34.450264067717633</v>
      </c>
      <c r="G14" s="21">
        <v>828.66537388999996</v>
      </c>
      <c r="H14" s="24">
        <v>630.74327041999993</v>
      </c>
      <c r="I14" s="21">
        <v>-23.884442346238654</v>
      </c>
      <c r="J14" s="21">
        <v>36.997063143348228</v>
      </c>
      <c r="K14" s="16"/>
    </row>
    <row r="15" spans="1:14" x14ac:dyDescent="0.3">
      <c r="A15" s="14"/>
      <c r="B15" s="110" t="s">
        <v>419</v>
      </c>
      <c r="C15" s="21">
        <v>2861.374013490004</v>
      </c>
      <c r="D15" s="24">
        <v>2416.3924451499975</v>
      </c>
      <c r="E15" s="21">
        <v>-15.551324861487249</v>
      </c>
      <c r="F15" s="21">
        <v>13.291538940640017</v>
      </c>
      <c r="G15" s="21">
        <v>290.66098118000014</v>
      </c>
      <c r="H15" s="24">
        <v>218.30052284999999</v>
      </c>
      <c r="I15" s="21">
        <v>-24.895140048119792</v>
      </c>
      <c r="J15" s="21">
        <v>12.804699799221655</v>
      </c>
      <c r="K15" s="16"/>
    </row>
    <row r="16" spans="1:14" x14ac:dyDescent="0.3">
      <c r="A16" s="14"/>
      <c r="B16" s="110" t="s">
        <v>418</v>
      </c>
      <c r="C16" s="21">
        <v>1153.4626641599878</v>
      </c>
      <c r="D16" s="24">
        <v>1189.8342633399925</v>
      </c>
      <c r="E16" s="21">
        <v>3.1532532703598681</v>
      </c>
      <c r="F16" s="21">
        <v>6.5447682042846065</v>
      </c>
      <c r="G16" s="21">
        <v>77.488405279999995</v>
      </c>
      <c r="H16" s="24">
        <v>94.235152469999889</v>
      </c>
      <c r="I16" s="21">
        <v>21.61193939852868</v>
      </c>
      <c r="J16" s="21">
        <v>5.527484873416233</v>
      </c>
      <c r="K16" s="16"/>
    </row>
    <row r="17" spans="1:11" x14ac:dyDescent="0.3">
      <c r="A17" s="14"/>
      <c r="B17" s="110" t="s">
        <v>423</v>
      </c>
      <c r="C17" s="21">
        <v>1127.64531691</v>
      </c>
      <c r="D17" s="24">
        <v>1173.6260708500001</v>
      </c>
      <c r="E17" s="21">
        <v>4.0775901119332048</v>
      </c>
      <c r="F17" s="21">
        <v>6.455613885800239</v>
      </c>
      <c r="G17" s="21">
        <v>150.70202846999999</v>
      </c>
      <c r="H17" s="24">
        <v>97.409813430000014</v>
      </c>
      <c r="I17" s="21">
        <v>-35.36263949533285</v>
      </c>
      <c r="J17" s="21">
        <v>5.7136987222261251</v>
      </c>
      <c r="K17" s="16"/>
    </row>
    <row r="18" spans="1:11" x14ac:dyDescent="0.3">
      <c r="A18" s="14"/>
      <c r="B18" s="110" t="s">
        <v>424</v>
      </c>
      <c r="C18" s="21">
        <v>1823.4494794500006</v>
      </c>
      <c r="D18" s="24">
        <v>1161.261647659999</v>
      </c>
      <c r="E18" s="21">
        <v>-36.31511809089082</v>
      </c>
      <c r="F18" s="21">
        <v>6.3876024944228549</v>
      </c>
      <c r="G18" s="21">
        <v>131.25849857</v>
      </c>
      <c r="H18" s="24">
        <v>88.102949499999994</v>
      </c>
      <c r="I18" s="21">
        <v>-32.878289436615184</v>
      </c>
      <c r="J18" s="21">
        <v>5.1677925689104027</v>
      </c>
      <c r="K18" s="16"/>
    </row>
    <row r="19" spans="1:11" x14ac:dyDescent="0.3">
      <c r="A19" s="14"/>
      <c r="B19" s="110" t="s">
        <v>426</v>
      </c>
      <c r="C19" s="21">
        <v>980.91347122000002</v>
      </c>
      <c r="D19" s="24">
        <v>982.05203201999984</v>
      </c>
      <c r="E19" s="21">
        <v>0.11607148167551706</v>
      </c>
      <c r="F19" s="21">
        <v>5.401847225407221</v>
      </c>
      <c r="G19" s="21">
        <v>114.01596560999999</v>
      </c>
      <c r="H19" s="24">
        <v>84.709875769999996</v>
      </c>
      <c r="I19" s="21">
        <v>-25.703496596471087</v>
      </c>
      <c r="J19" s="21">
        <v>4.9687674362993874</v>
      </c>
      <c r="K19" s="16"/>
    </row>
    <row r="20" spans="1:11" s="125" customFormat="1" x14ac:dyDescent="0.3">
      <c r="A20" s="95"/>
      <c r="B20" s="110" t="s">
        <v>420</v>
      </c>
      <c r="C20" s="21">
        <v>693.32423981999943</v>
      </c>
      <c r="D20" s="24">
        <v>827.16966603000458</v>
      </c>
      <c r="E20" s="21">
        <v>19.304881976253128</v>
      </c>
      <c r="F20" s="21">
        <v>4.54990572769794</v>
      </c>
      <c r="G20" s="21">
        <v>55.358721379999899</v>
      </c>
      <c r="H20" s="24">
        <v>92.193491849999901</v>
      </c>
      <c r="I20" s="21">
        <v>66.538333169139506</v>
      </c>
      <c r="J20" s="21">
        <v>5.4077286264330038</v>
      </c>
      <c r="K20" s="97"/>
    </row>
    <row r="21" spans="1:11" s="125" customFormat="1" x14ac:dyDescent="0.3">
      <c r="A21" s="95"/>
      <c r="B21" s="110" t="s">
        <v>428</v>
      </c>
      <c r="C21" s="21">
        <v>830.53775875999986</v>
      </c>
      <c r="D21" s="24">
        <v>704.5038521499996</v>
      </c>
      <c r="E21" s="21">
        <v>-15.174976126090877</v>
      </c>
      <c r="F21" s="21">
        <v>3.8751736720073011</v>
      </c>
      <c r="G21" s="21">
        <v>62.771153700000006</v>
      </c>
      <c r="H21" s="24">
        <v>77.64664501</v>
      </c>
      <c r="I21" s="21">
        <v>23.697973405258587</v>
      </c>
      <c r="J21" s="21">
        <v>4.5544644913789405</v>
      </c>
      <c r="K21" s="97"/>
    </row>
    <row r="22" spans="1:11" x14ac:dyDescent="0.3">
      <c r="A22" s="14"/>
      <c r="B22" s="111" t="s">
        <v>279</v>
      </c>
      <c r="C22" s="30">
        <v>669.55404513999463</v>
      </c>
      <c r="D22" s="30">
        <v>491.95117107999829</v>
      </c>
      <c r="E22" s="30">
        <v>-26.525547168169528</v>
      </c>
      <c r="F22" s="30">
        <v>2.7060124941324921</v>
      </c>
      <c r="G22" s="30">
        <v>49.29513214</v>
      </c>
      <c r="H22" s="30">
        <v>30.4060342000001</v>
      </c>
      <c r="I22" s="30">
        <v>-38.318383824094774</v>
      </c>
      <c r="J22" s="30">
        <v>1.7835053023825962</v>
      </c>
      <c r="K22" s="97"/>
    </row>
    <row r="23" spans="1:11" s="125" customFormat="1" x14ac:dyDescent="0.3">
      <c r="A23" s="95"/>
      <c r="B23" s="110" t="s">
        <v>429</v>
      </c>
      <c r="C23" s="21">
        <v>490.68793822999947</v>
      </c>
      <c r="D23" s="24">
        <v>465.68127030999926</v>
      </c>
      <c r="E23" s="21">
        <v>-5.0962467123613848</v>
      </c>
      <c r="F23" s="21">
        <v>2.5615130318237047</v>
      </c>
      <c r="G23" s="21">
        <v>50.383377939999995</v>
      </c>
      <c r="H23" s="24">
        <v>49.902292439999997</v>
      </c>
      <c r="I23" s="21">
        <v>-0.95484963428397185</v>
      </c>
      <c r="J23" s="21">
        <v>2.9270835710559924</v>
      </c>
      <c r="K23" s="97"/>
    </row>
    <row r="24" spans="1:11" x14ac:dyDescent="0.3">
      <c r="A24" s="14"/>
      <c r="B24" s="110" t="s">
        <v>432</v>
      </c>
      <c r="C24" s="21">
        <v>338.18095171000084</v>
      </c>
      <c r="D24" s="24">
        <v>339.25714941999973</v>
      </c>
      <c r="E24" s="21">
        <v>0.31823132100052831</v>
      </c>
      <c r="F24" s="21">
        <v>1.8661081404459299</v>
      </c>
      <c r="G24" s="21">
        <v>45.83536531</v>
      </c>
      <c r="H24" s="24">
        <v>34.596664909999994</v>
      </c>
      <c r="I24" s="21">
        <v>-24.519713814843392</v>
      </c>
      <c r="J24" s="21">
        <v>2.0293121722443725</v>
      </c>
      <c r="K24" s="16"/>
    </row>
    <row r="25" spans="1:11" x14ac:dyDescent="0.3">
      <c r="A25" s="14"/>
      <c r="B25" s="110" t="s">
        <v>430</v>
      </c>
      <c r="C25" s="21">
        <v>274.49043423000006</v>
      </c>
      <c r="D25" s="24">
        <v>305.2248768300002</v>
      </c>
      <c r="E25" s="21">
        <v>11.196908440986775</v>
      </c>
      <c r="F25" s="21">
        <v>1.6789111984606326</v>
      </c>
      <c r="G25" s="21">
        <v>36.306231400000001</v>
      </c>
      <c r="H25" s="24">
        <v>43.498829819999997</v>
      </c>
      <c r="I25" s="21">
        <v>19.810919896246769</v>
      </c>
      <c r="J25" s="21">
        <v>2.5514801805823111</v>
      </c>
      <c r="K25" s="16"/>
    </row>
    <row r="26" spans="1:11" x14ac:dyDescent="0.3">
      <c r="A26" s="14"/>
      <c r="B26" s="110" t="s">
        <v>421</v>
      </c>
      <c r="C26" s="21">
        <v>280.16732130999986</v>
      </c>
      <c r="D26" s="24">
        <v>303.23233604000063</v>
      </c>
      <c r="E26" s="21">
        <v>8.2325856642216255</v>
      </c>
      <c r="F26" s="21">
        <v>1.6679510857710529</v>
      </c>
      <c r="G26" s="21">
        <v>38.173044709999999</v>
      </c>
      <c r="H26" s="24">
        <v>23.714880870000002</v>
      </c>
      <c r="I26" s="21">
        <v>-37.875322625791142</v>
      </c>
      <c r="J26" s="21">
        <v>1.391027040843638</v>
      </c>
      <c r="K26" s="16"/>
    </row>
    <row r="27" spans="1:11" x14ac:dyDescent="0.3">
      <c r="A27" s="14"/>
      <c r="B27" s="110" t="s">
        <v>436</v>
      </c>
      <c r="C27" s="21">
        <v>270.24407843</v>
      </c>
      <c r="D27" s="24">
        <v>266.46128619999996</v>
      </c>
      <c r="E27" s="21">
        <v>-1.3997687764247813</v>
      </c>
      <c r="F27" s="21">
        <v>1.46568930423902</v>
      </c>
      <c r="G27" s="21">
        <v>77.130458040000008</v>
      </c>
      <c r="H27" s="24">
        <v>28.62137328</v>
      </c>
      <c r="I27" s="21">
        <v>-62.892255527437811</v>
      </c>
      <c r="J27" s="21">
        <v>1.6788237055377444</v>
      </c>
      <c r="K27" s="16"/>
    </row>
    <row r="28" spans="1:11" x14ac:dyDescent="0.3">
      <c r="A28" s="14"/>
      <c r="B28" s="110" t="s">
        <v>427</v>
      </c>
      <c r="C28" s="21">
        <v>235.0246970100001</v>
      </c>
      <c r="D28" s="24">
        <v>262.46329993000012</v>
      </c>
      <c r="E28" s="21">
        <v>11.67477429779753</v>
      </c>
      <c r="F28" s="21">
        <v>1.4436980956923684</v>
      </c>
      <c r="G28" s="21">
        <v>18.68372802</v>
      </c>
      <c r="H28" s="24">
        <v>6.8340212899999999</v>
      </c>
      <c r="I28" s="21">
        <v>-63.422603440359858</v>
      </c>
      <c r="J28" s="21">
        <v>0.40085836670243929</v>
      </c>
      <c r="K28" s="16"/>
    </row>
    <row r="29" spans="1:11" x14ac:dyDescent="0.3">
      <c r="A29" s="14"/>
      <c r="B29" s="110" t="s">
        <v>437</v>
      </c>
      <c r="C29" s="21">
        <v>188.6572914099998</v>
      </c>
      <c r="D29" s="24">
        <v>199.43651287999978</v>
      </c>
      <c r="E29" s="21">
        <v>5.7136521941121288</v>
      </c>
      <c r="F29" s="21">
        <v>1.0970147595232289</v>
      </c>
      <c r="G29" s="21">
        <v>19.79365804</v>
      </c>
      <c r="H29" s="24">
        <v>23.229090559999999</v>
      </c>
      <c r="I29" s="21">
        <v>17.356228510452731</v>
      </c>
      <c r="J29" s="21">
        <v>1.3625323812628405</v>
      </c>
      <c r="K29" s="16"/>
    </row>
    <row r="30" spans="1:11" x14ac:dyDescent="0.3">
      <c r="A30" s="14"/>
      <c r="B30" s="110" t="s">
        <v>433</v>
      </c>
      <c r="C30" s="21">
        <v>175.1032374200002</v>
      </c>
      <c r="D30" s="24">
        <v>199.41643437000022</v>
      </c>
      <c r="E30" s="21">
        <v>13.885064210253706</v>
      </c>
      <c r="F30" s="21">
        <v>1.0969043162473178</v>
      </c>
      <c r="G30" s="21">
        <v>15.84886427</v>
      </c>
      <c r="H30" s="24">
        <v>11.833536730000001</v>
      </c>
      <c r="I30" s="21">
        <v>-25.335112166999451</v>
      </c>
      <c r="J30" s="21">
        <v>0.69411141765716156</v>
      </c>
      <c r="K30" s="16"/>
    </row>
    <row r="31" spans="1:11" x14ac:dyDescent="0.3">
      <c r="A31" s="14"/>
      <c r="B31" s="110" t="s">
        <v>422</v>
      </c>
      <c r="C31" s="21">
        <v>154.47913308000003</v>
      </c>
      <c r="D31" s="24">
        <v>146.0255053000007</v>
      </c>
      <c r="E31" s="21">
        <v>-5.4723428410369479</v>
      </c>
      <c r="F31" s="21">
        <v>0.80322370396300136</v>
      </c>
      <c r="G31" s="21">
        <v>10.29491979</v>
      </c>
      <c r="H31" s="24">
        <v>17.21349262</v>
      </c>
      <c r="I31" s="21">
        <v>67.203756523876706</v>
      </c>
      <c r="J31" s="21">
        <v>1.0096796957589946</v>
      </c>
      <c r="K31" s="16"/>
    </row>
    <row r="32" spans="1:11" x14ac:dyDescent="0.3">
      <c r="A32" s="14"/>
      <c r="B32" s="110" t="s">
        <v>434</v>
      </c>
      <c r="C32" s="21">
        <v>94.575636620000012</v>
      </c>
      <c r="D32" s="24">
        <v>107.92297101000001</v>
      </c>
      <c r="E32" s="21">
        <v>14.112867612648383</v>
      </c>
      <c r="F32" s="21">
        <v>0.59363799727487343</v>
      </c>
      <c r="G32" s="21">
        <v>25.30064471</v>
      </c>
      <c r="H32" s="24">
        <v>20.206520749999999</v>
      </c>
      <c r="I32" s="21">
        <v>-20.134364236127801</v>
      </c>
      <c r="J32" s="21">
        <v>1.185239635767062</v>
      </c>
      <c r="K32" s="16"/>
    </row>
    <row r="33" spans="1:11" x14ac:dyDescent="0.3">
      <c r="A33" s="14"/>
      <c r="B33" s="110" t="s">
        <v>440</v>
      </c>
      <c r="C33" s="21">
        <v>169.30373790000002</v>
      </c>
      <c r="D33" s="24">
        <v>78.501365440000001</v>
      </c>
      <c r="E33" s="21">
        <v>-53.632822042968023</v>
      </c>
      <c r="F33" s="21">
        <v>0.43180235798759226</v>
      </c>
      <c r="G33" s="21">
        <v>26.376966510000003</v>
      </c>
      <c r="H33" s="24">
        <v>0</v>
      </c>
      <c r="I33" s="21" t="s">
        <v>97</v>
      </c>
      <c r="J33" s="21">
        <v>0</v>
      </c>
      <c r="K33" s="16"/>
    </row>
    <row r="34" spans="1:11" x14ac:dyDescent="0.3">
      <c r="A34" s="14"/>
      <c r="B34" s="110" t="s">
        <v>438</v>
      </c>
      <c r="C34" s="21">
        <v>82.903753379999998</v>
      </c>
      <c r="D34" s="24">
        <v>69.879412889999998</v>
      </c>
      <c r="E34" s="21">
        <v>-15.710194000869016</v>
      </c>
      <c r="F34" s="21">
        <v>0.3843766932150135</v>
      </c>
      <c r="G34" s="21">
        <v>9.7537915900000005</v>
      </c>
      <c r="H34" s="24">
        <v>10.475384289999999</v>
      </c>
      <c r="I34" s="21">
        <v>7.3980737987041412</v>
      </c>
      <c r="J34" s="21">
        <v>0.61444722790288397</v>
      </c>
      <c r="K34" s="16"/>
    </row>
    <row r="35" spans="1:11" x14ac:dyDescent="0.3">
      <c r="A35" s="14"/>
      <c r="B35" s="110" t="s">
        <v>425</v>
      </c>
      <c r="C35" s="21">
        <v>87.377756220000208</v>
      </c>
      <c r="D35" s="24">
        <v>65.696431529999899</v>
      </c>
      <c r="E35" s="21">
        <v>-24.81332278138494</v>
      </c>
      <c r="F35" s="21">
        <v>0.36136790598510582</v>
      </c>
      <c r="G35" s="21">
        <v>4.08309225</v>
      </c>
      <c r="H35" s="24">
        <v>2.5772597099999999</v>
      </c>
      <c r="I35" s="21">
        <v>-36.879708999961977</v>
      </c>
      <c r="J35" s="21">
        <v>0.15117250504184515</v>
      </c>
      <c r="K35" s="16"/>
    </row>
    <row r="36" spans="1:11" x14ac:dyDescent="0.3">
      <c r="A36" s="14"/>
      <c r="B36" s="110" t="s">
        <v>441</v>
      </c>
      <c r="C36" s="21">
        <v>67.116130959999992</v>
      </c>
      <c r="D36" s="24">
        <v>54.666117990000004</v>
      </c>
      <c r="E36" s="21">
        <v>-18.549956309936832</v>
      </c>
      <c r="F36" s="21">
        <v>0.30069487986360732</v>
      </c>
      <c r="G36" s="21">
        <v>4.8713016299999996</v>
      </c>
      <c r="H36" s="24">
        <v>5.7835151600000003</v>
      </c>
      <c r="I36" s="21">
        <v>18.726278914492124</v>
      </c>
      <c r="J36" s="21">
        <v>0.33923956956774376</v>
      </c>
      <c r="K36" s="16"/>
    </row>
    <row r="37" spans="1:11" x14ac:dyDescent="0.3">
      <c r="A37" s="14"/>
      <c r="B37" s="110" t="s">
        <v>439</v>
      </c>
      <c r="C37" s="21">
        <v>36.405953469999901</v>
      </c>
      <c r="D37" s="24">
        <v>46.359827340000002</v>
      </c>
      <c r="E37" s="21">
        <v>27.341335471964847</v>
      </c>
      <c r="F37" s="21">
        <v>0.25500553587962715</v>
      </c>
      <c r="G37" s="21">
        <v>7.5509061900000001</v>
      </c>
      <c r="H37" s="24">
        <v>8.8095233900000007</v>
      </c>
      <c r="I37" s="21">
        <v>16.668425859492775</v>
      </c>
      <c r="J37" s="21">
        <v>0.51673400004030956</v>
      </c>
      <c r="K37" s="16"/>
    </row>
    <row r="38" spans="1:11" x14ac:dyDescent="0.3">
      <c r="A38" s="14"/>
      <c r="B38" s="110" t="s">
        <v>431</v>
      </c>
      <c r="C38" s="21">
        <v>59.966885329999997</v>
      </c>
      <c r="D38" s="24">
        <v>45.033875270000003</v>
      </c>
      <c r="E38" s="21">
        <v>-24.902093843665696</v>
      </c>
      <c r="F38" s="21">
        <v>0.24771204197419774</v>
      </c>
      <c r="G38" s="21">
        <v>7.1191268399999998</v>
      </c>
      <c r="H38" s="24">
        <v>3.7306371</v>
      </c>
      <c r="I38" s="21">
        <v>-47.596985081951424</v>
      </c>
      <c r="J38" s="21">
        <v>0.21882534911820922</v>
      </c>
      <c r="K38" s="16"/>
    </row>
    <row r="39" spans="1:11" x14ac:dyDescent="0.3">
      <c r="A39" s="14"/>
      <c r="B39" s="110" t="s">
        <v>2</v>
      </c>
      <c r="C39" s="21">
        <v>8.28382459</v>
      </c>
      <c r="D39" s="24">
        <v>14.846137800000001</v>
      </c>
      <c r="E39" s="21">
        <v>79.218398925561999</v>
      </c>
      <c r="F39" s="21">
        <v>8.1662239543444107E-2</v>
      </c>
      <c r="G39" s="21">
        <v>4.7086780000000002E-2</v>
      </c>
      <c r="H39" s="24">
        <v>7.2084630000000011E-2</v>
      </c>
      <c r="I39" s="21">
        <v>53.088892466208158</v>
      </c>
      <c r="J39" s="21">
        <v>4.2282172998834274E-3</v>
      </c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7" t="s">
        <v>200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20"/>
      <c r="E42" s="20"/>
    </row>
    <row r="43" spans="1:11" x14ac:dyDescent="0.3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N41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30" t="s">
        <v>75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4947.6412884600004</v>
      </c>
      <c r="D13" s="30">
        <v>4904.0180791300027</v>
      </c>
      <c r="E13" s="78">
        <v>-0.88169709133412155</v>
      </c>
      <c r="F13" s="78">
        <v>100</v>
      </c>
      <c r="G13" s="78">
        <v>602.22042898999985</v>
      </c>
      <c r="H13" s="30">
        <v>522.10801475999961</v>
      </c>
      <c r="I13" s="78">
        <v>-13.302839022641422</v>
      </c>
      <c r="J13" s="78">
        <v>100</v>
      </c>
      <c r="K13" s="16"/>
    </row>
    <row r="14" spans="1:14" x14ac:dyDescent="0.3">
      <c r="A14" s="14"/>
      <c r="B14" s="9" t="s">
        <v>417</v>
      </c>
      <c r="C14" s="21">
        <v>1686.4781664300008</v>
      </c>
      <c r="D14" s="24">
        <v>1796.97705529</v>
      </c>
      <c r="E14" s="21">
        <v>6.552049772094426</v>
      </c>
      <c r="F14" s="21">
        <v>36.642953314902798</v>
      </c>
      <c r="G14" s="21">
        <v>289.15410736999991</v>
      </c>
      <c r="H14" s="24">
        <v>192.95820444999998</v>
      </c>
      <c r="I14" s="21">
        <v>-33.268039591396224</v>
      </c>
      <c r="J14" s="21">
        <v>36.957525836621798</v>
      </c>
      <c r="K14" s="16"/>
    </row>
    <row r="15" spans="1:14" x14ac:dyDescent="0.3">
      <c r="A15" s="14"/>
      <c r="B15" s="110" t="s">
        <v>422</v>
      </c>
      <c r="C15" s="21">
        <v>566.45111897000049</v>
      </c>
      <c r="D15" s="24">
        <v>546.96781253000142</v>
      </c>
      <c r="E15" s="21">
        <v>-3.4395388741443877</v>
      </c>
      <c r="F15" s="21">
        <v>11.153462399694829</v>
      </c>
      <c r="G15" s="21">
        <v>64.35389954</v>
      </c>
      <c r="H15" s="24">
        <v>64.679539119999902</v>
      </c>
      <c r="I15" s="21">
        <v>0.50601374948149314</v>
      </c>
      <c r="J15" s="21">
        <v>12.388152890112503</v>
      </c>
      <c r="K15" s="16"/>
    </row>
    <row r="16" spans="1:14" x14ac:dyDescent="0.3">
      <c r="A16" s="14"/>
      <c r="B16" s="110" t="s">
        <v>427</v>
      </c>
      <c r="C16" s="21">
        <v>430.08143398999988</v>
      </c>
      <c r="D16" s="24">
        <v>464.85816493000044</v>
      </c>
      <c r="E16" s="21">
        <v>8.0860804934930428</v>
      </c>
      <c r="F16" s="21">
        <v>9.4791282868285958</v>
      </c>
      <c r="G16" s="21">
        <v>45.979222110000002</v>
      </c>
      <c r="H16" s="24">
        <v>58.583422470000002</v>
      </c>
      <c r="I16" s="21">
        <v>27.412817750256636</v>
      </c>
      <c r="J16" s="21">
        <v>11.220556056188753</v>
      </c>
      <c r="K16" s="16"/>
    </row>
    <row r="17" spans="1:11" s="91" customFormat="1" x14ac:dyDescent="0.3">
      <c r="A17" s="95"/>
      <c r="B17" s="110" t="s">
        <v>420</v>
      </c>
      <c r="C17" s="21">
        <v>320.9291290999995</v>
      </c>
      <c r="D17" s="24">
        <v>310.581720520001</v>
      </c>
      <c r="E17" s="21">
        <v>-3.2242036143669273</v>
      </c>
      <c r="F17" s="21">
        <v>6.3332091258338057</v>
      </c>
      <c r="G17" s="21">
        <v>25.747698079999999</v>
      </c>
      <c r="H17" s="24">
        <v>24.57219808</v>
      </c>
      <c r="I17" s="21">
        <v>-4.5654566724669277</v>
      </c>
      <c r="J17" s="21">
        <v>4.7063437804714114</v>
      </c>
      <c r="K17" s="97"/>
    </row>
    <row r="18" spans="1:11" s="125" customFormat="1" x14ac:dyDescent="0.3">
      <c r="A18" s="95"/>
      <c r="B18" s="110" t="s">
        <v>425</v>
      </c>
      <c r="C18" s="21">
        <v>371.79334809999875</v>
      </c>
      <c r="D18" s="24">
        <v>288.81695351999963</v>
      </c>
      <c r="E18" s="21">
        <v>-22.317880350479403</v>
      </c>
      <c r="F18" s="21">
        <v>5.8893941429195786</v>
      </c>
      <c r="G18" s="21">
        <v>30.313384510000002</v>
      </c>
      <c r="H18" s="24">
        <v>20.060763399999999</v>
      </c>
      <c r="I18" s="21">
        <v>-33.822093031603885</v>
      </c>
      <c r="J18" s="21">
        <v>3.8422630629835184</v>
      </c>
      <c r="K18" s="97"/>
    </row>
    <row r="19" spans="1:11" s="125" customFormat="1" x14ac:dyDescent="0.3">
      <c r="A19" s="95"/>
      <c r="B19" s="110" t="s">
        <v>435</v>
      </c>
      <c r="C19" s="21">
        <v>337.47383165000008</v>
      </c>
      <c r="D19" s="24">
        <v>284.54326386999986</v>
      </c>
      <c r="E19" s="21">
        <v>-15.68434729330226</v>
      </c>
      <c r="F19" s="21">
        <v>5.802247448493894</v>
      </c>
      <c r="G19" s="21">
        <v>24.932752730000001</v>
      </c>
      <c r="H19" s="24">
        <v>43.054275600000004</v>
      </c>
      <c r="I19" s="21">
        <v>72.681597039205073</v>
      </c>
      <c r="J19" s="21">
        <v>8.2462391656238054</v>
      </c>
      <c r="K19" s="97"/>
    </row>
    <row r="20" spans="1:11" x14ac:dyDescent="0.3">
      <c r="A20" s="14"/>
      <c r="B20" s="110" t="s">
        <v>430</v>
      </c>
      <c r="C20" s="21">
        <v>327.84874841999988</v>
      </c>
      <c r="D20" s="24">
        <v>243.8595752300001</v>
      </c>
      <c r="E20" s="21">
        <v>-25.618268666501997</v>
      </c>
      <c r="F20" s="21">
        <v>4.9726483731328743</v>
      </c>
      <c r="G20" s="21">
        <v>25.10319582</v>
      </c>
      <c r="H20" s="24">
        <v>19.307873019999999</v>
      </c>
      <c r="I20" s="21">
        <v>-23.085996068208981</v>
      </c>
      <c r="J20" s="21">
        <v>3.6980610284014426</v>
      </c>
      <c r="K20" s="16"/>
    </row>
    <row r="21" spans="1:11" x14ac:dyDescent="0.3">
      <c r="A21" s="14"/>
      <c r="B21" s="110" t="s">
        <v>418</v>
      </c>
      <c r="C21" s="21">
        <v>202.93696863000088</v>
      </c>
      <c r="D21" s="24">
        <v>218.6677965000012</v>
      </c>
      <c r="E21" s="21">
        <v>7.7515831522452228</v>
      </c>
      <c r="F21" s="21">
        <v>4.4589516794520865</v>
      </c>
      <c r="G21" s="21">
        <v>24.476956379999997</v>
      </c>
      <c r="H21" s="24">
        <v>23.327237370000002</v>
      </c>
      <c r="I21" s="21">
        <v>-4.6971485839612974</v>
      </c>
      <c r="J21" s="21">
        <v>4.4678949011581386</v>
      </c>
      <c r="K21" s="97"/>
    </row>
    <row r="22" spans="1:11" x14ac:dyDescent="0.3">
      <c r="A22" s="14"/>
      <c r="B22" s="111" t="s">
        <v>279</v>
      </c>
      <c r="C22" s="30">
        <v>201.3307673700005</v>
      </c>
      <c r="D22" s="30">
        <v>211.57044518000052</v>
      </c>
      <c r="E22" s="30">
        <v>5.0859975073664687</v>
      </c>
      <c r="F22" s="30">
        <v>4.314226451985963</v>
      </c>
      <c r="G22" s="30">
        <v>20.792242469999998</v>
      </c>
      <c r="H22" s="30">
        <v>22.34931203</v>
      </c>
      <c r="I22" s="30">
        <v>7.4887043196356196</v>
      </c>
      <c r="J22" s="30">
        <v>4.2805916396961337</v>
      </c>
      <c r="K22" s="16"/>
    </row>
    <row r="23" spans="1:11" x14ac:dyDescent="0.3">
      <c r="A23" s="14"/>
      <c r="B23" s="110" t="s">
        <v>434</v>
      </c>
      <c r="C23" s="21">
        <v>132.96273801999999</v>
      </c>
      <c r="D23" s="24">
        <v>184.4196504899999</v>
      </c>
      <c r="E23" s="21">
        <v>38.7002503380006</v>
      </c>
      <c r="F23" s="21">
        <v>3.7605825980706187</v>
      </c>
      <c r="G23" s="21">
        <v>13.30529703</v>
      </c>
      <c r="H23" s="24">
        <v>19.770372890000001</v>
      </c>
      <c r="I23" s="21">
        <v>48.590240754662808</v>
      </c>
      <c r="J23" s="21">
        <v>3.7866442060055259</v>
      </c>
      <c r="K23" s="16"/>
    </row>
    <row r="24" spans="1:11" x14ac:dyDescent="0.3">
      <c r="A24" s="14"/>
      <c r="B24" s="110" t="s">
        <v>421</v>
      </c>
      <c r="C24" s="21">
        <v>149.26292871000018</v>
      </c>
      <c r="D24" s="24">
        <v>141.9767327099996</v>
      </c>
      <c r="E24" s="21">
        <v>-4.8814505135141628</v>
      </c>
      <c r="F24" s="21">
        <v>2.89511030381819</v>
      </c>
      <c r="G24" s="21">
        <v>12.398354830000001</v>
      </c>
      <c r="H24" s="24">
        <v>9.0655797400000004</v>
      </c>
      <c r="I24" s="21">
        <v>-26.880784875875342</v>
      </c>
      <c r="J24" s="21">
        <v>1.736341807387735</v>
      </c>
      <c r="K24" s="16"/>
    </row>
    <row r="25" spans="1:11" x14ac:dyDescent="0.3">
      <c r="A25" s="14"/>
      <c r="B25" s="110" t="s">
        <v>433</v>
      </c>
      <c r="C25" s="21">
        <v>76.832488279999893</v>
      </c>
      <c r="D25" s="24">
        <v>67.409257360000097</v>
      </c>
      <c r="E25" s="21">
        <v>-12.264643682577091</v>
      </c>
      <c r="F25" s="21">
        <v>1.3745719585919396</v>
      </c>
      <c r="G25" s="21">
        <v>8.37334508</v>
      </c>
      <c r="H25" s="24">
        <v>7.0196042599999995</v>
      </c>
      <c r="I25" s="21">
        <v>-16.16726418254818</v>
      </c>
      <c r="J25" s="21">
        <v>1.3444735689849048</v>
      </c>
      <c r="K25" s="16"/>
    </row>
    <row r="26" spans="1:11" x14ac:dyDescent="0.3">
      <c r="A26" s="14"/>
      <c r="B26" s="110" t="s">
        <v>429</v>
      </c>
      <c r="C26" s="21">
        <v>47.196294289999997</v>
      </c>
      <c r="D26" s="24">
        <v>49.599477029999797</v>
      </c>
      <c r="E26" s="21">
        <v>5.0918886242070638</v>
      </c>
      <c r="F26" s="21">
        <v>1.011404856786315</v>
      </c>
      <c r="G26" s="21">
        <v>5.8042463600000005</v>
      </c>
      <c r="H26" s="24">
        <v>5.9072928600000001</v>
      </c>
      <c r="I26" s="21">
        <v>1.7753639940259136</v>
      </c>
      <c r="J26" s="21">
        <v>1.131431177649215</v>
      </c>
      <c r="K26" s="16"/>
    </row>
    <row r="27" spans="1:11" x14ac:dyDescent="0.3">
      <c r="A27" s="14"/>
      <c r="B27" s="110" t="s">
        <v>438</v>
      </c>
      <c r="C27" s="21">
        <v>44.321778719999998</v>
      </c>
      <c r="D27" s="24">
        <v>38.614249270000002</v>
      </c>
      <c r="E27" s="21">
        <v>-12.877482842141664</v>
      </c>
      <c r="F27" s="21">
        <v>0.78740022257116882</v>
      </c>
      <c r="G27" s="21">
        <v>6.4971584400000006</v>
      </c>
      <c r="H27" s="24">
        <v>7.8781140999999995</v>
      </c>
      <c r="I27" s="21">
        <v>21.254763490114282</v>
      </c>
      <c r="J27" s="21">
        <v>1.5089050306230938</v>
      </c>
      <c r="K27" s="16"/>
    </row>
    <row r="28" spans="1:11" x14ac:dyDescent="0.3">
      <c r="A28" s="14"/>
      <c r="B28" s="110" t="s">
        <v>439</v>
      </c>
      <c r="C28" s="21">
        <v>15.438778409999999</v>
      </c>
      <c r="D28" s="24">
        <v>14.627271589999999</v>
      </c>
      <c r="E28" s="21">
        <v>-5.2562890563567555</v>
      </c>
      <c r="F28" s="21">
        <v>0.29827115956707384</v>
      </c>
      <c r="G28" s="21">
        <v>2.3018589</v>
      </c>
      <c r="H28" s="24">
        <v>0.53316173</v>
      </c>
      <c r="I28" s="21">
        <v>-76.837775330190738</v>
      </c>
      <c r="J28" s="21">
        <v>0.10211713188219902</v>
      </c>
      <c r="K28" s="16"/>
    </row>
    <row r="29" spans="1:11" x14ac:dyDescent="0.3">
      <c r="A29" s="14"/>
      <c r="B29" s="110" t="s">
        <v>431</v>
      </c>
      <c r="C29" s="21">
        <v>10.404142050000001</v>
      </c>
      <c r="D29" s="24">
        <v>12.266236320000001</v>
      </c>
      <c r="E29" s="21">
        <v>17.897624436990455</v>
      </c>
      <c r="F29" s="21">
        <v>0.25012624590845906</v>
      </c>
      <c r="G29" s="21">
        <v>0.56723932999999993</v>
      </c>
      <c r="H29" s="24">
        <v>1.0427238400000001</v>
      </c>
      <c r="I29" s="21">
        <v>83.824319798135335</v>
      </c>
      <c r="J29" s="21">
        <v>0.199714199078004</v>
      </c>
      <c r="K29" s="16"/>
    </row>
    <row r="30" spans="1:11" x14ac:dyDescent="0.3">
      <c r="A30" s="14"/>
      <c r="B30" s="110" t="s">
        <v>419</v>
      </c>
      <c r="C30" s="21">
        <v>11.190354689999999</v>
      </c>
      <c r="D30" s="24">
        <v>11.052946650000001</v>
      </c>
      <c r="E30" s="21">
        <v>-1.2279149661162281</v>
      </c>
      <c r="F30" s="21">
        <v>0.22538552002974768</v>
      </c>
      <c r="G30" s="21">
        <v>1.52753275</v>
      </c>
      <c r="H30" s="24">
        <v>0.41489368999999998</v>
      </c>
      <c r="I30" s="21">
        <v>-72.838965973069975</v>
      </c>
      <c r="J30" s="21">
        <v>7.9465106504966521E-2</v>
      </c>
      <c r="K30" s="16"/>
    </row>
    <row r="31" spans="1:11" x14ac:dyDescent="0.3">
      <c r="A31" s="14"/>
      <c r="B31" s="110" t="s">
        <v>424</v>
      </c>
      <c r="C31" s="21">
        <v>5.5490952599999996</v>
      </c>
      <c r="D31" s="24">
        <v>7.0531880999999998</v>
      </c>
      <c r="E31" s="21">
        <v>27.105190477483365</v>
      </c>
      <c r="F31" s="21">
        <v>0.14382467572899466</v>
      </c>
      <c r="G31" s="21">
        <v>6.2831999999999999E-2</v>
      </c>
      <c r="H31" s="24">
        <v>0.74823426000000004</v>
      </c>
      <c r="I31" s="21">
        <v>1090.8490259740261</v>
      </c>
      <c r="J31" s="21">
        <v>0.14331024210458543</v>
      </c>
      <c r="K31" s="16"/>
    </row>
    <row r="32" spans="1:11" x14ac:dyDescent="0.3">
      <c r="A32" s="14"/>
      <c r="B32" s="110" t="s">
        <v>428</v>
      </c>
      <c r="C32" s="21">
        <v>2.4373200000000002E-3</v>
      </c>
      <c r="D32" s="24">
        <v>2.9543212200000002</v>
      </c>
      <c r="E32" s="21">
        <v>121111.87287676628</v>
      </c>
      <c r="F32" s="21">
        <v>6.0242869669928131E-2</v>
      </c>
      <c r="G32" s="21">
        <v>0</v>
      </c>
      <c r="H32" s="24">
        <v>5.2185600000000006E-3</v>
      </c>
      <c r="I32" s="21" t="s">
        <v>97</v>
      </c>
      <c r="J32" s="21">
        <v>9.9951731298337696E-4</v>
      </c>
      <c r="K32" s="16"/>
    </row>
    <row r="33" spans="1:11" x14ac:dyDescent="0.3">
      <c r="A33" s="14"/>
      <c r="B33" s="110" t="s">
        <v>441</v>
      </c>
      <c r="C33" s="21">
        <v>2.5164563100000001</v>
      </c>
      <c r="D33" s="24">
        <v>2.7639495899999997</v>
      </c>
      <c r="E33" s="21">
        <v>9.8349921282757879</v>
      </c>
      <c r="F33" s="21">
        <v>5.6360917627170291E-2</v>
      </c>
      <c r="G33" s="21">
        <v>0.14959126</v>
      </c>
      <c r="H33" s="24">
        <v>0.26862659999999999</v>
      </c>
      <c r="I33" s="21">
        <v>79.573726432948021</v>
      </c>
      <c r="J33" s="21">
        <v>5.1450388120067671E-2</v>
      </c>
      <c r="K33" s="16"/>
    </row>
    <row r="34" spans="1:11" x14ac:dyDescent="0.3">
      <c r="A34" s="14"/>
      <c r="B34" s="110" t="s">
        <v>437</v>
      </c>
      <c r="C34" s="21">
        <v>1.46632188</v>
      </c>
      <c r="D34" s="24">
        <v>2.2050298599999998</v>
      </c>
      <c r="E34" s="21">
        <v>50.378296203286531</v>
      </c>
      <c r="F34" s="21">
        <v>4.4963738396151733E-2</v>
      </c>
      <c r="G34" s="21">
        <v>0.2430764</v>
      </c>
      <c r="H34" s="24">
        <v>0.34717380999999997</v>
      </c>
      <c r="I34" s="21">
        <v>42.824976015771156</v>
      </c>
      <c r="J34" s="21">
        <v>6.649463332976939E-2</v>
      </c>
      <c r="K34" s="16"/>
    </row>
    <row r="35" spans="1:11" x14ac:dyDescent="0.3">
      <c r="A35" s="14"/>
      <c r="B35" s="110" t="s">
        <v>442</v>
      </c>
      <c r="C35" s="21">
        <v>4.0472537200000005</v>
      </c>
      <c r="D35" s="24">
        <v>1.9242589999999999</v>
      </c>
      <c r="E35" s="21">
        <v>-52.455192258122139</v>
      </c>
      <c r="F35" s="21">
        <v>3.9238415702198493E-2</v>
      </c>
      <c r="G35" s="21">
        <v>0.13643443999999999</v>
      </c>
      <c r="H35" s="24">
        <v>0.17118739000000002</v>
      </c>
      <c r="I35" s="21">
        <v>25.472270784414874</v>
      </c>
      <c r="J35" s="21">
        <v>3.2787734560767223E-2</v>
      </c>
      <c r="K35" s="16"/>
    </row>
    <row r="36" spans="1:11" x14ac:dyDescent="0.3">
      <c r="A36" s="14"/>
      <c r="B36" s="110" t="s">
        <v>426</v>
      </c>
      <c r="C36" s="21">
        <v>0.81373990000000007</v>
      </c>
      <c r="D36" s="24">
        <v>0.19068299999999999</v>
      </c>
      <c r="E36" s="21">
        <v>-76.567082430147522</v>
      </c>
      <c r="F36" s="21">
        <v>3.8883013260389144E-3</v>
      </c>
      <c r="G36" s="21">
        <v>0</v>
      </c>
      <c r="H36" s="24">
        <v>1.9550000000000001E-2</v>
      </c>
      <c r="I36" s="21" t="s">
        <v>97</v>
      </c>
      <c r="J36" s="21">
        <v>3.7444359112140161E-3</v>
      </c>
      <c r="K36" s="16"/>
    </row>
    <row r="37" spans="1:11" x14ac:dyDescent="0.3">
      <c r="A37" s="95"/>
      <c r="B37" s="110" t="s">
        <v>2</v>
      </c>
      <c r="C37" s="21">
        <v>0.31296824000000001</v>
      </c>
      <c r="D37" s="24">
        <v>0.11803936999999999</v>
      </c>
      <c r="E37" s="21">
        <v>-62.283914176083812</v>
      </c>
      <c r="F37" s="21">
        <v>2.4069929615948881E-3</v>
      </c>
      <c r="G37" s="21">
        <v>3.1600000000000002E-6</v>
      </c>
      <c r="H37" s="24">
        <v>2.3455490000000002E-2</v>
      </c>
      <c r="I37" s="21">
        <v>742162.34177215188</v>
      </c>
      <c r="J37" s="21">
        <v>4.4924592875253836E-3</v>
      </c>
      <c r="K37" s="97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200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N3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30" t="s">
        <v>76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1688.332621390002</v>
      </c>
      <c r="D13" s="30">
        <v>1675.0303058999978</v>
      </c>
      <c r="E13" s="78">
        <v>-0.78789661003247913</v>
      </c>
      <c r="F13" s="78">
        <v>100</v>
      </c>
      <c r="G13" s="78">
        <v>184.05952531999992</v>
      </c>
      <c r="H13" s="30">
        <v>190.67575423000005</v>
      </c>
      <c r="I13" s="78">
        <v>3.5946136982029975</v>
      </c>
      <c r="J13" s="78">
        <v>100</v>
      </c>
      <c r="K13" s="16"/>
    </row>
    <row r="14" spans="1:14" x14ac:dyDescent="0.3">
      <c r="A14" s="14"/>
      <c r="B14" s="9" t="s">
        <v>418</v>
      </c>
      <c r="C14" s="21">
        <v>503.8961176200005</v>
      </c>
      <c r="D14" s="24">
        <v>484.43247658000178</v>
      </c>
      <c r="E14" s="21">
        <v>-3.8626296888194522</v>
      </c>
      <c r="F14" s="21">
        <v>28.92081861884374</v>
      </c>
      <c r="G14" s="21">
        <v>53.572388839999903</v>
      </c>
      <c r="H14" s="24">
        <v>52.649659229999997</v>
      </c>
      <c r="I14" s="21">
        <v>-1.7223977313308603</v>
      </c>
      <c r="J14" s="21">
        <v>27.612141586964462</v>
      </c>
      <c r="K14" s="16"/>
    </row>
    <row r="15" spans="1:14" x14ac:dyDescent="0.3">
      <c r="A15" s="14"/>
      <c r="B15" s="111" t="s">
        <v>279</v>
      </c>
      <c r="C15" s="30">
        <v>341.27218331000205</v>
      </c>
      <c r="D15" s="30">
        <v>342.9642161299974</v>
      </c>
      <c r="E15" s="30">
        <v>0.49580156331063829</v>
      </c>
      <c r="F15" s="30">
        <v>20.475105132245467</v>
      </c>
      <c r="G15" s="30">
        <v>34.861669640000002</v>
      </c>
      <c r="H15" s="30">
        <v>39.066777619999996</v>
      </c>
      <c r="I15" s="30">
        <v>12.062267881671062</v>
      </c>
      <c r="J15" s="30">
        <v>20.488592153607648</v>
      </c>
      <c r="K15" s="16"/>
    </row>
    <row r="16" spans="1:14" x14ac:dyDescent="0.3">
      <c r="A16" s="14"/>
      <c r="B16" s="110" t="s">
        <v>425</v>
      </c>
      <c r="C16" s="21">
        <v>265.57002106000027</v>
      </c>
      <c r="D16" s="24">
        <v>290.94668826999964</v>
      </c>
      <c r="E16" s="21">
        <v>9.5555466346354034</v>
      </c>
      <c r="F16" s="21">
        <v>17.369637268364126</v>
      </c>
      <c r="G16" s="21">
        <v>33.69398983</v>
      </c>
      <c r="H16" s="24">
        <v>36.545660179999999</v>
      </c>
      <c r="I16" s="21">
        <v>8.4634392198366761</v>
      </c>
      <c r="J16" s="21">
        <v>19.166390780821189</v>
      </c>
      <c r="K16" s="16"/>
    </row>
    <row r="17" spans="1:11" x14ac:dyDescent="0.3">
      <c r="A17" s="14"/>
      <c r="B17" s="110" t="s">
        <v>422</v>
      </c>
      <c r="C17" s="21">
        <v>194.14323872999989</v>
      </c>
      <c r="D17" s="24">
        <v>202.98366060999967</v>
      </c>
      <c r="E17" s="21">
        <v>4.5535564039365761</v>
      </c>
      <c r="F17" s="21">
        <v>12.118208243458382</v>
      </c>
      <c r="G17" s="21">
        <v>19.942512180000001</v>
      </c>
      <c r="H17" s="24">
        <v>24.234247530000001</v>
      </c>
      <c r="I17" s="21">
        <v>21.520535182644164</v>
      </c>
      <c r="J17" s="21">
        <v>12.709663914987201</v>
      </c>
      <c r="K17" s="16"/>
    </row>
    <row r="18" spans="1:11" x14ac:dyDescent="0.3">
      <c r="A18" s="14"/>
      <c r="B18" s="110" t="s">
        <v>421</v>
      </c>
      <c r="C18" s="21">
        <v>155.14961104999989</v>
      </c>
      <c r="D18" s="24">
        <v>137.19852359999979</v>
      </c>
      <c r="E18" s="21">
        <v>-11.570178828366529</v>
      </c>
      <c r="F18" s="21">
        <v>8.1908084359275346</v>
      </c>
      <c r="G18" s="21">
        <v>16.17117709</v>
      </c>
      <c r="H18" s="24">
        <v>12.595774710000001</v>
      </c>
      <c r="I18" s="21">
        <v>-22.109722502581285</v>
      </c>
      <c r="J18" s="21">
        <v>6.6058606983699235</v>
      </c>
      <c r="K18" s="16"/>
    </row>
    <row r="19" spans="1:11" x14ac:dyDescent="0.3">
      <c r="A19" s="14"/>
      <c r="B19" s="110" t="s">
        <v>420</v>
      </c>
      <c r="C19" s="21">
        <v>124.83626223999961</v>
      </c>
      <c r="D19" s="24">
        <v>109.5860596299994</v>
      </c>
      <c r="E19" s="21">
        <v>-12.216164066720825</v>
      </c>
      <c r="F19" s="21">
        <v>6.5423329502756991</v>
      </c>
      <c r="G19" s="21">
        <v>12.94695413</v>
      </c>
      <c r="H19" s="24">
        <v>11.910074210000001</v>
      </c>
      <c r="I19" s="21">
        <v>-8.0086784087494038</v>
      </c>
      <c r="J19" s="21">
        <v>6.2462447090329247</v>
      </c>
      <c r="K19" s="16"/>
    </row>
    <row r="20" spans="1:11" x14ac:dyDescent="0.3">
      <c r="A20" s="14"/>
      <c r="B20" s="110" t="s">
        <v>429</v>
      </c>
      <c r="C20" s="21">
        <v>28.883680699999999</v>
      </c>
      <c r="D20" s="24">
        <v>29.971502879999999</v>
      </c>
      <c r="E20" s="21">
        <v>3.7662173020767353</v>
      </c>
      <c r="F20" s="21">
        <v>1.7893110813834643</v>
      </c>
      <c r="G20" s="21">
        <v>3.8006371899999998</v>
      </c>
      <c r="H20" s="24">
        <v>3.3496972599999997</v>
      </c>
      <c r="I20" s="21">
        <v>-11.864850746250788</v>
      </c>
      <c r="J20" s="21">
        <v>1.7567504969506886</v>
      </c>
      <c r="K20" s="16"/>
    </row>
    <row r="21" spans="1:11" x14ac:dyDescent="0.3">
      <c r="A21" s="14"/>
      <c r="B21" s="110" t="s">
        <v>427</v>
      </c>
      <c r="C21" s="21">
        <v>25.902736350000001</v>
      </c>
      <c r="D21" s="24">
        <v>26.992482989999999</v>
      </c>
      <c r="E21" s="21">
        <v>4.2070715050149365</v>
      </c>
      <c r="F21" s="21">
        <v>1.6114623654822098</v>
      </c>
      <c r="G21" s="21">
        <v>2.8595853600000001</v>
      </c>
      <c r="H21" s="24">
        <v>4.3970421900000005</v>
      </c>
      <c r="I21" s="21">
        <v>53.765026619103985</v>
      </c>
      <c r="J21" s="21">
        <v>2.3060310985822183</v>
      </c>
      <c r="K21" s="16"/>
    </row>
    <row r="22" spans="1:11" x14ac:dyDescent="0.3">
      <c r="A22" s="14"/>
      <c r="B22" s="110" t="s">
        <v>433</v>
      </c>
      <c r="C22" s="21">
        <v>26.72902796</v>
      </c>
      <c r="D22" s="24">
        <v>22.99036405</v>
      </c>
      <c r="E22" s="21">
        <v>-13.98727973046724</v>
      </c>
      <c r="F22" s="21">
        <v>1.3725342143972268</v>
      </c>
      <c r="G22" s="21">
        <v>3.2464748999999999</v>
      </c>
      <c r="H22" s="24">
        <v>2.4918942299999998</v>
      </c>
      <c r="I22" s="21">
        <v>-23.243077283609992</v>
      </c>
      <c r="J22" s="21">
        <v>1.3068752448694583</v>
      </c>
      <c r="K22" s="16"/>
    </row>
    <row r="23" spans="1:11" x14ac:dyDescent="0.3">
      <c r="A23" s="14"/>
      <c r="B23" s="110" t="s">
        <v>438</v>
      </c>
      <c r="C23" s="21">
        <v>8.6512760499999999</v>
      </c>
      <c r="D23" s="24">
        <v>14.1846725</v>
      </c>
      <c r="E23" s="21">
        <v>63.960465693381721</v>
      </c>
      <c r="F23" s="21">
        <v>0.84683079763016833</v>
      </c>
      <c r="G23" s="21">
        <v>1.8688717099999999</v>
      </c>
      <c r="H23" s="24">
        <v>2.0281462299999999</v>
      </c>
      <c r="I23" s="21">
        <v>8.5224961749782224</v>
      </c>
      <c r="J23" s="21">
        <v>1.0636623613684915</v>
      </c>
      <c r="K23" s="16"/>
    </row>
    <row r="24" spans="1:11" x14ac:dyDescent="0.3">
      <c r="A24" s="14"/>
      <c r="B24" s="110" t="s">
        <v>434</v>
      </c>
      <c r="C24" s="21">
        <v>6.0717973399999998</v>
      </c>
      <c r="D24" s="24">
        <v>7.1423997100000003</v>
      </c>
      <c r="E24" s="21">
        <v>17.632379838290202</v>
      </c>
      <c r="F24" s="21">
        <v>0.42640420802191831</v>
      </c>
      <c r="G24" s="21">
        <v>0.50366354000000002</v>
      </c>
      <c r="H24" s="24">
        <v>0.68582778</v>
      </c>
      <c r="I24" s="21">
        <v>36.167843318577319</v>
      </c>
      <c r="J24" s="21">
        <v>0.35968274140021467</v>
      </c>
      <c r="K24" s="16"/>
    </row>
    <row r="25" spans="1:11" x14ac:dyDescent="0.3">
      <c r="A25" s="14"/>
      <c r="B25" s="110" t="s">
        <v>437</v>
      </c>
      <c r="C25" s="21">
        <v>5.1078837199999994</v>
      </c>
      <c r="D25" s="24">
        <v>2.8287630400000001</v>
      </c>
      <c r="E25" s="21">
        <v>-44.619666479016864</v>
      </c>
      <c r="F25" s="21">
        <v>0.16887831999434177</v>
      </c>
      <c r="G25" s="21">
        <v>0.19895270000000001</v>
      </c>
      <c r="H25" s="24">
        <v>0.53229236999999996</v>
      </c>
      <c r="I25" s="21">
        <v>167.54719589128467</v>
      </c>
      <c r="J25" s="21">
        <v>0.27916101454510545</v>
      </c>
      <c r="K25" s="16"/>
    </row>
    <row r="26" spans="1:11" x14ac:dyDescent="0.3">
      <c r="A26" s="14"/>
      <c r="B26" s="110" t="s">
        <v>439</v>
      </c>
      <c r="C26" s="21">
        <v>1.2204978799999999</v>
      </c>
      <c r="D26" s="24">
        <v>1.0282552</v>
      </c>
      <c r="E26" s="21">
        <v>-15.751168695188545</v>
      </c>
      <c r="F26" s="21">
        <v>6.138725946498718E-2</v>
      </c>
      <c r="G26" s="21">
        <v>0.14431984</v>
      </c>
      <c r="H26" s="24">
        <v>5.1014259999999999E-2</v>
      </c>
      <c r="I26" s="21">
        <v>-64.651942518783272</v>
      </c>
      <c r="J26" s="21">
        <v>2.6754455597151977E-2</v>
      </c>
      <c r="K26" s="16"/>
    </row>
    <row r="27" spans="1:11" x14ac:dyDescent="0.3">
      <c r="A27" s="14"/>
      <c r="B27" s="110" t="s">
        <v>430</v>
      </c>
      <c r="C27" s="21">
        <v>0.45194592</v>
      </c>
      <c r="D27" s="24">
        <v>0.87204539999999997</v>
      </c>
      <c r="E27" s="21">
        <v>92.95348434609167</v>
      </c>
      <c r="F27" s="21">
        <v>5.2061469988236894E-2</v>
      </c>
      <c r="G27" s="21">
        <v>0.20844101999999998</v>
      </c>
      <c r="H27" s="24">
        <v>3.0443700000000001E-2</v>
      </c>
      <c r="I27" s="21">
        <v>-85.394573486543095</v>
      </c>
      <c r="J27" s="21">
        <v>1.5966214542032283E-2</v>
      </c>
      <c r="K27" s="16"/>
    </row>
    <row r="28" spans="1:11" x14ac:dyDescent="0.3">
      <c r="A28" s="14"/>
      <c r="B28" s="110" t="s">
        <v>441</v>
      </c>
      <c r="C28" s="21">
        <v>0.28627732</v>
      </c>
      <c r="D28" s="24">
        <v>0.38490581000000001</v>
      </c>
      <c r="E28" s="21">
        <v>34.452079543010953</v>
      </c>
      <c r="F28" s="21">
        <v>2.2979035581877978E-2</v>
      </c>
      <c r="G28" s="21">
        <v>2.116235E-2</v>
      </c>
      <c r="H28" s="24">
        <v>5.6786489999999995E-2</v>
      </c>
      <c r="I28" s="21">
        <v>168.33735383830245</v>
      </c>
      <c r="J28" s="21">
        <v>2.978170466891247E-2</v>
      </c>
      <c r="K28" s="16"/>
    </row>
    <row r="29" spans="1:11" x14ac:dyDescent="0.3">
      <c r="A29" s="14"/>
      <c r="B29" s="110" t="s">
        <v>435</v>
      </c>
      <c r="C29" s="21">
        <v>0.15230580999999999</v>
      </c>
      <c r="D29" s="24">
        <v>0.19285105999999999</v>
      </c>
      <c r="E29" s="21">
        <v>26.620947684136276</v>
      </c>
      <c r="F29" s="21">
        <v>1.1513287808627478E-2</v>
      </c>
      <c r="G29" s="21">
        <v>1.8724999999999999E-2</v>
      </c>
      <c r="H29" s="24">
        <v>4.9458980000000007E-2</v>
      </c>
      <c r="I29" s="21">
        <v>164.13340453938591</v>
      </c>
      <c r="J29" s="21">
        <v>2.5938788179823213E-2</v>
      </c>
      <c r="K29" s="16"/>
    </row>
    <row r="30" spans="1:11" x14ac:dyDescent="0.3">
      <c r="A30" s="14"/>
      <c r="B30" s="110" t="s">
        <v>419</v>
      </c>
      <c r="C30" s="21">
        <v>6.6297999999999999E-3</v>
      </c>
      <c r="D30" s="24">
        <v>0.17177795999999998</v>
      </c>
      <c r="E30" s="21">
        <v>2490.9976168210201</v>
      </c>
      <c r="F30" s="21">
        <v>1.0255215048643749E-2</v>
      </c>
      <c r="G30" s="21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3">
      <c r="A31" s="95"/>
      <c r="B31" s="110" t="s">
        <v>431</v>
      </c>
      <c r="C31" s="21">
        <v>1.12853E-3</v>
      </c>
      <c r="D31" s="24">
        <v>0.15866048000000002</v>
      </c>
      <c r="E31" s="21">
        <v>13959.039635632198</v>
      </c>
      <c r="F31" s="21">
        <v>9.4720960833452727E-3</v>
      </c>
      <c r="G31" s="21">
        <v>0</v>
      </c>
      <c r="H31" s="24">
        <v>9.5726000000000003E-4</v>
      </c>
      <c r="I31" s="21" t="s">
        <v>97</v>
      </c>
      <c r="J31" s="21">
        <v>5.0203551252002291E-4</v>
      </c>
      <c r="K31" s="97"/>
    </row>
    <row r="32" spans="1:11" s="125" customFormat="1" x14ac:dyDescent="0.3">
      <c r="A32" s="95"/>
      <c r="B32" s="110" t="s">
        <v>2</v>
      </c>
      <c r="C32" s="21">
        <v>1.0141671300000001</v>
      </c>
      <c r="D32" s="24">
        <v>0.25750593999999999</v>
      </c>
      <c r="E32" s="21">
        <v>-74.609121871263966</v>
      </c>
      <c r="F32" s="21">
        <v>1.5373210806573522E-2</v>
      </c>
      <c r="G32" s="21">
        <v>5.9527580000000004E-2</v>
      </c>
      <c r="H32" s="24">
        <v>2.2217480000000001E-2</v>
      </c>
      <c r="I32" s="21">
        <v>-62.676997788252109</v>
      </c>
      <c r="J32" s="21">
        <v>1.1651969118842696E-2</v>
      </c>
      <c r="K32" s="97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7" t="s">
        <v>200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20"/>
      <c r="E35" s="20"/>
    </row>
    <row r="36" spans="1:11" x14ac:dyDescent="0.3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N38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77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3329.0233589000031</v>
      </c>
      <c r="D13" s="30">
        <v>3221.3903899100069</v>
      </c>
      <c r="E13" s="78">
        <v>-3.2331695331077825</v>
      </c>
      <c r="F13" s="78">
        <v>100</v>
      </c>
      <c r="G13" s="78">
        <v>374.60822436000007</v>
      </c>
      <c r="H13" s="30">
        <v>396.96748389999999</v>
      </c>
      <c r="I13" s="78">
        <v>5.9687049258460911</v>
      </c>
      <c r="J13" s="78">
        <v>100</v>
      </c>
      <c r="K13" s="16"/>
    </row>
    <row r="14" spans="1:14" x14ac:dyDescent="0.3">
      <c r="A14" s="14"/>
      <c r="B14" s="110" t="s">
        <v>421</v>
      </c>
      <c r="C14" s="132">
        <v>888.34899372999973</v>
      </c>
      <c r="D14" s="24">
        <v>847.41839176000258</v>
      </c>
      <c r="E14" s="21">
        <v>-4.6074912291100496</v>
      </c>
      <c r="F14" s="21">
        <v>26.305982485521607</v>
      </c>
      <c r="G14" s="132">
        <v>95.048592720000102</v>
      </c>
      <c r="H14" s="24">
        <v>98.253499779999899</v>
      </c>
      <c r="I14" s="21">
        <v>3.3718616638975574</v>
      </c>
      <c r="J14" s="21">
        <v>24.75101960863649</v>
      </c>
      <c r="K14" s="16"/>
    </row>
    <row r="15" spans="1:14" x14ac:dyDescent="0.3">
      <c r="A15" s="14"/>
      <c r="B15" s="110" t="s">
        <v>418</v>
      </c>
      <c r="C15" s="132">
        <v>562.28734769000084</v>
      </c>
      <c r="D15" s="24">
        <v>540.24010581000141</v>
      </c>
      <c r="E15" s="21">
        <v>-3.9209919928972825</v>
      </c>
      <c r="F15" s="21">
        <v>16.770401609880434</v>
      </c>
      <c r="G15" s="132">
        <v>57.365507799999996</v>
      </c>
      <c r="H15" s="24">
        <v>58.901115779999998</v>
      </c>
      <c r="I15" s="21">
        <v>2.6768837911341548</v>
      </c>
      <c r="J15" s="21">
        <v>14.837768373703314</v>
      </c>
      <c r="K15" s="16"/>
    </row>
    <row r="16" spans="1:14" s="125" customFormat="1" x14ac:dyDescent="0.3">
      <c r="A16" s="95"/>
      <c r="B16" s="111" t="s">
        <v>279</v>
      </c>
      <c r="C16" s="30">
        <v>450.71177475000047</v>
      </c>
      <c r="D16" s="30">
        <v>475.49290445000088</v>
      </c>
      <c r="E16" s="30">
        <v>5.4982210557392053</v>
      </c>
      <c r="F16" s="30">
        <v>14.760486836346598</v>
      </c>
      <c r="G16" s="30">
        <v>63.24751156</v>
      </c>
      <c r="H16" s="30">
        <v>60.558220859999999</v>
      </c>
      <c r="I16" s="30">
        <v>-4.2520102904741064</v>
      </c>
      <c r="J16" s="30">
        <v>15.255209385173524</v>
      </c>
      <c r="K16" s="97"/>
    </row>
    <row r="17" spans="1:11" s="125" customFormat="1" x14ac:dyDescent="0.3">
      <c r="A17" s="95"/>
      <c r="B17" s="110" t="s">
        <v>431</v>
      </c>
      <c r="C17" s="132">
        <v>444.74282135999977</v>
      </c>
      <c r="D17" s="24">
        <v>348.51362273000001</v>
      </c>
      <c r="E17" s="21">
        <v>-21.637043704434845</v>
      </c>
      <c r="F17" s="21">
        <v>10.818732924193522</v>
      </c>
      <c r="G17" s="132">
        <v>53.007722109999996</v>
      </c>
      <c r="H17" s="24">
        <v>28.369529850000003</v>
      </c>
      <c r="I17" s="21">
        <v>-46.480383006973156</v>
      </c>
      <c r="J17" s="21">
        <v>7.1465626280732257</v>
      </c>
      <c r="K17" s="97"/>
    </row>
    <row r="18" spans="1:11" x14ac:dyDescent="0.3">
      <c r="A18" s="14"/>
      <c r="B18" s="110" t="s">
        <v>420</v>
      </c>
      <c r="C18" s="132">
        <v>308.1604229500017</v>
      </c>
      <c r="D18" s="24">
        <v>317.60100431000342</v>
      </c>
      <c r="E18" s="21">
        <v>3.0635281680974957</v>
      </c>
      <c r="F18" s="21">
        <v>9.859128074162907</v>
      </c>
      <c r="G18" s="132">
        <v>35.158912260000001</v>
      </c>
      <c r="H18" s="24">
        <v>40.989350360000103</v>
      </c>
      <c r="I18" s="21">
        <v>16.583101481877584</v>
      </c>
      <c r="J18" s="21">
        <v>10.325619105449382</v>
      </c>
      <c r="K18" s="16"/>
    </row>
    <row r="19" spans="1:11" x14ac:dyDescent="0.3">
      <c r="A19" s="14"/>
      <c r="B19" s="110" t="s">
        <v>422</v>
      </c>
      <c r="C19" s="132">
        <v>288.27062718000093</v>
      </c>
      <c r="D19" s="24">
        <v>277.11379153999911</v>
      </c>
      <c r="E19" s="21">
        <v>-3.8702644626485982</v>
      </c>
      <c r="F19" s="21">
        <v>8.6023039122476739</v>
      </c>
      <c r="G19" s="132">
        <v>32.235434730000001</v>
      </c>
      <c r="H19" s="24">
        <v>29.721288649999998</v>
      </c>
      <c r="I19" s="21">
        <v>-7.7993242562359626</v>
      </c>
      <c r="J19" s="21">
        <v>7.4870839188146405</v>
      </c>
      <c r="K19" s="16"/>
    </row>
    <row r="20" spans="1:11" x14ac:dyDescent="0.3">
      <c r="A20" s="14"/>
      <c r="B20" s="110" t="s">
        <v>425</v>
      </c>
      <c r="C20" s="132">
        <v>267.19041734999951</v>
      </c>
      <c r="D20" s="24">
        <v>270.7164885199993</v>
      </c>
      <c r="E20" s="21">
        <v>1.3196847420545499</v>
      </c>
      <c r="F20" s="21">
        <v>8.4037156554490764</v>
      </c>
      <c r="G20" s="132">
        <v>26.379362960000002</v>
      </c>
      <c r="H20" s="24">
        <v>46.052123270000003</v>
      </c>
      <c r="I20" s="21">
        <v>74.576328245039619</v>
      </c>
      <c r="J20" s="21">
        <v>11.600981223338934</v>
      </c>
      <c r="K20" s="16"/>
    </row>
    <row r="21" spans="1:11" x14ac:dyDescent="0.3">
      <c r="A21" s="14"/>
      <c r="B21" s="110" t="s">
        <v>429</v>
      </c>
      <c r="C21" s="132">
        <v>44.954267659999999</v>
      </c>
      <c r="D21" s="24">
        <v>58.307622779999896</v>
      </c>
      <c r="E21" s="21">
        <v>29.704310213647677</v>
      </c>
      <c r="F21" s="21">
        <v>1.8100141778106187</v>
      </c>
      <c r="G21" s="132">
        <v>5.2495550499999997</v>
      </c>
      <c r="H21" s="24">
        <v>6.6206369299999999</v>
      </c>
      <c r="I21" s="21">
        <v>26.118058901011043</v>
      </c>
      <c r="J21" s="21">
        <v>1.6678033336523359</v>
      </c>
      <c r="K21" s="16"/>
    </row>
    <row r="22" spans="1:11" x14ac:dyDescent="0.3">
      <c r="A22" s="14"/>
      <c r="B22" s="110" t="s">
        <v>430</v>
      </c>
      <c r="C22" s="132">
        <v>6.35573955</v>
      </c>
      <c r="D22" s="24">
        <v>27.675854600000001</v>
      </c>
      <c r="E22" s="21">
        <v>335.44664444281705</v>
      </c>
      <c r="F22" s="21">
        <v>0.8591276203805015</v>
      </c>
      <c r="G22" s="132">
        <v>0.54623208999999995</v>
      </c>
      <c r="H22" s="24">
        <v>21.905368429999999</v>
      </c>
      <c r="I22" s="21">
        <v>3910.2675824117186</v>
      </c>
      <c r="J22" s="21">
        <v>5.5181770090565347</v>
      </c>
      <c r="K22" s="16"/>
    </row>
    <row r="23" spans="1:11" x14ac:dyDescent="0.3">
      <c r="A23" s="14"/>
      <c r="B23" s="110" t="s">
        <v>427</v>
      </c>
      <c r="C23" s="132">
        <v>15.64568774</v>
      </c>
      <c r="D23" s="24">
        <v>20.636277739999997</v>
      </c>
      <c r="E23" s="21">
        <v>31.897543162906029</v>
      </c>
      <c r="F23" s="21">
        <v>0.64060158013249968</v>
      </c>
      <c r="G23" s="132">
        <v>1.3619341100000002</v>
      </c>
      <c r="H23" s="24">
        <v>2.4346807200000002</v>
      </c>
      <c r="I23" s="21">
        <v>78.766410366210721</v>
      </c>
      <c r="J23" s="21">
        <v>0.61331993645437222</v>
      </c>
      <c r="K23" s="16"/>
    </row>
    <row r="24" spans="1:11" x14ac:dyDescent="0.3">
      <c r="A24" s="14"/>
      <c r="B24" s="110" t="s">
        <v>433</v>
      </c>
      <c r="C24" s="132">
        <v>22.66890248</v>
      </c>
      <c r="D24" s="24">
        <v>14.47293017</v>
      </c>
      <c r="E24" s="21">
        <v>-36.155135067659437</v>
      </c>
      <c r="F24" s="21">
        <v>0.44927588457865603</v>
      </c>
      <c r="G24" s="132">
        <v>1.84738161</v>
      </c>
      <c r="H24" s="24">
        <v>1.3151185000000001</v>
      </c>
      <c r="I24" s="21">
        <v>-28.811757523124847</v>
      </c>
      <c r="J24" s="21">
        <v>0.33129124004808702</v>
      </c>
      <c r="K24" s="16"/>
    </row>
    <row r="25" spans="1:11" x14ac:dyDescent="0.3">
      <c r="A25" s="14"/>
      <c r="B25" s="110" t="s">
        <v>438</v>
      </c>
      <c r="C25" s="132">
        <v>12.10926972</v>
      </c>
      <c r="D25" s="24">
        <v>10.053490349999999</v>
      </c>
      <c r="E25" s="21">
        <v>-16.976906267143598</v>
      </c>
      <c r="F25" s="21">
        <v>0.31208543930252597</v>
      </c>
      <c r="G25" s="132">
        <v>0.91889480000000001</v>
      </c>
      <c r="H25" s="24">
        <v>9.2873609999999995E-2</v>
      </c>
      <c r="I25" s="21">
        <v>-89.892900688958093</v>
      </c>
      <c r="J25" s="21">
        <v>2.3395772643029819E-2</v>
      </c>
      <c r="K25" s="16"/>
    </row>
    <row r="26" spans="1:11" x14ac:dyDescent="0.3">
      <c r="A26" s="14"/>
      <c r="B26" s="110" t="s">
        <v>434</v>
      </c>
      <c r="C26" s="132">
        <v>4.5525921500000006</v>
      </c>
      <c r="D26" s="24">
        <v>7.3837407099999997</v>
      </c>
      <c r="E26" s="21">
        <v>62.187616784429032</v>
      </c>
      <c r="F26" s="21">
        <v>0.22920974536731861</v>
      </c>
      <c r="G26" s="132">
        <v>0.44727549999999999</v>
      </c>
      <c r="H26" s="24">
        <v>1.2675715700000001</v>
      </c>
      <c r="I26" s="21">
        <v>183.39839092460912</v>
      </c>
      <c r="J26" s="21">
        <v>0.31931370235838102</v>
      </c>
      <c r="K26" s="16"/>
    </row>
    <row r="27" spans="1:11" x14ac:dyDescent="0.3">
      <c r="A27" s="14"/>
      <c r="B27" s="110" t="s">
        <v>439</v>
      </c>
      <c r="C27" s="132">
        <v>1.6997046599999999</v>
      </c>
      <c r="D27" s="24">
        <v>1.6278634299999999</v>
      </c>
      <c r="E27" s="21">
        <v>-4.2266890060770894</v>
      </c>
      <c r="F27" s="21">
        <v>5.0532944876807553E-2</v>
      </c>
      <c r="G27" s="132">
        <v>0.22746527999999999</v>
      </c>
      <c r="H27" s="24">
        <v>0.17114885000000002</v>
      </c>
      <c r="I27" s="21">
        <v>-24.758253215611624</v>
      </c>
      <c r="J27" s="21">
        <v>4.3114072799754578E-2</v>
      </c>
      <c r="K27" s="16"/>
    </row>
    <row r="28" spans="1:11" x14ac:dyDescent="0.3">
      <c r="A28" s="14"/>
      <c r="B28" s="110" t="s">
        <v>419</v>
      </c>
      <c r="C28" s="132">
        <v>1.63989082</v>
      </c>
      <c r="D28" s="24">
        <v>1.1022199699999999</v>
      </c>
      <c r="E28" s="21">
        <v>-32.78699066075631</v>
      </c>
      <c r="F28" s="21">
        <v>3.4215659593831216E-2</v>
      </c>
      <c r="G28" s="132">
        <v>0.16477006</v>
      </c>
      <c r="H28" s="24">
        <v>0.14614980999999999</v>
      </c>
      <c r="I28" s="21">
        <v>-11.3007484490811</v>
      </c>
      <c r="J28" s="21">
        <v>3.6816569600148043E-2</v>
      </c>
      <c r="K28" s="16"/>
    </row>
    <row r="29" spans="1:11" x14ac:dyDescent="0.3">
      <c r="A29" s="14"/>
      <c r="B29" s="110" t="s">
        <v>428</v>
      </c>
      <c r="C29" s="132">
        <v>0.40724042999999999</v>
      </c>
      <c r="D29" s="24">
        <v>0.97953889000000005</v>
      </c>
      <c r="E29" s="21">
        <v>140.53085544576214</v>
      </c>
      <c r="F29" s="21">
        <v>3.0407332593655766E-2</v>
      </c>
      <c r="G29" s="132">
        <v>6.5828899999999996E-2</v>
      </c>
      <c r="H29" s="24">
        <v>1.270986E-2</v>
      </c>
      <c r="I29" s="21">
        <v>-80.692583348650814</v>
      </c>
      <c r="J29" s="21">
        <v>3.2017383074130421E-3</v>
      </c>
      <c r="K29" s="16"/>
    </row>
    <row r="30" spans="1:11" x14ac:dyDescent="0.3">
      <c r="A30" s="14"/>
      <c r="B30" s="110" t="s">
        <v>441</v>
      </c>
      <c r="C30" s="132">
        <v>7.9371737599999994</v>
      </c>
      <c r="D30" s="24">
        <v>0.87119015</v>
      </c>
      <c r="E30" s="21">
        <v>-89.023924934207315</v>
      </c>
      <c r="F30" s="21">
        <v>2.7043917208194615E-2</v>
      </c>
      <c r="G30" s="132">
        <v>1.2052838799999999</v>
      </c>
      <c r="H30" s="24">
        <v>3.3007389999999998E-2</v>
      </c>
      <c r="I30" s="21">
        <v>-97.261442673571636</v>
      </c>
      <c r="J30" s="21">
        <v>8.3148850570125988E-3</v>
      </c>
      <c r="K30" s="16"/>
    </row>
    <row r="31" spans="1:11" x14ac:dyDescent="0.3">
      <c r="A31" s="14"/>
      <c r="B31" s="110" t="s">
        <v>432</v>
      </c>
      <c r="C31" s="132">
        <v>0.1130882</v>
      </c>
      <c r="D31" s="24">
        <v>0.46575332000000003</v>
      </c>
      <c r="E31" s="21">
        <v>311.84961826255966</v>
      </c>
      <c r="F31" s="21">
        <v>1.4458145819855488E-2</v>
      </c>
      <c r="G31" s="132">
        <v>0</v>
      </c>
      <c r="H31" s="24">
        <v>1.9852000000000002E-2</v>
      </c>
      <c r="I31" s="21" t="s">
        <v>97</v>
      </c>
      <c r="J31" s="21">
        <v>5.0009133758171778E-3</v>
      </c>
      <c r="K31" s="16"/>
    </row>
    <row r="32" spans="1:11" x14ac:dyDescent="0.3">
      <c r="A32" s="14"/>
      <c r="B32" s="110" t="s">
        <v>437</v>
      </c>
      <c r="C32" s="132">
        <v>0.13951157</v>
      </c>
      <c r="D32" s="24">
        <v>0.1989611</v>
      </c>
      <c r="E32" s="21">
        <v>42.612616286950256</v>
      </c>
      <c r="F32" s="21">
        <v>6.1762492563205967E-3</v>
      </c>
      <c r="G32" s="132">
        <v>7.9319999999999998E-3</v>
      </c>
      <c r="H32" s="24">
        <v>4.2158000000000004E-3</v>
      </c>
      <c r="I32" s="21">
        <v>-46.850731215330299</v>
      </c>
      <c r="J32" s="21">
        <v>1.0620013404075185E-3</v>
      </c>
      <c r="K32" s="16"/>
    </row>
    <row r="33" spans="1:11" x14ac:dyDescent="0.3">
      <c r="A33" s="14"/>
      <c r="B33" s="110" t="s">
        <v>435</v>
      </c>
      <c r="C33" s="132">
        <v>0.2616443</v>
      </c>
      <c r="D33" s="24">
        <v>0.19800435</v>
      </c>
      <c r="E33" s="21">
        <v>-24.323079081027178</v>
      </c>
      <c r="F33" s="21">
        <v>6.1465493477656855E-3</v>
      </c>
      <c r="G33" s="132">
        <v>3.8875819999999998E-2</v>
      </c>
      <c r="H33" s="24">
        <v>6.9171350000000006E-2</v>
      </c>
      <c r="I33" s="21">
        <v>77.928980018942397</v>
      </c>
      <c r="J33" s="21">
        <v>1.7424941035579868E-2</v>
      </c>
      <c r="K33" s="16"/>
    </row>
    <row r="34" spans="1:11" x14ac:dyDescent="0.3">
      <c r="A34" s="14"/>
      <c r="B34" s="110" t="s">
        <v>2</v>
      </c>
      <c r="C34" s="132">
        <v>0.82624085000000003</v>
      </c>
      <c r="D34" s="30">
        <v>0.32063323000000005</v>
      </c>
      <c r="E34" s="21">
        <v>-61.193733038011857</v>
      </c>
      <c r="F34" s="21">
        <v>9.9532559296222796E-3</v>
      </c>
      <c r="G34" s="132">
        <v>8.3751119999999998E-2</v>
      </c>
      <c r="H34" s="30">
        <v>2.985053E-2</v>
      </c>
      <c r="I34" s="21">
        <v>-64.358052763951108</v>
      </c>
      <c r="J34" s="21">
        <v>7.5196410816155508E-3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200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20"/>
      <c r="E37" s="20"/>
    </row>
    <row r="38" spans="1:11" x14ac:dyDescent="0.3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N3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9" t="s">
        <v>78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3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23" t="str">
        <f>+'Resumen exportaciones totales'!C10:D10</f>
        <v>Año corrido a septiembre</v>
      </c>
      <c r="D10" s="223"/>
      <c r="E10" s="222" t="str">
        <f>+'Resumen exportaciones totales'!E10:E11</f>
        <v>% Cambio   '19/'18</v>
      </c>
      <c r="F10" s="222" t="str">
        <f>+'Resumen exportaciones totales'!F10:F11</f>
        <v>% del total '19</v>
      </c>
      <c r="G10" s="223" t="str">
        <f>+'Resumen exportaciones totales'!G10:H10</f>
        <v>Septiembre</v>
      </c>
      <c r="H10" s="223"/>
      <c r="I10" s="222" t="str">
        <f>+E10</f>
        <v>% Cambio   '19/'18</v>
      </c>
      <c r="J10" s="222" t="str">
        <f>+F10</f>
        <v>% del total '19</v>
      </c>
      <c r="K10" s="16"/>
    </row>
    <row r="11" spans="1:14" x14ac:dyDescent="0.3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2"/>
      <c r="F11" s="222"/>
      <c r="G11" s="87">
        <f>+C11</f>
        <v>2018</v>
      </c>
      <c r="H11" s="87">
        <f>+D11</f>
        <v>2019</v>
      </c>
      <c r="I11" s="222"/>
      <c r="J11" s="222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11" t="s">
        <v>31</v>
      </c>
      <c r="C13" s="78">
        <v>564.01769584999965</v>
      </c>
      <c r="D13" s="30">
        <v>603.11315253999908</v>
      </c>
      <c r="E13" s="78">
        <v>6.9316010787712656</v>
      </c>
      <c r="F13" s="78">
        <v>100</v>
      </c>
      <c r="G13" s="78">
        <v>64.97807997999989</v>
      </c>
      <c r="H13" s="30">
        <v>68.760546169999998</v>
      </c>
      <c r="I13" s="78">
        <v>5.821141823772491</v>
      </c>
      <c r="J13" s="78">
        <v>100</v>
      </c>
      <c r="K13" s="16"/>
    </row>
    <row r="14" spans="1:14" x14ac:dyDescent="0.3">
      <c r="A14" s="14"/>
      <c r="B14" s="111" t="s">
        <v>279</v>
      </c>
      <c r="C14" s="30">
        <v>256.12857641999989</v>
      </c>
      <c r="D14" s="30">
        <v>267.50618184999917</v>
      </c>
      <c r="E14" s="30">
        <v>4.4421460459539874</v>
      </c>
      <c r="F14" s="30">
        <v>44.354227846532972</v>
      </c>
      <c r="G14" s="30">
        <v>30.568729289999897</v>
      </c>
      <c r="H14" s="30">
        <v>28.716135809999997</v>
      </c>
      <c r="I14" s="30">
        <v>-6.0604203152335394</v>
      </c>
      <c r="J14" s="30">
        <v>41.762518492805043</v>
      </c>
      <c r="K14" s="16"/>
    </row>
    <row r="15" spans="1:14" x14ac:dyDescent="0.3">
      <c r="A15" s="14"/>
      <c r="B15" s="110" t="s">
        <v>422</v>
      </c>
      <c r="C15" s="132">
        <v>139.9825568100004</v>
      </c>
      <c r="D15" s="24">
        <v>161.3510687400001</v>
      </c>
      <c r="E15" s="132">
        <v>15.265124753367211</v>
      </c>
      <c r="F15" s="132">
        <v>26.7530343287115</v>
      </c>
      <c r="G15" s="132">
        <v>15.021135169999999</v>
      </c>
      <c r="H15" s="24">
        <v>16.72848815</v>
      </c>
      <c r="I15" s="132">
        <v>11.366337901078882</v>
      </c>
      <c r="J15" s="132">
        <v>24.328614418857807</v>
      </c>
      <c r="K15" s="16"/>
    </row>
    <row r="16" spans="1:14" x14ac:dyDescent="0.3">
      <c r="A16" s="14"/>
      <c r="B16" s="110" t="s">
        <v>425</v>
      </c>
      <c r="C16" s="132">
        <v>65.684317729999293</v>
      </c>
      <c r="D16" s="24">
        <v>68.021909530000002</v>
      </c>
      <c r="E16" s="132">
        <v>3.5588278614837154</v>
      </c>
      <c r="F16" s="132">
        <v>11.278465615204556</v>
      </c>
      <c r="G16" s="132">
        <v>8.8306058400000005</v>
      </c>
      <c r="H16" s="24">
        <v>7.46421387</v>
      </c>
      <c r="I16" s="132">
        <v>-15.473366094664243</v>
      </c>
      <c r="J16" s="132">
        <v>10.855373154753405</v>
      </c>
      <c r="K16" s="16"/>
    </row>
    <row r="17" spans="1:11" x14ac:dyDescent="0.3">
      <c r="A17" s="14"/>
      <c r="B17" s="110" t="s">
        <v>418</v>
      </c>
      <c r="C17" s="132">
        <v>32.2882666</v>
      </c>
      <c r="D17" s="24">
        <v>39.581358090000002</v>
      </c>
      <c r="E17" s="132">
        <v>22.587435802453392</v>
      </c>
      <c r="F17" s="132">
        <v>6.5628411390638544</v>
      </c>
      <c r="G17" s="132">
        <v>4.3335486400000001</v>
      </c>
      <c r="H17" s="24">
        <v>5.3316210199999992</v>
      </c>
      <c r="I17" s="132">
        <v>23.031295201984836</v>
      </c>
      <c r="J17" s="132">
        <v>7.7538956814251838</v>
      </c>
      <c r="K17" s="16"/>
    </row>
    <row r="18" spans="1:11" x14ac:dyDescent="0.3">
      <c r="A18" s="14"/>
      <c r="B18" s="110" t="s">
        <v>420</v>
      </c>
      <c r="C18" s="132">
        <v>40.426136469999996</v>
      </c>
      <c r="D18" s="24">
        <v>29.182882739999997</v>
      </c>
      <c r="E18" s="132">
        <v>-27.811843306726956</v>
      </c>
      <c r="F18" s="132">
        <v>4.8387077312270286</v>
      </c>
      <c r="G18" s="132">
        <v>3.2116737299999998</v>
      </c>
      <c r="H18" s="24">
        <v>5.1942530499999995</v>
      </c>
      <c r="I18" s="132">
        <v>61.730408711223596</v>
      </c>
      <c r="J18" s="132">
        <v>7.55411837066855</v>
      </c>
      <c r="K18" s="16"/>
    </row>
    <row r="19" spans="1:11" x14ac:dyDescent="0.3">
      <c r="A19" s="14"/>
      <c r="B19" s="110" t="s">
        <v>438</v>
      </c>
      <c r="C19" s="132">
        <v>10.420563029999999</v>
      </c>
      <c r="D19" s="24">
        <v>12.475600949999999</v>
      </c>
      <c r="E19" s="132">
        <v>19.720987379316313</v>
      </c>
      <c r="F19" s="132">
        <v>2.0685340549214111</v>
      </c>
      <c r="G19" s="132">
        <v>2.2053042999999999</v>
      </c>
      <c r="H19" s="24">
        <v>1.4312862099999999</v>
      </c>
      <c r="I19" s="132">
        <v>-35.098017538894744</v>
      </c>
      <c r="J19" s="132">
        <v>2.0815515433245135</v>
      </c>
      <c r="K19" s="16"/>
    </row>
    <row r="20" spans="1:11" x14ac:dyDescent="0.3">
      <c r="A20" s="14"/>
      <c r="B20" s="110" t="s">
        <v>433</v>
      </c>
      <c r="C20" s="132">
        <v>13.529553659999999</v>
      </c>
      <c r="D20" s="24">
        <v>9.3209222599999997</v>
      </c>
      <c r="E20" s="132">
        <v>-31.106949318237898</v>
      </c>
      <c r="F20" s="132">
        <v>1.5454682460074234</v>
      </c>
      <c r="G20" s="132">
        <v>0.5951328199999999</v>
      </c>
      <c r="H20" s="24">
        <v>2.3308477799999996</v>
      </c>
      <c r="I20" s="132">
        <v>291.65169549883001</v>
      </c>
      <c r="J20" s="132">
        <v>3.3898040516393411</v>
      </c>
      <c r="K20" s="16"/>
    </row>
    <row r="21" spans="1:11" x14ac:dyDescent="0.3">
      <c r="A21" s="14"/>
      <c r="B21" s="110" t="s">
        <v>421</v>
      </c>
      <c r="C21" s="132">
        <v>2.9244068799999998</v>
      </c>
      <c r="D21" s="24">
        <v>9.0303115999999992</v>
      </c>
      <c r="E21" s="132">
        <v>208.7912171783702</v>
      </c>
      <c r="F21" s="132">
        <v>1.4972831486047056</v>
      </c>
      <c r="G21" s="132">
        <v>3.5128230000000003E-2</v>
      </c>
      <c r="H21" s="24">
        <v>0.89747967000000006</v>
      </c>
      <c r="I21" s="132">
        <v>2454.867324655982</v>
      </c>
      <c r="J21" s="132">
        <v>1.305224754586908</v>
      </c>
      <c r="K21" s="16"/>
    </row>
    <row r="22" spans="1:11" x14ac:dyDescent="0.3">
      <c r="A22" s="14"/>
      <c r="B22" s="110" t="s">
        <v>430</v>
      </c>
      <c r="C22" s="132">
        <v>0.80973152000000004</v>
      </c>
      <c r="D22" s="24">
        <v>3.5611717200000004</v>
      </c>
      <c r="E22" s="132">
        <v>339.79660320003353</v>
      </c>
      <c r="F22" s="132">
        <v>0.59046494094884128</v>
      </c>
      <c r="G22" s="132">
        <v>8.513561E-2</v>
      </c>
      <c r="H22" s="24">
        <v>0</v>
      </c>
      <c r="I22" s="132" t="s">
        <v>97</v>
      </c>
      <c r="J22" s="132">
        <v>0</v>
      </c>
      <c r="K22" s="16"/>
    </row>
    <row r="23" spans="1:11" x14ac:dyDescent="0.3">
      <c r="A23" s="14"/>
      <c r="B23" s="110" t="s">
        <v>429</v>
      </c>
      <c r="C23" s="132">
        <v>0.76167327000000007</v>
      </c>
      <c r="D23" s="24">
        <v>1.13737365</v>
      </c>
      <c r="E23" s="132">
        <v>49.325661644920245</v>
      </c>
      <c r="F23" s="132">
        <v>0.18858379148423035</v>
      </c>
      <c r="G23" s="132">
        <v>3.4255470000000003E-2</v>
      </c>
      <c r="H23" s="24">
        <v>0.10539472999999999</v>
      </c>
      <c r="I23" s="132">
        <v>207.67270161524561</v>
      </c>
      <c r="J23" s="132">
        <v>0.15327791280108152</v>
      </c>
      <c r="K23" s="16"/>
    </row>
    <row r="24" spans="1:11" x14ac:dyDescent="0.3">
      <c r="A24" s="14"/>
      <c r="B24" s="110" t="s">
        <v>434</v>
      </c>
      <c r="C24" s="132">
        <v>0.21553533999999999</v>
      </c>
      <c r="D24" s="24">
        <v>1.0135125899999999</v>
      </c>
      <c r="E24" s="132">
        <v>370.23035294351263</v>
      </c>
      <c r="F24" s="132">
        <v>0.16804683925920233</v>
      </c>
      <c r="G24" s="132">
        <v>3.0929140000000001E-2</v>
      </c>
      <c r="H24" s="24">
        <v>0.47531227000000004</v>
      </c>
      <c r="I24" s="132">
        <v>1436.7781645399775</v>
      </c>
      <c r="J24" s="132">
        <v>0.69125726375829344</v>
      </c>
      <c r="K24" s="16"/>
    </row>
    <row r="25" spans="1:11" x14ac:dyDescent="0.3">
      <c r="A25" s="14"/>
      <c r="B25" s="110" t="s">
        <v>437</v>
      </c>
      <c r="C25" s="132">
        <v>5.7070000000000003E-3</v>
      </c>
      <c r="D25" s="24">
        <v>0.36543034000000002</v>
      </c>
      <c r="E25" s="132">
        <v>6303.1950236551611</v>
      </c>
      <c r="F25" s="132">
        <v>6.0590676635221337E-2</v>
      </c>
      <c r="G25" s="132">
        <v>0</v>
      </c>
      <c r="H25" s="24">
        <v>6.7802000000000001E-2</v>
      </c>
      <c r="I25" s="132" t="s">
        <v>97</v>
      </c>
      <c r="J25" s="132">
        <v>9.8605964868821519E-2</v>
      </c>
      <c r="K25" s="16"/>
    </row>
    <row r="26" spans="1:11" x14ac:dyDescent="0.3">
      <c r="A26" s="14"/>
      <c r="B26" s="110" t="s">
        <v>439</v>
      </c>
      <c r="C26" s="132">
        <v>0.33767399999999997</v>
      </c>
      <c r="D26" s="24">
        <v>0.30401928</v>
      </c>
      <c r="E26" s="132">
        <v>-9.9666305371452815</v>
      </c>
      <c r="F26" s="132">
        <v>5.0408331955559056E-2</v>
      </c>
      <c r="G26" s="132">
        <v>2.572495E-2</v>
      </c>
      <c r="H26" s="24">
        <v>1.58855E-2</v>
      </c>
      <c r="I26" s="132">
        <v>-38.248665206346367</v>
      </c>
      <c r="J26" s="132">
        <v>2.3102637900410967E-2</v>
      </c>
      <c r="K26" s="16"/>
    </row>
    <row r="27" spans="1:11" x14ac:dyDescent="0.3">
      <c r="A27" s="14"/>
      <c r="B27" s="110" t="s">
        <v>427</v>
      </c>
      <c r="C27" s="132">
        <v>0.50299711999999996</v>
      </c>
      <c r="D27" s="24">
        <v>0.26140920000000001</v>
      </c>
      <c r="E27" s="132">
        <v>-48.029682555637685</v>
      </c>
      <c r="F27" s="132">
        <v>4.3343309443523222E-2</v>
      </c>
      <c r="G27" s="132">
        <v>7.7678999999999997E-4</v>
      </c>
      <c r="H27" s="24">
        <v>1.8261099999999999E-3</v>
      </c>
      <c r="I27" s="132">
        <v>135.08412827147623</v>
      </c>
      <c r="J27" s="132">
        <v>2.6557526106398581E-3</v>
      </c>
      <c r="K27" s="16"/>
    </row>
    <row r="28" spans="1:11" s="125" customFormat="1" x14ac:dyDescent="0.3">
      <c r="A28" s="95"/>
      <c r="B28" s="110" t="s">
        <v>2</v>
      </c>
      <c r="C28" s="132">
        <v>0.43215017</v>
      </c>
      <c r="D28" s="24">
        <v>0.38685363</v>
      </c>
      <c r="E28" s="132">
        <v>-10.481666592888295</v>
      </c>
      <c r="F28" s="132">
        <v>6.414279449399729E-2</v>
      </c>
      <c r="G28" s="132">
        <v>4.0490900000000003E-2</v>
      </c>
      <c r="H28" s="24">
        <v>4.1206140000000002E-2</v>
      </c>
      <c r="I28" s="132">
        <v>1.7664215910241587</v>
      </c>
      <c r="J28" s="132">
        <v>5.9927010902624422E-2</v>
      </c>
      <c r="K28" s="97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7"/>
      <c r="B30" s="37" t="s">
        <v>200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3">
      <c r="B31" s="20"/>
      <c r="C31" s="20"/>
      <c r="D31" s="20"/>
      <c r="E31" s="20"/>
    </row>
    <row r="32" spans="1:11" x14ac:dyDescent="0.3">
      <c r="B32" s="20"/>
      <c r="C32" s="20"/>
      <c r="D32" s="20"/>
      <c r="E32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F16"/>
  <sheetViews>
    <sheetView zoomScale="80" zoomScaleNormal="80" workbookViewId="0"/>
  </sheetViews>
  <sheetFormatPr baseColWidth="10" defaultColWidth="10.88671875" defaultRowHeight="15.6" x14ac:dyDescent="0.3"/>
  <cols>
    <col min="1" max="1" width="1.88671875" style="125" customWidth="1"/>
    <col min="2" max="2" width="19.6640625" style="125" customWidth="1"/>
    <col min="3" max="4" width="34" style="125" customWidth="1"/>
    <col min="5" max="5" width="1.5546875" style="125" customWidth="1"/>
    <col min="6" max="6" width="10.88671875" style="125"/>
    <col min="7" max="7" width="11.44140625" style="125" customWidth="1"/>
    <col min="8" max="8" width="10.88671875" style="125" customWidth="1"/>
    <col min="9" max="256" width="10.88671875" style="125"/>
    <col min="257" max="257" width="1.88671875" style="125" customWidth="1"/>
    <col min="258" max="258" width="19.6640625" style="125" customWidth="1"/>
    <col min="259" max="260" width="34" style="125" customWidth="1"/>
    <col min="261" max="261" width="1.88671875" style="125" customWidth="1"/>
    <col min="262" max="262" width="10.88671875" style="125"/>
    <col min="263" max="263" width="11.44140625" style="125" customWidth="1"/>
    <col min="264" max="264" width="10.88671875" style="125" customWidth="1"/>
    <col min="265" max="512" width="10.88671875" style="125"/>
    <col min="513" max="513" width="1.88671875" style="125" customWidth="1"/>
    <col min="514" max="514" width="19.6640625" style="125" customWidth="1"/>
    <col min="515" max="516" width="34" style="125" customWidth="1"/>
    <col min="517" max="517" width="1.88671875" style="125" customWidth="1"/>
    <col min="518" max="518" width="10.88671875" style="125"/>
    <col min="519" max="519" width="11.44140625" style="125" customWidth="1"/>
    <col min="520" max="520" width="10.88671875" style="125" customWidth="1"/>
    <col min="521" max="768" width="10.88671875" style="125"/>
    <col min="769" max="769" width="1.88671875" style="125" customWidth="1"/>
    <col min="770" max="770" width="19.6640625" style="125" customWidth="1"/>
    <col min="771" max="772" width="34" style="125" customWidth="1"/>
    <col min="773" max="773" width="1.88671875" style="125" customWidth="1"/>
    <col min="774" max="774" width="10.88671875" style="125"/>
    <col min="775" max="775" width="11.44140625" style="125" customWidth="1"/>
    <col min="776" max="776" width="10.88671875" style="125" customWidth="1"/>
    <col min="777" max="1024" width="10.88671875" style="125"/>
    <col min="1025" max="1025" width="1.88671875" style="125" customWidth="1"/>
    <col min="1026" max="1026" width="19.6640625" style="125" customWidth="1"/>
    <col min="1027" max="1028" width="34" style="125" customWidth="1"/>
    <col min="1029" max="1029" width="1.88671875" style="125" customWidth="1"/>
    <col min="1030" max="1030" width="10.88671875" style="125"/>
    <col min="1031" max="1031" width="11.44140625" style="125" customWidth="1"/>
    <col min="1032" max="1032" width="10.88671875" style="125" customWidth="1"/>
    <col min="1033" max="1280" width="10.88671875" style="125"/>
    <col min="1281" max="1281" width="1.88671875" style="125" customWidth="1"/>
    <col min="1282" max="1282" width="19.6640625" style="125" customWidth="1"/>
    <col min="1283" max="1284" width="34" style="125" customWidth="1"/>
    <col min="1285" max="1285" width="1.88671875" style="125" customWidth="1"/>
    <col min="1286" max="1286" width="10.88671875" style="125"/>
    <col min="1287" max="1287" width="11.44140625" style="125" customWidth="1"/>
    <col min="1288" max="1288" width="10.88671875" style="125" customWidth="1"/>
    <col min="1289" max="1536" width="10.88671875" style="125"/>
    <col min="1537" max="1537" width="1.88671875" style="125" customWidth="1"/>
    <col min="1538" max="1538" width="19.6640625" style="125" customWidth="1"/>
    <col min="1539" max="1540" width="34" style="125" customWidth="1"/>
    <col min="1541" max="1541" width="1.88671875" style="125" customWidth="1"/>
    <col min="1542" max="1542" width="10.88671875" style="125"/>
    <col min="1543" max="1543" width="11.44140625" style="125" customWidth="1"/>
    <col min="1544" max="1544" width="10.88671875" style="125" customWidth="1"/>
    <col min="1545" max="1792" width="10.88671875" style="125"/>
    <col min="1793" max="1793" width="1.88671875" style="125" customWidth="1"/>
    <col min="1794" max="1794" width="19.6640625" style="125" customWidth="1"/>
    <col min="1795" max="1796" width="34" style="125" customWidth="1"/>
    <col min="1797" max="1797" width="1.88671875" style="125" customWidth="1"/>
    <col min="1798" max="1798" width="10.88671875" style="125"/>
    <col min="1799" max="1799" width="11.44140625" style="125" customWidth="1"/>
    <col min="1800" max="1800" width="10.88671875" style="125" customWidth="1"/>
    <col min="1801" max="2048" width="10.88671875" style="125"/>
    <col min="2049" max="2049" width="1.88671875" style="125" customWidth="1"/>
    <col min="2050" max="2050" width="19.6640625" style="125" customWidth="1"/>
    <col min="2051" max="2052" width="34" style="125" customWidth="1"/>
    <col min="2053" max="2053" width="1.88671875" style="125" customWidth="1"/>
    <col min="2054" max="2054" width="10.88671875" style="125"/>
    <col min="2055" max="2055" width="11.44140625" style="125" customWidth="1"/>
    <col min="2056" max="2056" width="10.88671875" style="125" customWidth="1"/>
    <col min="2057" max="2304" width="10.88671875" style="125"/>
    <col min="2305" max="2305" width="1.88671875" style="125" customWidth="1"/>
    <col min="2306" max="2306" width="19.6640625" style="125" customWidth="1"/>
    <col min="2307" max="2308" width="34" style="125" customWidth="1"/>
    <col min="2309" max="2309" width="1.88671875" style="125" customWidth="1"/>
    <col min="2310" max="2310" width="10.88671875" style="125"/>
    <col min="2311" max="2311" width="11.44140625" style="125" customWidth="1"/>
    <col min="2312" max="2312" width="10.88671875" style="125" customWidth="1"/>
    <col min="2313" max="2560" width="10.88671875" style="125"/>
    <col min="2561" max="2561" width="1.88671875" style="125" customWidth="1"/>
    <col min="2562" max="2562" width="19.6640625" style="125" customWidth="1"/>
    <col min="2563" max="2564" width="34" style="125" customWidth="1"/>
    <col min="2565" max="2565" width="1.88671875" style="125" customWidth="1"/>
    <col min="2566" max="2566" width="10.88671875" style="125"/>
    <col min="2567" max="2567" width="11.44140625" style="125" customWidth="1"/>
    <col min="2568" max="2568" width="10.88671875" style="125" customWidth="1"/>
    <col min="2569" max="2816" width="10.88671875" style="125"/>
    <col min="2817" max="2817" width="1.88671875" style="125" customWidth="1"/>
    <col min="2818" max="2818" width="19.6640625" style="125" customWidth="1"/>
    <col min="2819" max="2820" width="34" style="125" customWidth="1"/>
    <col min="2821" max="2821" width="1.88671875" style="125" customWidth="1"/>
    <col min="2822" max="2822" width="10.88671875" style="125"/>
    <col min="2823" max="2823" width="11.44140625" style="125" customWidth="1"/>
    <col min="2824" max="2824" width="10.88671875" style="125" customWidth="1"/>
    <col min="2825" max="3072" width="10.88671875" style="125"/>
    <col min="3073" max="3073" width="1.88671875" style="125" customWidth="1"/>
    <col min="3074" max="3074" width="19.6640625" style="125" customWidth="1"/>
    <col min="3075" max="3076" width="34" style="125" customWidth="1"/>
    <col min="3077" max="3077" width="1.88671875" style="125" customWidth="1"/>
    <col min="3078" max="3078" width="10.88671875" style="125"/>
    <col min="3079" max="3079" width="11.44140625" style="125" customWidth="1"/>
    <col min="3080" max="3080" width="10.88671875" style="125" customWidth="1"/>
    <col min="3081" max="3328" width="10.88671875" style="125"/>
    <col min="3329" max="3329" width="1.88671875" style="125" customWidth="1"/>
    <col min="3330" max="3330" width="19.6640625" style="125" customWidth="1"/>
    <col min="3331" max="3332" width="34" style="125" customWidth="1"/>
    <col min="3333" max="3333" width="1.88671875" style="125" customWidth="1"/>
    <col min="3334" max="3334" width="10.88671875" style="125"/>
    <col min="3335" max="3335" width="11.44140625" style="125" customWidth="1"/>
    <col min="3336" max="3336" width="10.88671875" style="125" customWidth="1"/>
    <col min="3337" max="3584" width="10.88671875" style="125"/>
    <col min="3585" max="3585" width="1.88671875" style="125" customWidth="1"/>
    <col min="3586" max="3586" width="19.6640625" style="125" customWidth="1"/>
    <col min="3587" max="3588" width="34" style="125" customWidth="1"/>
    <col min="3589" max="3589" width="1.88671875" style="125" customWidth="1"/>
    <col min="3590" max="3590" width="10.88671875" style="125"/>
    <col min="3591" max="3591" width="11.44140625" style="125" customWidth="1"/>
    <col min="3592" max="3592" width="10.88671875" style="125" customWidth="1"/>
    <col min="3593" max="3840" width="10.88671875" style="125"/>
    <col min="3841" max="3841" width="1.88671875" style="125" customWidth="1"/>
    <col min="3842" max="3842" width="19.6640625" style="125" customWidth="1"/>
    <col min="3843" max="3844" width="34" style="125" customWidth="1"/>
    <col min="3845" max="3845" width="1.88671875" style="125" customWidth="1"/>
    <col min="3846" max="3846" width="10.88671875" style="125"/>
    <col min="3847" max="3847" width="11.44140625" style="125" customWidth="1"/>
    <col min="3848" max="3848" width="10.88671875" style="125" customWidth="1"/>
    <col min="3849" max="4096" width="10.88671875" style="125"/>
    <col min="4097" max="4097" width="1.88671875" style="125" customWidth="1"/>
    <col min="4098" max="4098" width="19.6640625" style="125" customWidth="1"/>
    <col min="4099" max="4100" width="34" style="125" customWidth="1"/>
    <col min="4101" max="4101" width="1.88671875" style="125" customWidth="1"/>
    <col min="4102" max="4102" width="10.88671875" style="125"/>
    <col min="4103" max="4103" width="11.44140625" style="125" customWidth="1"/>
    <col min="4104" max="4104" width="10.88671875" style="125" customWidth="1"/>
    <col min="4105" max="4352" width="10.88671875" style="125"/>
    <col min="4353" max="4353" width="1.88671875" style="125" customWidth="1"/>
    <col min="4354" max="4354" width="19.6640625" style="125" customWidth="1"/>
    <col min="4355" max="4356" width="34" style="125" customWidth="1"/>
    <col min="4357" max="4357" width="1.88671875" style="125" customWidth="1"/>
    <col min="4358" max="4358" width="10.88671875" style="125"/>
    <col min="4359" max="4359" width="11.44140625" style="125" customWidth="1"/>
    <col min="4360" max="4360" width="10.88671875" style="125" customWidth="1"/>
    <col min="4361" max="4608" width="10.88671875" style="125"/>
    <col min="4609" max="4609" width="1.88671875" style="125" customWidth="1"/>
    <col min="4610" max="4610" width="19.6640625" style="125" customWidth="1"/>
    <col min="4611" max="4612" width="34" style="125" customWidth="1"/>
    <col min="4613" max="4613" width="1.88671875" style="125" customWidth="1"/>
    <col min="4614" max="4614" width="10.88671875" style="125"/>
    <col min="4615" max="4615" width="11.44140625" style="125" customWidth="1"/>
    <col min="4616" max="4616" width="10.88671875" style="125" customWidth="1"/>
    <col min="4617" max="4864" width="10.88671875" style="125"/>
    <col min="4865" max="4865" width="1.88671875" style="125" customWidth="1"/>
    <col min="4866" max="4866" width="19.6640625" style="125" customWidth="1"/>
    <col min="4867" max="4868" width="34" style="125" customWidth="1"/>
    <col min="4869" max="4869" width="1.88671875" style="125" customWidth="1"/>
    <col min="4870" max="4870" width="10.88671875" style="125"/>
    <col min="4871" max="4871" width="11.44140625" style="125" customWidth="1"/>
    <col min="4872" max="4872" width="10.88671875" style="125" customWidth="1"/>
    <col min="4873" max="5120" width="10.88671875" style="125"/>
    <col min="5121" max="5121" width="1.88671875" style="125" customWidth="1"/>
    <col min="5122" max="5122" width="19.6640625" style="125" customWidth="1"/>
    <col min="5123" max="5124" width="34" style="125" customWidth="1"/>
    <col min="5125" max="5125" width="1.88671875" style="125" customWidth="1"/>
    <col min="5126" max="5126" width="10.88671875" style="125"/>
    <col min="5127" max="5127" width="11.44140625" style="125" customWidth="1"/>
    <col min="5128" max="5128" width="10.88671875" style="125" customWidth="1"/>
    <col min="5129" max="5376" width="10.88671875" style="125"/>
    <col min="5377" max="5377" width="1.88671875" style="125" customWidth="1"/>
    <col min="5378" max="5378" width="19.6640625" style="125" customWidth="1"/>
    <col min="5379" max="5380" width="34" style="125" customWidth="1"/>
    <col min="5381" max="5381" width="1.88671875" style="125" customWidth="1"/>
    <col min="5382" max="5382" width="10.88671875" style="125"/>
    <col min="5383" max="5383" width="11.44140625" style="125" customWidth="1"/>
    <col min="5384" max="5384" width="10.88671875" style="125" customWidth="1"/>
    <col min="5385" max="5632" width="10.88671875" style="125"/>
    <col min="5633" max="5633" width="1.88671875" style="125" customWidth="1"/>
    <col min="5634" max="5634" width="19.6640625" style="125" customWidth="1"/>
    <col min="5635" max="5636" width="34" style="125" customWidth="1"/>
    <col min="5637" max="5637" width="1.88671875" style="125" customWidth="1"/>
    <col min="5638" max="5638" width="10.88671875" style="125"/>
    <col min="5639" max="5639" width="11.44140625" style="125" customWidth="1"/>
    <col min="5640" max="5640" width="10.88671875" style="125" customWidth="1"/>
    <col min="5641" max="5888" width="10.88671875" style="125"/>
    <col min="5889" max="5889" width="1.88671875" style="125" customWidth="1"/>
    <col min="5890" max="5890" width="19.6640625" style="125" customWidth="1"/>
    <col min="5891" max="5892" width="34" style="125" customWidth="1"/>
    <col min="5893" max="5893" width="1.88671875" style="125" customWidth="1"/>
    <col min="5894" max="5894" width="10.88671875" style="125"/>
    <col min="5895" max="5895" width="11.44140625" style="125" customWidth="1"/>
    <col min="5896" max="5896" width="10.88671875" style="125" customWidth="1"/>
    <col min="5897" max="6144" width="10.88671875" style="125"/>
    <col min="6145" max="6145" width="1.88671875" style="125" customWidth="1"/>
    <col min="6146" max="6146" width="19.6640625" style="125" customWidth="1"/>
    <col min="6147" max="6148" width="34" style="125" customWidth="1"/>
    <col min="6149" max="6149" width="1.88671875" style="125" customWidth="1"/>
    <col min="6150" max="6150" width="10.88671875" style="125"/>
    <col min="6151" max="6151" width="11.44140625" style="125" customWidth="1"/>
    <col min="6152" max="6152" width="10.88671875" style="125" customWidth="1"/>
    <col min="6153" max="6400" width="10.88671875" style="125"/>
    <col min="6401" max="6401" width="1.88671875" style="125" customWidth="1"/>
    <col min="6402" max="6402" width="19.6640625" style="125" customWidth="1"/>
    <col min="6403" max="6404" width="34" style="125" customWidth="1"/>
    <col min="6405" max="6405" width="1.88671875" style="125" customWidth="1"/>
    <col min="6406" max="6406" width="10.88671875" style="125"/>
    <col min="6407" max="6407" width="11.44140625" style="125" customWidth="1"/>
    <col min="6408" max="6408" width="10.88671875" style="125" customWidth="1"/>
    <col min="6409" max="6656" width="10.88671875" style="125"/>
    <col min="6657" max="6657" width="1.88671875" style="125" customWidth="1"/>
    <col min="6658" max="6658" width="19.6640625" style="125" customWidth="1"/>
    <col min="6659" max="6660" width="34" style="125" customWidth="1"/>
    <col min="6661" max="6661" width="1.88671875" style="125" customWidth="1"/>
    <col min="6662" max="6662" width="10.88671875" style="125"/>
    <col min="6663" max="6663" width="11.44140625" style="125" customWidth="1"/>
    <col min="6664" max="6664" width="10.88671875" style="125" customWidth="1"/>
    <col min="6665" max="6912" width="10.88671875" style="125"/>
    <col min="6913" max="6913" width="1.88671875" style="125" customWidth="1"/>
    <col min="6914" max="6914" width="19.6640625" style="125" customWidth="1"/>
    <col min="6915" max="6916" width="34" style="125" customWidth="1"/>
    <col min="6917" max="6917" width="1.88671875" style="125" customWidth="1"/>
    <col min="6918" max="6918" width="10.88671875" style="125"/>
    <col min="6919" max="6919" width="11.44140625" style="125" customWidth="1"/>
    <col min="6920" max="6920" width="10.88671875" style="125" customWidth="1"/>
    <col min="6921" max="7168" width="10.88671875" style="125"/>
    <col min="7169" max="7169" width="1.88671875" style="125" customWidth="1"/>
    <col min="7170" max="7170" width="19.6640625" style="125" customWidth="1"/>
    <col min="7171" max="7172" width="34" style="125" customWidth="1"/>
    <col min="7173" max="7173" width="1.88671875" style="125" customWidth="1"/>
    <col min="7174" max="7174" width="10.88671875" style="125"/>
    <col min="7175" max="7175" width="11.44140625" style="125" customWidth="1"/>
    <col min="7176" max="7176" width="10.88671875" style="125" customWidth="1"/>
    <col min="7177" max="7424" width="10.88671875" style="125"/>
    <col min="7425" max="7425" width="1.88671875" style="125" customWidth="1"/>
    <col min="7426" max="7426" width="19.6640625" style="125" customWidth="1"/>
    <col min="7427" max="7428" width="34" style="125" customWidth="1"/>
    <col min="7429" max="7429" width="1.88671875" style="125" customWidth="1"/>
    <col min="7430" max="7430" width="10.88671875" style="125"/>
    <col min="7431" max="7431" width="11.44140625" style="125" customWidth="1"/>
    <col min="7432" max="7432" width="10.88671875" style="125" customWidth="1"/>
    <col min="7433" max="7680" width="10.88671875" style="125"/>
    <col min="7681" max="7681" width="1.88671875" style="125" customWidth="1"/>
    <col min="7682" max="7682" width="19.6640625" style="125" customWidth="1"/>
    <col min="7683" max="7684" width="34" style="125" customWidth="1"/>
    <col min="7685" max="7685" width="1.88671875" style="125" customWidth="1"/>
    <col min="7686" max="7686" width="10.88671875" style="125"/>
    <col min="7687" max="7687" width="11.44140625" style="125" customWidth="1"/>
    <col min="7688" max="7688" width="10.88671875" style="125" customWidth="1"/>
    <col min="7689" max="7936" width="10.88671875" style="125"/>
    <col min="7937" max="7937" width="1.88671875" style="125" customWidth="1"/>
    <col min="7938" max="7938" width="19.6640625" style="125" customWidth="1"/>
    <col min="7939" max="7940" width="34" style="125" customWidth="1"/>
    <col min="7941" max="7941" width="1.88671875" style="125" customWidth="1"/>
    <col min="7942" max="7942" width="10.88671875" style="125"/>
    <col min="7943" max="7943" width="11.44140625" style="125" customWidth="1"/>
    <col min="7944" max="7944" width="10.88671875" style="125" customWidth="1"/>
    <col min="7945" max="8192" width="10.88671875" style="125"/>
    <col min="8193" max="8193" width="1.88671875" style="125" customWidth="1"/>
    <col min="8194" max="8194" width="19.6640625" style="125" customWidth="1"/>
    <col min="8195" max="8196" width="34" style="125" customWidth="1"/>
    <col min="8197" max="8197" width="1.88671875" style="125" customWidth="1"/>
    <col min="8198" max="8198" width="10.88671875" style="125"/>
    <col min="8199" max="8199" width="11.44140625" style="125" customWidth="1"/>
    <col min="8200" max="8200" width="10.88671875" style="125" customWidth="1"/>
    <col min="8201" max="8448" width="10.88671875" style="125"/>
    <col min="8449" max="8449" width="1.88671875" style="125" customWidth="1"/>
    <col min="8450" max="8450" width="19.6640625" style="125" customWidth="1"/>
    <col min="8451" max="8452" width="34" style="125" customWidth="1"/>
    <col min="8453" max="8453" width="1.88671875" style="125" customWidth="1"/>
    <col min="8454" max="8454" width="10.88671875" style="125"/>
    <col min="8455" max="8455" width="11.44140625" style="125" customWidth="1"/>
    <col min="8456" max="8456" width="10.88671875" style="125" customWidth="1"/>
    <col min="8457" max="8704" width="10.88671875" style="125"/>
    <col min="8705" max="8705" width="1.88671875" style="125" customWidth="1"/>
    <col min="8706" max="8706" width="19.6640625" style="125" customWidth="1"/>
    <col min="8707" max="8708" width="34" style="125" customWidth="1"/>
    <col min="8709" max="8709" width="1.88671875" style="125" customWidth="1"/>
    <col min="8710" max="8710" width="10.88671875" style="125"/>
    <col min="8711" max="8711" width="11.44140625" style="125" customWidth="1"/>
    <col min="8712" max="8712" width="10.88671875" style="125" customWidth="1"/>
    <col min="8713" max="8960" width="10.88671875" style="125"/>
    <col min="8961" max="8961" width="1.88671875" style="125" customWidth="1"/>
    <col min="8962" max="8962" width="19.6640625" style="125" customWidth="1"/>
    <col min="8963" max="8964" width="34" style="125" customWidth="1"/>
    <col min="8965" max="8965" width="1.88671875" style="125" customWidth="1"/>
    <col min="8966" max="8966" width="10.88671875" style="125"/>
    <col min="8967" max="8967" width="11.44140625" style="125" customWidth="1"/>
    <col min="8968" max="8968" width="10.88671875" style="125" customWidth="1"/>
    <col min="8969" max="9216" width="10.88671875" style="125"/>
    <col min="9217" max="9217" width="1.88671875" style="125" customWidth="1"/>
    <col min="9218" max="9218" width="19.6640625" style="125" customWidth="1"/>
    <col min="9219" max="9220" width="34" style="125" customWidth="1"/>
    <col min="9221" max="9221" width="1.88671875" style="125" customWidth="1"/>
    <col min="9222" max="9222" width="10.88671875" style="125"/>
    <col min="9223" max="9223" width="11.44140625" style="125" customWidth="1"/>
    <col min="9224" max="9224" width="10.88671875" style="125" customWidth="1"/>
    <col min="9225" max="9472" width="10.88671875" style="125"/>
    <col min="9473" max="9473" width="1.88671875" style="125" customWidth="1"/>
    <col min="9474" max="9474" width="19.6640625" style="125" customWidth="1"/>
    <col min="9475" max="9476" width="34" style="125" customWidth="1"/>
    <col min="9477" max="9477" width="1.88671875" style="125" customWidth="1"/>
    <col min="9478" max="9478" width="10.88671875" style="125"/>
    <col min="9479" max="9479" width="11.44140625" style="125" customWidth="1"/>
    <col min="9480" max="9480" width="10.88671875" style="125" customWidth="1"/>
    <col min="9481" max="9728" width="10.88671875" style="125"/>
    <col min="9729" max="9729" width="1.88671875" style="125" customWidth="1"/>
    <col min="9730" max="9730" width="19.6640625" style="125" customWidth="1"/>
    <col min="9731" max="9732" width="34" style="125" customWidth="1"/>
    <col min="9733" max="9733" width="1.88671875" style="125" customWidth="1"/>
    <col min="9734" max="9734" width="10.88671875" style="125"/>
    <col min="9735" max="9735" width="11.44140625" style="125" customWidth="1"/>
    <col min="9736" max="9736" width="10.88671875" style="125" customWidth="1"/>
    <col min="9737" max="9984" width="10.88671875" style="125"/>
    <col min="9985" max="9985" width="1.88671875" style="125" customWidth="1"/>
    <col min="9986" max="9986" width="19.6640625" style="125" customWidth="1"/>
    <col min="9987" max="9988" width="34" style="125" customWidth="1"/>
    <col min="9989" max="9989" width="1.88671875" style="125" customWidth="1"/>
    <col min="9990" max="9990" width="10.88671875" style="125"/>
    <col min="9991" max="9991" width="11.44140625" style="125" customWidth="1"/>
    <col min="9992" max="9992" width="10.88671875" style="125" customWidth="1"/>
    <col min="9993" max="10240" width="10.88671875" style="125"/>
    <col min="10241" max="10241" width="1.88671875" style="125" customWidth="1"/>
    <col min="10242" max="10242" width="19.6640625" style="125" customWidth="1"/>
    <col min="10243" max="10244" width="34" style="125" customWidth="1"/>
    <col min="10245" max="10245" width="1.88671875" style="125" customWidth="1"/>
    <col min="10246" max="10246" width="10.88671875" style="125"/>
    <col min="10247" max="10247" width="11.44140625" style="125" customWidth="1"/>
    <col min="10248" max="10248" width="10.88671875" style="125" customWidth="1"/>
    <col min="10249" max="10496" width="10.88671875" style="125"/>
    <col min="10497" max="10497" width="1.88671875" style="125" customWidth="1"/>
    <col min="10498" max="10498" width="19.6640625" style="125" customWidth="1"/>
    <col min="10499" max="10500" width="34" style="125" customWidth="1"/>
    <col min="10501" max="10501" width="1.88671875" style="125" customWidth="1"/>
    <col min="10502" max="10502" width="10.88671875" style="125"/>
    <col min="10503" max="10503" width="11.44140625" style="125" customWidth="1"/>
    <col min="10504" max="10504" width="10.88671875" style="125" customWidth="1"/>
    <col min="10505" max="10752" width="10.88671875" style="125"/>
    <col min="10753" max="10753" width="1.88671875" style="125" customWidth="1"/>
    <col min="10754" max="10754" width="19.6640625" style="125" customWidth="1"/>
    <col min="10755" max="10756" width="34" style="125" customWidth="1"/>
    <col min="10757" max="10757" width="1.88671875" style="125" customWidth="1"/>
    <col min="10758" max="10758" width="10.88671875" style="125"/>
    <col min="10759" max="10759" width="11.44140625" style="125" customWidth="1"/>
    <col min="10760" max="10760" width="10.88671875" style="125" customWidth="1"/>
    <col min="10761" max="11008" width="10.88671875" style="125"/>
    <col min="11009" max="11009" width="1.88671875" style="125" customWidth="1"/>
    <col min="11010" max="11010" width="19.6640625" style="125" customWidth="1"/>
    <col min="11011" max="11012" width="34" style="125" customWidth="1"/>
    <col min="11013" max="11013" width="1.88671875" style="125" customWidth="1"/>
    <col min="11014" max="11014" width="10.88671875" style="125"/>
    <col min="11015" max="11015" width="11.44140625" style="125" customWidth="1"/>
    <col min="11016" max="11016" width="10.88671875" style="125" customWidth="1"/>
    <col min="11017" max="11264" width="10.88671875" style="125"/>
    <col min="11265" max="11265" width="1.88671875" style="125" customWidth="1"/>
    <col min="11266" max="11266" width="19.6640625" style="125" customWidth="1"/>
    <col min="11267" max="11268" width="34" style="125" customWidth="1"/>
    <col min="11269" max="11269" width="1.88671875" style="125" customWidth="1"/>
    <col min="11270" max="11270" width="10.88671875" style="125"/>
    <col min="11271" max="11271" width="11.44140625" style="125" customWidth="1"/>
    <col min="11272" max="11272" width="10.88671875" style="125" customWidth="1"/>
    <col min="11273" max="11520" width="10.88671875" style="125"/>
    <col min="11521" max="11521" width="1.88671875" style="125" customWidth="1"/>
    <col min="11522" max="11522" width="19.6640625" style="125" customWidth="1"/>
    <col min="11523" max="11524" width="34" style="125" customWidth="1"/>
    <col min="11525" max="11525" width="1.88671875" style="125" customWidth="1"/>
    <col min="11526" max="11526" width="10.88671875" style="125"/>
    <col min="11527" max="11527" width="11.44140625" style="125" customWidth="1"/>
    <col min="11528" max="11528" width="10.88671875" style="125" customWidth="1"/>
    <col min="11529" max="11776" width="10.88671875" style="125"/>
    <col min="11777" max="11777" width="1.88671875" style="125" customWidth="1"/>
    <col min="11778" max="11778" width="19.6640625" style="125" customWidth="1"/>
    <col min="11779" max="11780" width="34" style="125" customWidth="1"/>
    <col min="11781" max="11781" width="1.88671875" style="125" customWidth="1"/>
    <col min="11782" max="11782" width="10.88671875" style="125"/>
    <col min="11783" max="11783" width="11.44140625" style="125" customWidth="1"/>
    <col min="11784" max="11784" width="10.88671875" style="125" customWidth="1"/>
    <col min="11785" max="12032" width="10.88671875" style="125"/>
    <col min="12033" max="12033" width="1.88671875" style="125" customWidth="1"/>
    <col min="12034" max="12034" width="19.6640625" style="125" customWidth="1"/>
    <col min="12035" max="12036" width="34" style="125" customWidth="1"/>
    <col min="12037" max="12037" width="1.88671875" style="125" customWidth="1"/>
    <col min="12038" max="12038" width="10.88671875" style="125"/>
    <col min="12039" max="12039" width="11.44140625" style="125" customWidth="1"/>
    <col min="12040" max="12040" width="10.88671875" style="125" customWidth="1"/>
    <col min="12041" max="12288" width="10.88671875" style="125"/>
    <col min="12289" max="12289" width="1.88671875" style="125" customWidth="1"/>
    <col min="12290" max="12290" width="19.6640625" style="125" customWidth="1"/>
    <col min="12291" max="12292" width="34" style="125" customWidth="1"/>
    <col min="12293" max="12293" width="1.88671875" style="125" customWidth="1"/>
    <col min="12294" max="12294" width="10.88671875" style="125"/>
    <col min="12295" max="12295" width="11.44140625" style="125" customWidth="1"/>
    <col min="12296" max="12296" width="10.88671875" style="125" customWidth="1"/>
    <col min="12297" max="12544" width="10.88671875" style="125"/>
    <col min="12545" max="12545" width="1.88671875" style="125" customWidth="1"/>
    <col min="12546" max="12546" width="19.6640625" style="125" customWidth="1"/>
    <col min="12547" max="12548" width="34" style="125" customWidth="1"/>
    <col min="12549" max="12549" width="1.88671875" style="125" customWidth="1"/>
    <col min="12550" max="12550" width="10.88671875" style="125"/>
    <col min="12551" max="12551" width="11.44140625" style="125" customWidth="1"/>
    <col min="12552" max="12552" width="10.88671875" style="125" customWidth="1"/>
    <col min="12553" max="12800" width="10.88671875" style="125"/>
    <col min="12801" max="12801" width="1.88671875" style="125" customWidth="1"/>
    <col min="12802" max="12802" width="19.6640625" style="125" customWidth="1"/>
    <col min="12803" max="12804" width="34" style="125" customWidth="1"/>
    <col min="12805" max="12805" width="1.88671875" style="125" customWidth="1"/>
    <col min="12806" max="12806" width="10.88671875" style="125"/>
    <col min="12807" max="12807" width="11.44140625" style="125" customWidth="1"/>
    <col min="12808" max="12808" width="10.88671875" style="125" customWidth="1"/>
    <col min="12809" max="13056" width="10.88671875" style="125"/>
    <col min="13057" max="13057" width="1.88671875" style="125" customWidth="1"/>
    <col min="13058" max="13058" width="19.6640625" style="125" customWidth="1"/>
    <col min="13059" max="13060" width="34" style="125" customWidth="1"/>
    <col min="13061" max="13061" width="1.88671875" style="125" customWidth="1"/>
    <col min="13062" max="13062" width="10.88671875" style="125"/>
    <col min="13063" max="13063" width="11.44140625" style="125" customWidth="1"/>
    <col min="13064" max="13064" width="10.88671875" style="125" customWidth="1"/>
    <col min="13065" max="13312" width="10.88671875" style="125"/>
    <col min="13313" max="13313" width="1.88671875" style="125" customWidth="1"/>
    <col min="13314" max="13314" width="19.6640625" style="125" customWidth="1"/>
    <col min="13315" max="13316" width="34" style="125" customWidth="1"/>
    <col min="13317" max="13317" width="1.88671875" style="125" customWidth="1"/>
    <col min="13318" max="13318" width="10.88671875" style="125"/>
    <col min="13319" max="13319" width="11.44140625" style="125" customWidth="1"/>
    <col min="13320" max="13320" width="10.88671875" style="125" customWidth="1"/>
    <col min="13321" max="13568" width="10.88671875" style="125"/>
    <col min="13569" max="13569" width="1.88671875" style="125" customWidth="1"/>
    <col min="13570" max="13570" width="19.6640625" style="125" customWidth="1"/>
    <col min="13571" max="13572" width="34" style="125" customWidth="1"/>
    <col min="13573" max="13573" width="1.88671875" style="125" customWidth="1"/>
    <col min="13574" max="13574" width="10.88671875" style="125"/>
    <col min="13575" max="13575" width="11.44140625" style="125" customWidth="1"/>
    <col min="13576" max="13576" width="10.88671875" style="125" customWidth="1"/>
    <col min="13577" max="13824" width="10.88671875" style="125"/>
    <col min="13825" max="13825" width="1.88671875" style="125" customWidth="1"/>
    <col min="13826" max="13826" width="19.6640625" style="125" customWidth="1"/>
    <col min="13827" max="13828" width="34" style="125" customWidth="1"/>
    <col min="13829" max="13829" width="1.88671875" style="125" customWidth="1"/>
    <col min="13830" max="13830" width="10.88671875" style="125"/>
    <col min="13831" max="13831" width="11.44140625" style="125" customWidth="1"/>
    <col min="13832" max="13832" width="10.88671875" style="125" customWidth="1"/>
    <col min="13833" max="14080" width="10.88671875" style="125"/>
    <col min="14081" max="14081" width="1.88671875" style="125" customWidth="1"/>
    <col min="14082" max="14082" width="19.6640625" style="125" customWidth="1"/>
    <col min="14083" max="14084" width="34" style="125" customWidth="1"/>
    <col min="14085" max="14085" width="1.88671875" style="125" customWidth="1"/>
    <col min="14086" max="14086" width="10.88671875" style="125"/>
    <col min="14087" max="14087" width="11.44140625" style="125" customWidth="1"/>
    <col min="14088" max="14088" width="10.88671875" style="125" customWidth="1"/>
    <col min="14089" max="14336" width="10.88671875" style="125"/>
    <col min="14337" max="14337" width="1.88671875" style="125" customWidth="1"/>
    <col min="14338" max="14338" width="19.6640625" style="125" customWidth="1"/>
    <col min="14339" max="14340" width="34" style="125" customWidth="1"/>
    <col min="14341" max="14341" width="1.88671875" style="125" customWidth="1"/>
    <col min="14342" max="14342" width="10.88671875" style="125"/>
    <col min="14343" max="14343" width="11.44140625" style="125" customWidth="1"/>
    <col min="14344" max="14344" width="10.88671875" style="125" customWidth="1"/>
    <col min="14345" max="14592" width="10.88671875" style="125"/>
    <col min="14593" max="14593" width="1.88671875" style="125" customWidth="1"/>
    <col min="14594" max="14594" width="19.6640625" style="125" customWidth="1"/>
    <col min="14595" max="14596" width="34" style="125" customWidth="1"/>
    <col min="14597" max="14597" width="1.88671875" style="125" customWidth="1"/>
    <col min="14598" max="14598" width="10.88671875" style="125"/>
    <col min="14599" max="14599" width="11.44140625" style="125" customWidth="1"/>
    <col min="14600" max="14600" width="10.88671875" style="125" customWidth="1"/>
    <col min="14601" max="14848" width="10.88671875" style="125"/>
    <col min="14849" max="14849" width="1.88671875" style="125" customWidth="1"/>
    <col min="14850" max="14850" width="19.6640625" style="125" customWidth="1"/>
    <col min="14851" max="14852" width="34" style="125" customWidth="1"/>
    <col min="14853" max="14853" width="1.88671875" style="125" customWidth="1"/>
    <col min="14854" max="14854" width="10.88671875" style="125"/>
    <col min="14855" max="14855" width="11.44140625" style="125" customWidth="1"/>
    <col min="14856" max="14856" width="10.88671875" style="125" customWidth="1"/>
    <col min="14857" max="15104" width="10.88671875" style="125"/>
    <col min="15105" max="15105" width="1.88671875" style="125" customWidth="1"/>
    <col min="15106" max="15106" width="19.6640625" style="125" customWidth="1"/>
    <col min="15107" max="15108" width="34" style="125" customWidth="1"/>
    <col min="15109" max="15109" width="1.88671875" style="125" customWidth="1"/>
    <col min="15110" max="15110" width="10.88671875" style="125"/>
    <col min="15111" max="15111" width="11.44140625" style="125" customWidth="1"/>
    <col min="15112" max="15112" width="10.88671875" style="125" customWidth="1"/>
    <col min="15113" max="15360" width="10.88671875" style="125"/>
    <col min="15361" max="15361" width="1.88671875" style="125" customWidth="1"/>
    <col min="15362" max="15362" width="19.6640625" style="125" customWidth="1"/>
    <col min="15363" max="15364" width="34" style="125" customWidth="1"/>
    <col min="15365" max="15365" width="1.88671875" style="125" customWidth="1"/>
    <col min="15366" max="15366" width="10.88671875" style="125"/>
    <col min="15367" max="15367" width="11.44140625" style="125" customWidth="1"/>
    <col min="15368" max="15368" width="10.88671875" style="125" customWidth="1"/>
    <col min="15369" max="15616" width="10.88671875" style="125"/>
    <col min="15617" max="15617" width="1.88671875" style="125" customWidth="1"/>
    <col min="15618" max="15618" width="19.6640625" style="125" customWidth="1"/>
    <col min="15619" max="15620" width="34" style="125" customWidth="1"/>
    <col min="15621" max="15621" width="1.88671875" style="125" customWidth="1"/>
    <col min="15622" max="15622" width="10.88671875" style="125"/>
    <col min="15623" max="15623" width="11.44140625" style="125" customWidth="1"/>
    <col min="15624" max="15624" width="10.88671875" style="125" customWidth="1"/>
    <col min="15625" max="15872" width="10.88671875" style="125"/>
    <col min="15873" max="15873" width="1.88671875" style="125" customWidth="1"/>
    <col min="15874" max="15874" width="19.6640625" style="125" customWidth="1"/>
    <col min="15875" max="15876" width="34" style="125" customWidth="1"/>
    <col min="15877" max="15877" width="1.88671875" style="125" customWidth="1"/>
    <col min="15878" max="15878" width="10.88671875" style="125"/>
    <col min="15879" max="15879" width="11.44140625" style="125" customWidth="1"/>
    <col min="15880" max="15880" width="10.88671875" style="125" customWidth="1"/>
    <col min="15881" max="16128" width="10.88671875" style="125"/>
    <col min="16129" max="16129" width="1.88671875" style="125" customWidth="1"/>
    <col min="16130" max="16130" width="19.6640625" style="125" customWidth="1"/>
    <col min="16131" max="16132" width="34" style="125" customWidth="1"/>
    <col min="16133" max="16133" width="1.88671875" style="125" customWidth="1"/>
    <col min="16134" max="16134" width="10.88671875" style="125"/>
    <col min="16135" max="16135" width="11.44140625" style="125" customWidth="1"/>
    <col min="16136" max="16136" width="10.88671875" style="125" customWidth="1"/>
    <col min="16137" max="16384" width="10.88671875" style="125"/>
  </cols>
  <sheetData>
    <row r="1" spans="1:6" x14ac:dyDescent="0.3">
      <c r="A1" s="92"/>
      <c r="B1" s="93"/>
      <c r="C1" s="93"/>
      <c r="D1" s="93"/>
      <c r="E1" s="94"/>
      <c r="F1" s="123"/>
    </row>
    <row r="2" spans="1:6" x14ac:dyDescent="0.3">
      <c r="A2" s="95"/>
      <c r="B2" s="105"/>
      <c r="C2" s="105"/>
      <c r="D2" s="105"/>
      <c r="E2" s="96"/>
      <c r="F2" s="123"/>
    </row>
    <row r="3" spans="1:6" x14ac:dyDescent="0.3">
      <c r="A3" s="95"/>
      <c r="B3" s="105"/>
      <c r="C3" s="105"/>
      <c r="D3" s="105"/>
      <c r="E3" s="96"/>
      <c r="F3" s="123"/>
    </row>
    <row r="4" spans="1:6" x14ac:dyDescent="0.3">
      <c r="A4" s="95"/>
      <c r="B4" s="105"/>
      <c r="C4" s="105"/>
      <c r="D4" s="105"/>
      <c r="E4" s="97"/>
    </row>
    <row r="5" spans="1:6" x14ac:dyDescent="0.3">
      <c r="A5" s="95"/>
      <c r="B5" s="105"/>
      <c r="C5" s="105"/>
      <c r="D5" s="105"/>
      <c r="E5" s="97"/>
    </row>
    <row r="6" spans="1:6" x14ac:dyDescent="0.3">
      <c r="A6" s="95"/>
      <c r="B6" s="105"/>
      <c r="C6" s="105"/>
      <c r="D6" s="105"/>
      <c r="E6" s="138"/>
    </row>
    <row r="7" spans="1:6" x14ac:dyDescent="0.3">
      <c r="A7" s="95"/>
      <c r="B7" s="105"/>
      <c r="C7" s="231" t="s">
        <v>111</v>
      </c>
      <c r="D7" s="232"/>
      <c r="E7" s="138"/>
    </row>
    <row r="8" spans="1:6" x14ac:dyDescent="0.3">
      <c r="A8" s="95"/>
      <c r="B8" s="105"/>
      <c r="C8" s="232"/>
      <c r="D8" s="232"/>
      <c r="E8" s="138"/>
    </row>
    <row r="9" spans="1:6" x14ac:dyDescent="0.3">
      <c r="A9" s="95"/>
      <c r="B9" s="105"/>
      <c r="C9" s="133"/>
      <c r="D9" s="133"/>
      <c r="E9" s="138"/>
    </row>
    <row r="10" spans="1:6" ht="187.2" x14ac:dyDescent="0.3">
      <c r="A10" s="95"/>
      <c r="B10" s="139" t="s">
        <v>112</v>
      </c>
      <c r="C10" s="140" t="s">
        <v>113</v>
      </c>
      <c r="D10" s="141" t="s">
        <v>114</v>
      </c>
      <c r="E10" s="97"/>
    </row>
    <row r="11" spans="1:6" ht="249.6" x14ac:dyDescent="0.3">
      <c r="A11" s="95"/>
      <c r="B11" s="139" t="s">
        <v>115</v>
      </c>
      <c r="C11" s="140" t="s">
        <v>116</v>
      </c>
      <c r="D11" s="141" t="s">
        <v>117</v>
      </c>
      <c r="E11" s="97"/>
    </row>
    <row r="12" spans="1:6" ht="171.6" x14ac:dyDescent="0.3">
      <c r="A12" s="95"/>
      <c r="B12" s="142" t="s">
        <v>118</v>
      </c>
      <c r="C12" s="140" t="s">
        <v>119</v>
      </c>
      <c r="D12" s="141" t="s">
        <v>120</v>
      </c>
      <c r="E12" s="97"/>
    </row>
    <row r="13" spans="1:6" x14ac:dyDescent="0.3">
      <c r="A13" s="95"/>
      <c r="B13" s="105"/>
      <c r="C13" s="133"/>
      <c r="D13" s="133"/>
      <c r="E13" s="97"/>
    </row>
    <row r="14" spans="1:6" x14ac:dyDescent="0.3">
      <c r="A14" s="98"/>
      <c r="B14" s="146" t="s">
        <v>123</v>
      </c>
      <c r="C14" s="18"/>
      <c r="D14" s="18"/>
      <c r="E14" s="19"/>
    </row>
    <row r="15" spans="1:6" x14ac:dyDescent="0.3">
      <c r="B15" s="127"/>
      <c r="C15" s="127"/>
      <c r="D15" s="127"/>
    </row>
    <row r="16" spans="1:6" x14ac:dyDescent="0.3">
      <c r="B16" s="127"/>
      <c r="C16" s="127"/>
      <c r="D16" s="127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Histórico Vehículos automotores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2016-01-13T16:45:56Z</cp:lastPrinted>
  <dcterms:created xsi:type="dcterms:W3CDTF">2009-04-02T15:53:30Z</dcterms:created>
  <dcterms:modified xsi:type="dcterms:W3CDTF">2019-12-17T21:06:23Z</dcterms:modified>
</cp:coreProperties>
</file>