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:\Web_Bases\Octubre\Informe_General\"/>
    </mc:Choice>
  </mc:AlternateContent>
  <bookViews>
    <workbookView xWindow="-75" yWindow="1695" windowWidth="18780" windowHeight="10785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52511"/>
</workbook>
</file>

<file path=xl/calcChain.xml><?xml version="1.0" encoding="utf-8"?>
<calcChain xmlns="http://schemas.openxmlformats.org/spreadsheetml/2006/main">
  <c r="D128" i="140" l="1"/>
  <c r="D127" i="64" l="1"/>
  <c r="D126" i="139" l="1"/>
  <c r="H10" i="64" l="1"/>
  <c r="I10" i="19" l="1"/>
  <c r="D134" i="142" l="1"/>
  <c r="D134" i="141"/>
  <c r="D133" i="139" l="1"/>
  <c r="D133" i="64"/>
  <c r="D129" i="139" l="1"/>
  <c r="D129" i="140" l="1"/>
  <c r="D129" i="141"/>
  <c r="D127" i="140" l="1"/>
  <c r="D127" i="144" l="1"/>
  <c r="D127" i="141"/>
  <c r="D127" i="143"/>
  <c r="M18" i="64" l="1"/>
  <c r="D125" i="64"/>
  <c r="D126" i="64"/>
  <c r="D128" i="64"/>
  <c r="D129" i="64"/>
  <c r="D130" i="64"/>
  <c r="D131" i="64"/>
  <c r="D132" i="64"/>
  <c r="D134" i="64"/>
  <c r="D124" i="64"/>
  <c r="F70" i="64" l="1"/>
  <c r="F71" i="64"/>
  <c r="F63" i="64"/>
  <c r="F73" i="64"/>
  <c r="F67" i="64"/>
  <c r="F54" i="64"/>
  <c r="F58" i="64"/>
  <c r="F64" i="64"/>
  <c r="F69" i="64"/>
  <c r="F57" i="64"/>
  <c r="D123" i="64" l="1"/>
  <c r="F134" i="64" s="1"/>
  <c r="F74" i="64"/>
  <c r="F66" i="64"/>
  <c r="F72" i="64"/>
  <c r="F68" i="64"/>
  <c r="F55" i="64"/>
  <c r="F62" i="64"/>
  <c r="F65" i="64"/>
  <c r="F61" i="64"/>
  <c r="F59" i="64"/>
  <c r="F60" i="64"/>
  <c r="F56" i="64"/>
  <c r="D76" i="144"/>
  <c r="D88" i="144"/>
  <c r="D100" i="144"/>
  <c r="D77" i="144"/>
  <c r="D89" i="144"/>
  <c r="D101" i="144"/>
  <c r="D78" i="144"/>
  <c r="D90" i="144"/>
  <c r="D102" i="144"/>
  <c r="D79" i="144"/>
  <c r="D91" i="144"/>
  <c r="D103" i="144"/>
  <c r="D80" i="144"/>
  <c r="D92" i="144"/>
  <c r="D104" i="144"/>
  <c r="D81" i="144"/>
  <c r="D93" i="144"/>
  <c r="D105" i="144"/>
  <c r="D82" i="144"/>
  <c r="D94" i="144"/>
  <c r="D106" i="144"/>
  <c r="D83" i="144"/>
  <c r="D95" i="144"/>
  <c r="D107" i="144"/>
  <c r="D84" i="144"/>
  <c r="D96" i="144"/>
  <c r="D108" i="144"/>
  <c r="D85" i="144"/>
  <c r="D97" i="144"/>
  <c r="D109" i="144"/>
  <c r="D86" i="144"/>
  <c r="D98" i="144"/>
  <c r="D110" i="144"/>
  <c r="D99" i="144"/>
  <c r="D87" i="144"/>
  <c r="D75" i="144"/>
  <c r="D100" i="143"/>
  <c r="D101" i="143"/>
  <c r="D102" i="143"/>
  <c r="D103" i="143"/>
  <c r="D104" i="143"/>
  <c r="D105" i="143"/>
  <c r="D106" i="143"/>
  <c r="D107" i="143"/>
  <c r="D108" i="143"/>
  <c r="D109" i="143"/>
  <c r="D110" i="143"/>
  <c r="D111" i="143"/>
  <c r="D99" i="143"/>
  <c r="D76" i="142"/>
  <c r="D88" i="142"/>
  <c r="D100" i="142"/>
  <c r="D77" i="142"/>
  <c r="D89" i="142"/>
  <c r="D101" i="142"/>
  <c r="D78" i="142"/>
  <c r="D90" i="142"/>
  <c r="D102" i="142"/>
  <c r="D79" i="142"/>
  <c r="D91" i="142"/>
  <c r="D103" i="142"/>
  <c r="D80" i="142"/>
  <c r="D92" i="142"/>
  <c r="D104" i="142"/>
  <c r="D81" i="142"/>
  <c r="D93" i="142"/>
  <c r="D105" i="142"/>
  <c r="D82" i="142"/>
  <c r="D94" i="142"/>
  <c r="D106" i="142"/>
  <c r="D83" i="142"/>
  <c r="D95" i="142"/>
  <c r="D107" i="142"/>
  <c r="D84" i="142"/>
  <c r="D96" i="142"/>
  <c r="D108" i="142"/>
  <c r="D85" i="142"/>
  <c r="D97" i="142"/>
  <c r="D109" i="142"/>
  <c r="D86" i="142"/>
  <c r="D98" i="142"/>
  <c r="D110" i="142"/>
  <c r="D111" i="142"/>
  <c r="D99" i="142"/>
  <c r="D87" i="142"/>
  <c r="D75" i="142"/>
  <c r="D76" i="141"/>
  <c r="D88" i="141"/>
  <c r="D100" i="141"/>
  <c r="D77" i="141"/>
  <c r="D89" i="141"/>
  <c r="D101" i="141"/>
  <c r="D78" i="141"/>
  <c r="D90" i="141"/>
  <c r="D102" i="141"/>
  <c r="D79" i="141"/>
  <c r="D91" i="141"/>
  <c r="D103" i="141"/>
  <c r="D80" i="141"/>
  <c r="D92" i="141"/>
  <c r="D104" i="141"/>
  <c r="D81" i="141"/>
  <c r="D93" i="141"/>
  <c r="D105" i="141"/>
  <c r="D82" i="141"/>
  <c r="D94" i="141"/>
  <c r="D106" i="141"/>
  <c r="D83" i="141"/>
  <c r="D95" i="141"/>
  <c r="D107" i="141"/>
  <c r="D84" i="141"/>
  <c r="D96" i="141"/>
  <c r="D108" i="141"/>
  <c r="D85" i="141"/>
  <c r="D97" i="141"/>
  <c r="D109" i="141"/>
  <c r="D86" i="141"/>
  <c r="D98" i="141"/>
  <c r="D110" i="141"/>
  <c r="D111" i="141"/>
  <c r="D99" i="141"/>
  <c r="D87" i="141"/>
  <c r="D75" i="141"/>
  <c r="F66" i="140"/>
  <c r="D76" i="140"/>
  <c r="D88" i="140"/>
  <c r="D100" i="140"/>
  <c r="D77" i="140"/>
  <c r="D89" i="140"/>
  <c r="D101" i="140"/>
  <c r="D78" i="140"/>
  <c r="D90" i="140"/>
  <c r="D102" i="140"/>
  <c r="D79" i="140"/>
  <c r="D91" i="140"/>
  <c r="D103" i="140"/>
  <c r="D80" i="140"/>
  <c r="D92" i="140"/>
  <c r="D104" i="140"/>
  <c r="D81" i="140"/>
  <c r="D93" i="140"/>
  <c r="D105" i="140"/>
  <c r="D82" i="140"/>
  <c r="D94" i="140"/>
  <c r="D106" i="140"/>
  <c r="D83" i="140"/>
  <c r="D95" i="140"/>
  <c r="D107" i="140"/>
  <c r="D84" i="140"/>
  <c r="D96" i="140"/>
  <c r="D108" i="140"/>
  <c r="D85" i="140"/>
  <c r="D97" i="140"/>
  <c r="D109" i="140"/>
  <c r="D86" i="140"/>
  <c r="D98" i="140"/>
  <c r="D110" i="140"/>
  <c r="D111" i="140"/>
  <c r="D99" i="140"/>
  <c r="D76" i="139"/>
  <c r="D88" i="139"/>
  <c r="D100" i="139"/>
  <c r="D77" i="139"/>
  <c r="D89" i="139"/>
  <c r="D101" i="139"/>
  <c r="D78" i="139"/>
  <c r="D90" i="139"/>
  <c r="D102" i="139"/>
  <c r="D79" i="139"/>
  <c r="D91" i="139"/>
  <c r="D103" i="139"/>
  <c r="D80" i="139"/>
  <c r="D92" i="139"/>
  <c r="D104" i="139"/>
  <c r="D81" i="139"/>
  <c r="D93" i="139"/>
  <c r="D105" i="139"/>
  <c r="D82" i="139"/>
  <c r="D94" i="139"/>
  <c r="D106" i="139"/>
  <c r="D83" i="139"/>
  <c r="D95" i="139"/>
  <c r="D107" i="139"/>
  <c r="D84" i="139"/>
  <c r="D96" i="139"/>
  <c r="D108" i="139"/>
  <c r="D85" i="139"/>
  <c r="D97" i="139"/>
  <c r="D109" i="139"/>
  <c r="D86" i="139"/>
  <c r="D98" i="139"/>
  <c r="D110" i="139"/>
  <c r="D87" i="140"/>
  <c r="D75" i="140"/>
  <c r="D99" i="139"/>
  <c r="D87" i="139"/>
  <c r="D75" i="139"/>
  <c r="D76" i="64"/>
  <c r="D88" i="64"/>
  <c r="D100" i="64"/>
  <c r="D77" i="64"/>
  <c r="D89" i="64"/>
  <c r="D101" i="64"/>
  <c r="D78" i="64"/>
  <c r="D90" i="64"/>
  <c r="D102" i="64"/>
  <c r="D79" i="64"/>
  <c r="D91" i="64"/>
  <c r="D103" i="64"/>
  <c r="D80" i="64"/>
  <c r="D92" i="64"/>
  <c r="D104" i="64"/>
  <c r="D81" i="64"/>
  <c r="D93" i="64"/>
  <c r="D105" i="64"/>
  <c r="D82" i="64"/>
  <c r="D94" i="64"/>
  <c r="D106" i="64"/>
  <c r="D83" i="64"/>
  <c r="D95" i="64"/>
  <c r="D107" i="64"/>
  <c r="D84" i="64"/>
  <c r="D96" i="64"/>
  <c r="D108" i="64"/>
  <c r="D85" i="64"/>
  <c r="D97" i="64"/>
  <c r="D109" i="64"/>
  <c r="D86" i="64"/>
  <c r="D98" i="64"/>
  <c r="D110" i="64"/>
  <c r="D111" i="64"/>
  <c r="D99" i="64"/>
  <c r="D87" i="64"/>
  <c r="D75" i="64"/>
  <c r="D121" i="141" l="1"/>
  <c r="D121" i="64"/>
  <c r="D120" i="140"/>
  <c r="D120" i="64"/>
  <c r="D120" i="141"/>
  <c r="D119" i="141"/>
  <c r="D119" i="140"/>
  <c r="D119" i="64"/>
  <c r="D118" i="140"/>
  <c r="D118" i="141"/>
  <c r="D117" i="64"/>
  <c r="D117" i="140"/>
  <c r="D117" i="141"/>
  <c r="D117" i="142"/>
  <c r="D118" i="64"/>
  <c r="D116" i="64"/>
  <c r="D116" i="140"/>
  <c r="D116" i="141"/>
  <c r="D116" i="142"/>
  <c r="D115" i="140"/>
  <c r="D115" i="143"/>
  <c r="D115" i="64"/>
  <c r="D115" i="141"/>
  <c r="D115" i="142"/>
  <c r="D114" i="140"/>
  <c r="D114" i="143"/>
  <c r="D114" i="64"/>
  <c r="D114" i="141"/>
  <c r="D114" i="142"/>
  <c r="D113" i="140"/>
  <c r="D113" i="143"/>
  <c r="D113" i="64"/>
  <c r="D113" i="139"/>
  <c r="D113" i="141"/>
  <c r="D113" i="142"/>
  <c r="D118" i="139"/>
  <c r="F81" i="64"/>
  <c r="D112" i="140"/>
  <c r="F110" i="64"/>
  <c r="D112" i="139"/>
  <c r="D112" i="141"/>
  <c r="D112" i="142"/>
  <c r="D112" i="143"/>
  <c r="F99" i="64"/>
  <c r="F98" i="64"/>
  <c r="F100" i="64"/>
  <c r="F106" i="64"/>
  <c r="F94" i="64"/>
  <c r="F96" i="64"/>
  <c r="F91" i="64"/>
  <c r="F108" i="64"/>
  <c r="F104" i="64"/>
  <c r="D122" i="64"/>
  <c r="F133" i="64" s="1"/>
  <c r="D112" i="64"/>
  <c r="F109" i="64"/>
  <c r="F107" i="64"/>
  <c r="D111" i="139"/>
  <c r="F83" i="64"/>
  <c r="F90" i="64"/>
  <c r="F102" i="64"/>
  <c r="F101" i="64"/>
  <c r="F95" i="64"/>
  <c r="F93" i="64"/>
  <c r="F92" i="64"/>
  <c r="F86" i="64"/>
  <c r="F88" i="64"/>
  <c r="F87" i="64"/>
  <c r="F89" i="64"/>
  <c r="F79" i="64"/>
  <c r="F78" i="64"/>
  <c r="F82" i="64"/>
  <c r="F80" i="64"/>
  <c r="F85" i="64"/>
  <c r="F84" i="64"/>
  <c r="F76" i="64"/>
  <c r="F103" i="64"/>
  <c r="F111" i="64"/>
  <c r="F77" i="64"/>
  <c r="F75" i="64"/>
  <c r="F97" i="64"/>
  <c r="F105" i="64"/>
  <c r="D117" i="139"/>
  <c r="D115" i="139"/>
  <c r="D114" i="139"/>
  <c r="D116" i="139"/>
  <c r="F127" i="64" l="1"/>
  <c r="F129" i="64"/>
  <c r="F128" i="64"/>
  <c r="F126" i="64"/>
  <c r="F125" i="64"/>
  <c r="F131" i="64"/>
  <c r="F113" i="64"/>
  <c r="F132" i="64"/>
  <c r="F130" i="64"/>
  <c r="F116" i="64"/>
  <c r="F120" i="64"/>
  <c r="F118" i="64"/>
  <c r="F124" i="64"/>
  <c r="F123" i="64"/>
  <c r="F121" i="64"/>
  <c r="F117" i="64"/>
  <c r="F119" i="64"/>
  <c r="F114" i="64"/>
  <c r="F115" i="64"/>
  <c r="F122" i="64"/>
  <c r="F112" i="64"/>
  <c r="J10" i="171"/>
  <c r="G11" i="19"/>
  <c r="H11" i="19"/>
  <c r="D134" i="139" l="1"/>
  <c r="D134" i="144" l="1"/>
  <c r="D134" i="143"/>
  <c r="D134" i="140"/>
  <c r="D133" i="140"/>
  <c r="D133" i="143" l="1"/>
  <c r="D133" i="144"/>
  <c r="D133" i="141"/>
  <c r="D133" i="142"/>
  <c r="D132" i="144" l="1"/>
  <c r="D132" i="142"/>
  <c r="D132" i="141"/>
  <c r="D132" i="140"/>
  <c r="D132" i="139"/>
  <c r="D132" i="143" l="1"/>
  <c r="D119" i="139"/>
  <c r="M21" i="142"/>
  <c r="D119" i="142"/>
  <c r="M21" i="144"/>
  <c r="D119" i="144"/>
  <c r="M21" i="64"/>
  <c r="Q33" i="158"/>
  <c r="M20" i="139"/>
  <c r="D130" i="140"/>
  <c r="D123" i="140"/>
  <c r="D125" i="140"/>
  <c r="D126" i="140"/>
  <c r="M14" i="141"/>
  <c r="M20" i="142"/>
  <c r="D120" i="143"/>
  <c r="M15" i="143"/>
  <c r="D126" i="143"/>
  <c r="D128" i="143"/>
  <c r="D129" i="143"/>
  <c r="M13" i="142"/>
  <c r="D124" i="142"/>
  <c r="M16" i="142"/>
  <c r="D120" i="144"/>
  <c r="M13" i="144"/>
  <c r="D124" i="144"/>
  <c r="D129" i="144"/>
  <c r="D120" i="139"/>
  <c r="D124" i="139"/>
  <c r="D127" i="139"/>
  <c r="D128" i="139"/>
  <c r="D114" i="144"/>
  <c r="D118" i="144"/>
  <c r="D112" i="144"/>
  <c r="D113" i="144"/>
  <c r="D117" i="143"/>
  <c r="D119" i="143"/>
  <c r="D118" i="142"/>
  <c r="C10" i="144"/>
  <c r="I10" i="144"/>
  <c r="J10" i="144"/>
  <c r="C11" i="144"/>
  <c r="D11" i="144"/>
  <c r="E11" i="144"/>
  <c r="F11" i="144"/>
  <c r="G11" i="144"/>
  <c r="C10" i="143"/>
  <c r="I10" i="143"/>
  <c r="J10" i="143"/>
  <c r="C11" i="143"/>
  <c r="D11" i="143"/>
  <c r="E11" i="143"/>
  <c r="F11" i="143"/>
  <c r="G11" i="143"/>
  <c r="C10" i="142"/>
  <c r="I10" i="142"/>
  <c r="J10" i="142"/>
  <c r="C11" i="142"/>
  <c r="D11" i="142"/>
  <c r="E11" i="142"/>
  <c r="F11" i="142"/>
  <c r="G11" i="142"/>
  <c r="C10" i="141"/>
  <c r="I10" i="141"/>
  <c r="J10" i="141"/>
  <c r="C11" i="141"/>
  <c r="D11" i="141"/>
  <c r="E11" i="141"/>
  <c r="F11" i="141"/>
  <c r="G11" i="141"/>
  <c r="C10" i="140"/>
  <c r="I10" i="140"/>
  <c r="J10" i="140"/>
  <c r="C11" i="140"/>
  <c r="D11" i="140"/>
  <c r="E11" i="140"/>
  <c r="F11" i="140"/>
  <c r="G11" i="140"/>
  <c r="C10" i="139"/>
  <c r="I10" i="139"/>
  <c r="J10" i="139"/>
  <c r="C11" i="139"/>
  <c r="D11" i="139"/>
  <c r="E11" i="139"/>
  <c r="F11" i="139"/>
  <c r="G11" i="139"/>
  <c r="F116" i="141"/>
  <c r="G10" i="171"/>
  <c r="C10" i="171"/>
  <c r="M44" i="155"/>
  <c r="D11" i="155"/>
  <c r="H11" i="155" s="1"/>
  <c r="C11" i="155"/>
  <c r="G11" i="155" s="1"/>
  <c r="G10" i="155"/>
  <c r="F10" i="155"/>
  <c r="J10" i="155" s="1"/>
  <c r="E10" i="155"/>
  <c r="I10" i="155" s="1"/>
  <c r="C10" i="155"/>
  <c r="D11" i="154"/>
  <c r="H11" i="154" s="1"/>
  <c r="C11" i="154"/>
  <c r="G11" i="154" s="1"/>
  <c r="G10" i="154"/>
  <c r="F10" i="154"/>
  <c r="J10" i="154" s="1"/>
  <c r="E10" i="154"/>
  <c r="I10" i="154" s="1"/>
  <c r="C10" i="154"/>
  <c r="D11" i="153"/>
  <c r="H11" i="153" s="1"/>
  <c r="C11" i="153"/>
  <c r="G11" i="153" s="1"/>
  <c r="G10" i="153"/>
  <c r="F10" i="153"/>
  <c r="J10" i="153" s="1"/>
  <c r="E10" i="153"/>
  <c r="I10" i="153" s="1"/>
  <c r="C10" i="153"/>
  <c r="D11" i="152"/>
  <c r="H11" i="152" s="1"/>
  <c r="C11" i="152"/>
  <c r="G11" i="152" s="1"/>
  <c r="G10" i="152"/>
  <c r="F10" i="152"/>
  <c r="J10" i="152" s="1"/>
  <c r="E10" i="152"/>
  <c r="I10" i="152" s="1"/>
  <c r="C10" i="152"/>
  <c r="M44" i="151"/>
  <c r="D11" i="151"/>
  <c r="H11" i="151" s="1"/>
  <c r="C11" i="151"/>
  <c r="G11" i="151" s="1"/>
  <c r="G10" i="151"/>
  <c r="F10" i="151"/>
  <c r="J10" i="151" s="1"/>
  <c r="E10" i="151"/>
  <c r="I10" i="151" s="1"/>
  <c r="C10" i="151"/>
  <c r="M36" i="150"/>
  <c r="D11" i="150"/>
  <c r="H11" i="150" s="1"/>
  <c r="C11" i="150"/>
  <c r="G11" i="150" s="1"/>
  <c r="G10" i="150"/>
  <c r="F10" i="150"/>
  <c r="J10" i="150" s="1"/>
  <c r="E10" i="150"/>
  <c r="I10" i="150" s="1"/>
  <c r="C10" i="150"/>
  <c r="M44" i="70"/>
  <c r="D11" i="70"/>
  <c r="H11" i="70" s="1"/>
  <c r="C11" i="70"/>
  <c r="G11" i="70" s="1"/>
  <c r="G10" i="70"/>
  <c r="F10" i="70"/>
  <c r="J10" i="70" s="1"/>
  <c r="E10" i="70"/>
  <c r="I10" i="70" s="1"/>
  <c r="C10" i="70"/>
  <c r="F110" i="144"/>
  <c r="F109" i="144"/>
  <c r="F108" i="144"/>
  <c r="F107" i="144"/>
  <c r="F106" i="144"/>
  <c r="F105" i="144"/>
  <c r="F104" i="144"/>
  <c r="F103" i="144"/>
  <c r="F102" i="144"/>
  <c r="F101" i="144"/>
  <c r="F100" i="144"/>
  <c r="F99" i="144"/>
  <c r="F98" i="144"/>
  <c r="F97" i="144"/>
  <c r="F96" i="144"/>
  <c r="F95" i="144"/>
  <c r="F94" i="144"/>
  <c r="F93" i="144"/>
  <c r="F92" i="144"/>
  <c r="F91" i="144"/>
  <c r="F90" i="144"/>
  <c r="F89" i="144"/>
  <c r="F88" i="144"/>
  <c r="F87" i="144"/>
  <c r="F86" i="144"/>
  <c r="F85" i="144"/>
  <c r="F84" i="144"/>
  <c r="F83" i="144"/>
  <c r="F82" i="144"/>
  <c r="F81" i="144"/>
  <c r="F80" i="144"/>
  <c r="F79" i="144"/>
  <c r="F78" i="144"/>
  <c r="F77" i="144"/>
  <c r="F76" i="144"/>
  <c r="F75" i="144"/>
  <c r="F74" i="144"/>
  <c r="F73" i="144"/>
  <c r="F72" i="144"/>
  <c r="F71" i="144"/>
  <c r="F70" i="144"/>
  <c r="F69" i="144"/>
  <c r="F68" i="144"/>
  <c r="F67" i="144"/>
  <c r="F66" i="144"/>
  <c r="M41" i="144"/>
  <c r="M40" i="144"/>
  <c r="M39" i="144"/>
  <c r="M38" i="144"/>
  <c r="M36" i="144"/>
  <c r="M35" i="144"/>
  <c r="M34" i="144"/>
  <c r="M33" i="144"/>
  <c r="M32" i="144"/>
  <c r="C32" i="144"/>
  <c r="M24" i="144"/>
  <c r="M23" i="144"/>
  <c r="M22" i="144"/>
  <c r="F115" i="143"/>
  <c r="F114" i="143"/>
  <c r="F113" i="143"/>
  <c r="F112" i="143"/>
  <c r="F111" i="143"/>
  <c r="F110" i="143"/>
  <c r="F109" i="143"/>
  <c r="F108" i="143"/>
  <c r="F107" i="143"/>
  <c r="F106" i="143"/>
  <c r="F105" i="143"/>
  <c r="F104" i="143"/>
  <c r="F103" i="143"/>
  <c r="F102" i="143"/>
  <c r="F101" i="143"/>
  <c r="F100" i="143"/>
  <c r="F99" i="143"/>
  <c r="F98" i="143"/>
  <c r="F97" i="143"/>
  <c r="F96" i="143"/>
  <c r="F95" i="143"/>
  <c r="F94" i="143"/>
  <c r="F93" i="143"/>
  <c r="F92" i="143"/>
  <c r="F91" i="143"/>
  <c r="F90" i="143"/>
  <c r="F89" i="143"/>
  <c r="F88" i="143"/>
  <c r="F87" i="143"/>
  <c r="F86" i="143"/>
  <c r="F85" i="143"/>
  <c r="F84" i="143"/>
  <c r="F83" i="143"/>
  <c r="F82" i="143"/>
  <c r="F81" i="143"/>
  <c r="F80" i="143"/>
  <c r="F79" i="143"/>
  <c r="F78" i="143"/>
  <c r="F77" i="143"/>
  <c r="F76" i="143"/>
  <c r="F75" i="143"/>
  <c r="F74" i="143"/>
  <c r="F73" i="143"/>
  <c r="F72" i="143"/>
  <c r="F71" i="143"/>
  <c r="F70" i="143"/>
  <c r="F69" i="143"/>
  <c r="F68" i="143"/>
  <c r="F67" i="143"/>
  <c r="F66" i="143"/>
  <c r="M41" i="143"/>
  <c r="M40" i="143"/>
  <c r="M39" i="143"/>
  <c r="M38" i="143"/>
  <c r="M36" i="143"/>
  <c r="M35" i="143"/>
  <c r="M34" i="143"/>
  <c r="M33" i="143"/>
  <c r="M32" i="143"/>
  <c r="C32" i="143"/>
  <c r="M24" i="143"/>
  <c r="M23" i="143"/>
  <c r="M22" i="143"/>
  <c r="F115" i="142"/>
  <c r="F114" i="142"/>
  <c r="F113" i="142"/>
  <c r="F112" i="142"/>
  <c r="F111" i="142"/>
  <c r="F110" i="142"/>
  <c r="F109" i="142"/>
  <c r="F108" i="142"/>
  <c r="F107" i="142"/>
  <c r="F106" i="142"/>
  <c r="F105" i="142"/>
  <c r="F104" i="142"/>
  <c r="F103" i="142"/>
  <c r="F102" i="142"/>
  <c r="F101" i="142"/>
  <c r="F100" i="142"/>
  <c r="F99" i="142"/>
  <c r="F98" i="142"/>
  <c r="F97" i="142"/>
  <c r="F96" i="142"/>
  <c r="F95" i="142"/>
  <c r="F94" i="142"/>
  <c r="F93" i="142"/>
  <c r="F92" i="142"/>
  <c r="F91" i="142"/>
  <c r="F90" i="142"/>
  <c r="F89" i="142"/>
  <c r="F88" i="142"/>
  <c r="F87" i="142"/>
  <c r="F86" i="142"/>
  <c r="F85" i="142"/>
  <c r="F84" i="142"/>
  <c r="F83" i="142"/>
  <c r="F82" i="142"/>
  <c r="F81" i="142"/>
  <c r="F80" i="142"/>
  <c r="F79" i="142"/>
  <c r="F78" i="142"/>
  <c r="F77" i="142"/>
  <c r="F76" i="142"/>
  <c r="F75" i="142"/>
  <c r="F74" i="142"/>
  <c r="F73" i="142"/>
  <c r="F72" i="142"/>
  <c r="F71" i="142"/>
  <c r="F70" i="142"/>
  <c r="F69" i="142"/>
  <c r="F68" i="142"/>
  <c r="F67" i="142"/>
  <c r="F66" i="142"/>
  <c r="M41" i="142"/>
  <c r="M40" i="142"/>
  <c r="M39" i="142"/>
  <c r="M38" i="142"/>
  <c r="M36" i="142"/>
  <c r="M35" i="142"/>
  <c r="M34" i="142"/>
  <c r="M33" i="142"/>
  <c r="M32" i="142"/>
  <c r="C32" i="142"/>
  <c r="M24" i="142"/>
  <c r="M23" i="142"/>
  <c r="M22" i="142"/>
  <c r="F115" i="141"/>
  <c r="F114" i="141"/>
  <c r="F113" i="141"/>
  <c r="F112" i="141"/>
  <c r="F111" i="141"/>
  <c r="F110" i="141"/>
  <c r="F109" i="141"/>
  <c r="F108" i="141"/>
  <c r="F107" i="141"/>
  <c r="F106" i="141"/>
  <c r="F105" i="141"/>
  <c r="F104" i="141"/>
  <c r="F103" i="141"/>
  <c r="F102" i="141"/>
  <c r="F101" i="141"/>
  <c r="F100" i="141"/>
  <c r="F99" i="141"/>
  <c r="F98" i="141"/>
  <c r="F97" i="141"/>
  <c r="F96" i="141"/>
  <c r="F95" i="141"/>
  <c r="F94" i="141"/>
  <c r="F93" i="141"/>
  <c r="F92" i="141"/>
  <c r="F91" i="141"/>
  <c r="F90" i="141"/>
  <c r="F89" i="141"/>
  <c r="F88" i="141"/>
  <c r="F87" i="141"/>
  <c r="F86" i="141"/>
  <c r="F85" i="141"/>
  <c r="F84" i="141"/>
  <c r="F83" i="141"/>
  <c r="F82" i="141"/>
  <c r="F81" i="141"/>
  <c r="F80" i="141"/>
  <c r="F79" i="141"/>
  <c r="F78" i="141"/>
  <c r="F77" i="141"/>
  <c r="F76" i="141"/>
  <c r="F75" i="141"/>
  <c r="F74" i="141"/>
  <c r="F73" i="141"/>
  <c r="F72" i="141"/>
  <c r="F71" i="141"/>
  <c r="F70" i="141"/>
  <c r="F69" i="141"/>
  <c r="F68" i="141"/>
  <c r="F67" i="141"/>
  <c r="F66" i="141"/>
  <c r="M41" i="141"/>
  <c r="M40" i="141"/>
  <c r="M39" i="141"/>
  <c r="M38" i="141"/>
  <c r="M36" i="141"/>
  <c r="M35" i="141"/>
  <c r="M34" i="141"/>
  <c r="M33" i="141"/>
  <c r="M32" i="141"/>
  <c r="C32" i="141"/>
  <c r="M24" i="141"/>
  <c r="M23" i="141"/>
  <c r="M22" i="141"/>
  <c r="F115" i="140"/>
  <c r="F114" i="140"/>
  <c r="F113" i="140"/>
  <c r="F112" i="140"/>
  <c r="F111" i="140"/>
  <c r="F110" i="140"/>
  <c r="F109" i="140"/>
  <c r="F108" i="140"/>
  <c r="F107" i="140"/>
  <c r="F106" i="140"/>
  <c r="F105" i="140"/>
  <c r="F104" i="140"/>
  <c r="F103" i="140"/>
  <c r="F102" i="140"/>
  <c r="F101" i="140"/>
  <c r="F100" i="140"/>
  <c r="F99" i="140"/>
  <c r="F98" i="140"/>
  <c r="F97" i="140"/>
  <c r="F96" i="140"/>
  <c r="F95" i="140"/>
  <c r="F94" i="140"/>
  <c r="F93" i="140"/>
  <c r="F92" i="140"/>
  <c r="F91" i="140"/>
  <c r="F90" i="140"/>
  <c r="F89" i="140"/>
  <c r="F88" i="140"/>
  <c r="F87" i="140"/>
  <c r="F86" i="140"/>
  <c r="F85" i="140"/>
  <c r="F84" i="140"/>
  <c r="F83" i="140"/>
  <c r="F82" i="140"/>
  <c r="F81" i="140"/>
  <c r="F80" i="140"/>
  <c r="F79" i="140"/>
  <c r="F78" i="140"/>
  <c r="F77" i="140"/>
  <c r="F76" i="140"/>
  <c r="F75" i="140"/>
  <c r="F74" i="140"/>
  <c r="F73" i="140"/>
  <c r="F72" i="140"/>
  <c r="F71" i="140"/>
  <c r="F70" i="140"/>
  <c r="F69" i="140"/>
  <c r="F68" i="140"/>
  <c r="F67" i="140"/>
  <c r="M41" i="140"/>
  <c r="M40" i="140"/>
  <c r="M39" i="140"/>
  <c r="M38" i="140"/>
  <c r="M36" i="140"/>
  <c r="M35" i="140"/>
  <c r="M34" i="140"/>
  <c r="M33" i="140"/>
  <c r="M32" i="140"/>
  <c r="C32" i="140"/>
  <c r="M24" i="140"/>
  <c r="M23" i="140"/>
  <c r="M22" i="140"/>
  <c r="F115" i="139"/>
  <c r="F114" i="139"/>
  <c r="F113" i="139"/>
  <c r="F112" i="139"/>
  <c r="F111" i="139"/>
  <c r="F110" i="139"/>
  <c r="F109" i="139"/>
  <c r="F108" i="139"/>
  <c r="F107" i="139"/>
  <c r="F106" i="139"/>
  <c r="F105" i="139"/>
  <c r="F104" i="139"/>
  <c r="F103" i="139"/>
  <c r="F102" i="139"/>
  <c r="F101" i="139"/>
  <c r="F100" i="139"/>
  <c r="F99" i="139"/>
  <c r="F98" i="139"/>
  <c r="F97" i="139"/>
  <c r="F96" i="139"/>
  <c r="F95" i="139"/>
  <c r="F94" i="139"/>
  <c r="F93" i="139"/>
  <c r="F92" i="139"/>
  <c r="F91" i="139"/>
  <c r="F90" i="139"/>
  <c r="F89" i="139"/>
  <c r="F88" i="139"/>
  <c r="F87" i="139"/>
  <c r="F86" i="139"/>
  <c r="F85" i="139"/>
  <c r="F84" i="139"/>
  <c r="F83" i="139"/>
  <c r="F82" i="139"/>
  <c r="F81" i="139"/>
  <c r="F80" i="139"/>
  <c r="F79" i="139"/>
  <c r="F78" i="139"/>
  <c r="F77" i="139"/>
  <c r="F76" i="139"/>
  <c r="F75" i="139"/>
  <c r="F74" i="139"/>
  <c r="F73" i="139"/>
  <c r="F72" i="139"/>
  <c r="F71" i="139"/>
  <c r="F70" i="139"/>
  <c r="F69" i="139"/>
  <c r="F68" i="139"/>
  <c r="F67" i="139"/>
  <c r="F66" i="139"/>
  <c r="M41" i="139"/>
  <c r="M40" i="139"/>
  <c r="M39" i="139"/>
  <c r="M38" i="139"/>
  <c r="M36" i="139"/>
  <c r="M35" i="139"/>
  <c r="M34" i="139"/>
  <c r="M33" i="139"/>
  <c r="M32" i="139"/>
  <c r="C32" i="139"/>
  <c r="M24" i="139"/>
  <c r="M23" i="139"/>
  <c r="M22" i="139"/>
  <c r="M41" i="64"/>
  <c r="M40" i="64"/>
  <c r="M39" i="64"/>
  <c r="M38" i="64"/>
  <c r="M36" i="64"/>
  <c r="M35" i="64"/>
  <c r="M34" i="64"/>
  <c r="M33" i="64"/>
  <c r="M32" i="64"/>
  <c r="M24" i="64"/>
  <c r="M23" i="64"/>
  <c r="M22" i="64"/>
  <c r="H10" i="141"/>
  <c r="D11" i="156"/>
  <c r="H11" i="156" s="1"/>
  <c r="C11" i="156"/>
  <c r="G11" i="156" s="1"/>
  <c r="G10" i="156"/>
  <c r="F10" i="156"/>
  <c r="J10" i="156" s="1"/>
  <c r="E10" i="156"/>
  <c r="I10" i="156" s="1"/>
  <c r="C10" i="156"/>
  <c r="D11" i="132"/>
  <c r="H11" i="132" s="1"/>
  <c r="C11" i="132"/>
  <c r="G11" i="132" s="1"/>
  <c r="G10" i="132"/>
  <c r="F10" i="132"/>
  <c r="J10" i="132" s="1"/>
  <c r="E10" i="132"/>
  <c r="I10" i="132" s="1"/>
  <c r="C10" i="132"/>
  <c r="D11" i="107"/>
  <c r="H11" i="107" s="1"/>
  <c r="C11" i="107"/>
  <c r="G11" i="107" s="1"/>
  <c r="G10" i="107"/>
  <c r="F10" i="107"/>
  <c r="J10" i="107" s="1"/>
  <c r="E10" i="107"/>
  <c r="I10" i="107" s="1"/>
  <c r="C10" i="107"/>
  <c r="D11" i="162"/>
  <c r="H11" i="162" s="1"/>
  <c r="C11" i="162"/>
  <c r="G11" i="162" s="1"/>
  <c r="G10" i="162"/>
  <c r="F10" i="162"/>
  <c r="J10" i="162" s="1"/>
  <c r="E10" i="162"/>
  <c r="I10" i="162" s="1"/>
  <c r="C10" i="162"/>
  <c r="D11" i="161"/>
  <c r="H11" i="161" s="1"/>
  <c r="C11" i="161"/>
  <c r="G11" i="161" s="1"/>
  <c r="G10" i="161"/>
  <c r="F10" i="161"/>
  <c r="J10" i="161" s="1"/>
  <c r="E10" i="161"/>
  <c r="I10" i="161" s="1"/>
  <c r="C10" i="161"/>
  <c r="D11" i="160"/>
  <c r="H11" i="160" s="1"/>
  <c r="C11" i="160"/>
  <c r="G11" i="160" s="1"/>
  <c r="G10" i="160"/>
  <c r="F10" i="160"/>
  <c r="J10" i="160" s="1"/>
  <c r="E10" i="160"/>
  <c r="I10" i="160" s="1"/>
  <c r="C10" i="160"/>
  <c r="D11" i="159"/>
  <c r="H11" i="159" s="1"/>
  <c r="C11" i="159"/>
  <c r="G11" i="159" s="1"/>
  <c r="G10" i="159"/>
  <c r="F10" i="159"/>
  <c r="J10" i="159" s="1"/>
  <c r="E10" i="159"/>
  <c r="I10" i="159" s="1"/>
  <c r="C10" i="159"/>
  <c r="D11" i="158"/>
  <c r="H11" i="158" s="1"/>
  <c r="C11" i="158"/>
  <c r="G11" i="158" s="1"/>
  <c r="G10" i="158"/>
  <c r="F10" i="158"/>
  <c r="J10" i="158" s="1"/>
  <c r="E10" i="158"/>
  <c r="I10" i="158" s="1"/>
  <c r="C10" i="158"/>
  <c r="D11" i="130"/>
  <c r="H11" i="130" s="1"/>
  <c r="C11" i="130"/>
  <c r="G11" i="130" s="1"/>
  <c r="G10" i="130"/>
  <c r="F10" i="130"/>
  <c r="J10" i="130" s="1"/>
  <c r="E10" i="130"/>
  <c r="I10" i="130" s="1"/>
  <c r="C10" i="130"/>
  <c r="D11" i="129"/>
  <c r="H11" i="129" s="1"/>
  <c r="C11" i="129"/>
  <c r="G11" i="129" s="1"/>
  <c r="G10" i="129"/>
  <c r="F10" i="129"/>
  <c r="J10" i="129" s="1"/>
  <c r="E10" i="129"/>
  <c r="I10" i="129" s="1"/>
  <c r="C10" i="129"/>
  <c r="D11" i="128"/>
  <c r="H11" i="128" s="1"/>
  <c r="C11" i="128"/>
  <c r="G11" i="128" s="1"/>
  <c r="G10" i="128"/>
  <c r="F10" i="128"/>
  <c r="J10" i="128" s="1"/>
  <c r="E10" i="128"/>
  <c r="I10" i="128" s="1"/>
  <c r="C10" i="128"/>
  <c r="D11" i="125"/>
  <c r="H11" i="125" s="1"/>
  <c r="C11" i="125"/>
  <c r="G11" i="125" s="1"/>
  <c r="G10" i="125"/>
  <c r="F10" i="125"/>
  <c r="J10" i="125" s="1"/>
  <c r="E10" i="125"/>
  <c r="I10" i="125" s="1"/>
  <c r="C10" i="125"/>
  <c r="D11" i="126"/>
  <c r="H11" i="126" s="1"/>
  <c r="C11" i="126"/>
  <c r="G11" i="126" s="1"/>
  <c r="G10" i="126"/>
  <c r="F10" i="126"/>
  <c r="J10" i="126" s="1"/>
  <c r="E10" i="126"/>
  <c r="I10" i="126" s="1"/>
  <c r="C10" i="126"/>
  <c r="D11" i="124"/>
  <c r="H11" i="124" s="1"/>
  <c r="C11" i="124"/>
  <c r="G11" i="124" s="1"/>
  <c r="G10" i="124"/>
  <c r="F10" i="124"/>
  <c r="J10" i="124" s="1"/>
  <c r="E10" i="124"/>
  <c r="I10" i="124" s="1"/>
  <c r="C10" i="124"/>
  <c r="D11" i="120"/>
  <c r="H11" i="120" s="1"/>
  <c r="C11" i="120"/>
  <c r="G11" i="120" s="1"/>
  <c r="G10" i="120"/>
  <c r="F10" i="120"/>
  <c r="J10" i="120" s="1"/>
  <c r="E10" i="120"/>
  <c r="I10" i="120" s="1"/>
  <c r="C10" i="120"/>
  <c r="M39" i="119"/>
  <c r="D11" i="119"/>
  <c r="H11" i="119" s="1"/>
  <c r="C11" i="119"/>
  <c r="G11" i="119" s="1"/>
  <c r="G10" i="119"/>
  <c r="F10" i="119"/>
  <c r="J10" i="119" s="1"/>
  <c r="E10" i="119"/>
  <c r="I10" i="119" s="1"/>
  <c r="C10" i="119"/>
  <c r="M37" i="67"/>
  <c r="D11" i="67"/>
  <c r="H11" i="67" s="1"/>
  <c r="C11" i="67"/>
  <c r="G11" i="67" s="1"/>
  <c r="G10" i="67"/>
  <c r="F10" i="67"/>
  <c r="J10" i="67" s="1"/>
  <c r="E10" i="67"/>
  <c r="I10" i="67" s="1"/>
  <c r="C10" i="67"/>
  <c r="D11" i="157"/>
  <c r="H11" i="157" s="1"/>
  <c r="C11" i="157"/>
  <c r="G11" i="157" s="1"/>
  <c r="G10" i="157"/>
  <c r="F10" i="157"/>
  <c r="J10" i="157" s="1"/>
  <c r="E10" i="157"/>
  <c r="I10" i="157" s="1"/>
  <c r="C10" i="157"/>
  <c r="M30" i="19"/>
  <c r="M20" i="19"/>
  <c r="J10" i="19"/>
  <c r="H10" i="139" l="1"/>
  <c r="H10" i="143"/>
  <c r="H10" i="144"/>
  <c r="H10" i="140"/>
  <c r="H10" i="142"/>
  <c r="M20" i="140"/>
  <c r="D122" i="144"/>
  <c r="M21" i="143"/>
  <c r="D122" i="141"/>
  <c r="D122" i="143"/>
  <c r="D122" i="140"/>
  <c r="D122" i="142"/>
  <c r="M19" i="139"/>
  <c r="M19" i="64"/>
  <c r="D131" i="142"/>
  <c r="D121" i="144"/>
  <c r="D121" i="143"/>
  <c r="D123" i="139"/>
  <c r="D121" i="140"/>
  <c r="M13" i="139"/>
  <c r="D121" i="142"/>
  <c r="M17" i="64"/>
  <c r="D125" i="143"/>
  <c r="M19" i="140"/>
  <c r="D129" i="142"/>
  <c r="M19" i="142"/>
  <c r="M18" i="140"/>
  <c r="D117" i="144"/>
  <c r="M19" i="141"/>
  <c r="M20" i="64"/>
  <c r="D128" i="144"/>
  <c r="M18" i="144"/>
  <c r="M16" i="140"/>
  <c r="D126" i="144"/>
  <c r="M16" i="144"/>
  <c r="M17" i="140"/>
  <c r="M20" i="144"/>
  <c r="D130" i="144"/>
  <c r="D124" i="141"/>
  <c r="M19" i="143"/>
  <c r="M18" i="143"/>
  <c r="D126" i="142"/>
  <c r="M16" i="141"/>
  <c r="D126" i="141"/>
  <c r="D111" i="144"/>
  <c r="F111" i="144" s="1"/>
  <c r="D118" i="143"/>
  <c r="M17" i="139"/>
  <c r="M14" i="139"/>
  <c r="M14" i="140"/>
  <c r="D125" i="139"/>
  <c r="M15" i="139"/>
  <c r="D125" i="141"/>
  <c r="M15" i="141"/>
  <c r="M16" i="64"/>
  <c r="M13" i="140"/>
  <c r="M15" i="64"/>
  <c r="M13" i="64"/>
  <c r="D123" i="143"/>
  <c r="M13" i="143"/>
  <c r="M17" i="144"/>
  <c r="M21" i="139"/>
  <c r="F116" i="139"/>
  <c r="M18" i="139"/>
  <c r="D123" i="142"/>
  <c r="M21" i="140"/>
  <c r="D131" i="140"/>
  <c r="F117" i="141"/>
  <c r="D123" i="144"/>
  <c r="M14" i="64"/>
  <c r="D120" i="142"/>
  <c r="D131" i="143"/>
  <c r="D45" i="19"/>
  <c r="D43" i="19"/>
  <c r="M20" i="141"/>
  <c r="D130" i="141"/>
  <c r="D131" i="141"/>
  <c r="M21" i="141"/>
  <c r="M18" i="141"/>
  <c r="D128" i="141"/>
  <c r="M16" i="143"/>
  <c r="D127" i="142"/>
  <c r="M17" i="142"/>
  <c r="M17" i="141"/>
  <c r="M17" i="143"/>
  <c r="F118" i="142"/>
  <c r="M15" i="142"/>
  <c r="D125" i="142"/>
  <c r="D124" i="143"/>
  <c r="M14" i="143"/>
  <c r="M16" i="139"/>
  <c r="M14" i="144"/>
  <c r="D125" i="144"/>
  <c r="M15" i="144"/>
  <c r="D122" i="139"/>
  <c r="F116" i="142"/>
  <c r="D121" i="139"/>
  <c r="F128" i="139" s="1"/>
  <c r="D46" i="19"/>
  <c r="D130" i="143"/>
  <c r="M20" i="143"/>
  <c r="D130" i="142"/>
  <c r="M14" i="142"/>
  <c r="D116" i="144"/>
  <c r="D130" i="139"/>
  <c r="D131" i="144"/>
  <c r="M19" i="144"/>
  <c r="D115" i="144"/>
  <c r="M18" i="142"/>
  <c r="D128" i="142"/>
  <c r="M15" i="140"/>
  <c r="D116" i="143"/>
  <c r="D123" i="141"/>
  <c r="M13" i="141"/>
  <c r="D124" i="140"/>
  <c r="D131" i="139"/>
  <c r="F129" i="140" l="1"/>
  <c r="F129" i="139"/>
  <c r="F128" i="141"/>
  <c r="F127" i="142"/>
  <c r="F128" i="142"/>
  <c r="F128" i="140"/>
  <c r="F127" i="143"/>
  <c r="F127" i="140"/>
  <c r="F126" i="142"/>
  <c r="F126" i="139"/>
  <c r="F126" i="140"/>
  <c r="F125" i="143"/>
  <c r="F125" i="142"/>
  <c r="F125" i="139"/>
  <c r="F125" i="140"/>
  <c r="F125" i="141"/>
  <c r="F124" i="142"/>
  <c r="F134" i="144"/>
  <c r="F134" i="141"/>
  <c r="F134" i="142"/>
  <c r="F134" i="143"/>
  <c r="F133" i="139"/>
  <c r="F133" i="143"/>
  <c r="F133" i="140"/>
  <c r="F133" i="141"/>
  <c r="F133" i="142"/>
  <c r="F131" i="139"/>
  <c r="F131" i="143"/>
  <c r="F131" i="144"/>
  <c r="F131" i="140"/>
  <c r="F131" i="141"/>
  <c r="F130" i="139"/>
  <c r="F129" i="141"/>
  <c r="F129" i="144"/>
  <c r="F129" i="142"/>
  <c r="F129" i="143"/>
  <c r="F128" i="143"/>
  <c r="F128" i="144"/>
  <c r="F127" i="141"/>
  <c r="F127" i="144"/>
  <c r="F126" i="143"/>
  <c r="F124" i="140"/>
  <c r="F134" i="140"/>
  <c r="F133" i="144"/>
  <c r="F134" i="139"/>
  <c r="F122" i="141"/>
  <c r="F113" i="144"/>
  <c r="F119" i="141"/>
  <c r="F114" i="144"/>
  <c r="F120" i="141"/>
  <c r="F112" i="144"/>
  <c r="F120" i="144"/>
  <c r="F121" i="144"/>
  <c r="F132" i="144"/>
  <c r="F121" i="141"/>
  <c r="F132" i="140"/>
  <c r="F132" i="143"/>
  <c r="F132" i="141"/>
  <c r="F118" i="141"/>
  <c r="F132" i="142"/>
  <c r="F130" i="144"/>
  <c r="F123" i="144"/>
  <c r="F115" i="144"/>
  <c r="F120" i="139"/>
  <c r="F117" i="139"/>
  <c r="F131" i="142"/>
  <c r="F119" i="139"/>
  <c r="F132" i="139"/>
  <c r="F118" i="139"/>
  <c r="F130" i="141"/>
  <c r="F122" i="144"/>
  <c r="D44" i="19"/>
  <c r="F124" i="141"/>
  <c r="F116" i="144"/>
  <c r="F119" i="144"/>
  <c r="F123" i="142"/>
  <c r="F121" i="142"/>
  <c r="F130" i="140"/>
  <c r="F120" i="143"/>
  <c r="F121" i="143"/>
  <c r="F118" i="143"/>
  <c r="F119" i="143"/>
  <c r="F117" i="143"/>
  <c r="F124" i="143"/>
  <c r="F116" i="143"/>
  <c r="F122" i="143"/>
  <c r="F123" i="143"/>
  <c r="F123" i="139"/>
  <c r="F130" i="143"/>
  <c r="F130" i="142"/>
  <c r="F118" i="144"/>
  <c r="F122" i="139"/>
  <c r="F126" i="141"/>
  <c r="F127" i="139"/>
  <c r="F121" i="139"/>
  <c r="F117" i="144"/>
  <c r="F117" i="142"/>
  <c r="F122" i="140"/>
  <c r="F117" i="140"/>
  <c r="F118" i="140"/>
  <c r="F116" i="140"/>
  <c r="F121" i="140"/>
  <c r="F119" i="140"/>
  <c r="F120" i="140"/>
  <c r="F123" i="140"/>
  <c r="F123" i="141"/>
  <c r="F126" i="144"/>
  <c r="F125" i="144"/>
  <c r="F124" i="144"/>
  <c r="F120" i="142"/>
  <c r="F124" i="139"/>
  <c r="F122" i="142"/>
  <c r="F119" i="142"/>
</calcChain>
</file>

<file path=xl/sharedStrings.xml><?xml version="1.0" encoding="utf-8"?>
<sst xmlns="http://schemas.openxmlformats.org/spreadsheetml/2006/main" count="1478" uniqueCount="461">
  <si>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</si>
  <si>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</si>
  <si>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</si>
  <si>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</si>
  <si>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</si>
  <si>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</si>
  <si>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</si>
  <si>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</si>
  <si>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</si>
  <si>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</si>
  <si>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</si>
  <si>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</si>
  <si>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</si>
  <si>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</si>
  <si>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</si>
  <si>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</si>
  <si>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</si>
  <si>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</si>
  <si>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</si>
  <si>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</si>
  <si>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</si>
  <si>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</si>
  <si>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</si>
  <si>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</si>
  <si>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</si>
  <si>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</si>
  <si>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</si>
  <si>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</si>
  <si>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</si>
  <si>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</si>
  <si>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</si>
  <si>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</si>
  <si>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</si>
  <si>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</si>
  <si>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</si>
  <si>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</si>
  <si>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</si>
  <si>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</si>
  <si>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</si>
  <si>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</si>
  <si>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</si>
  <si>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</si>
  <si>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</si>
  <si>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</si>
  <si>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</si>
  <si>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</si>
  <si>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</si>
  <si>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</si>
  <si>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</si>
  <si>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</si>
  <si>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</si>
  <si>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</si>
  <si>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</si>
  <si>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</si>
  <si>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</si>
  <si>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</si>
  <si>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</si>
  <si>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</si>
  <si>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</si>
  <si>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</si>
  <si>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</si>
  <si>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</si>
  <si>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</si>
  <si>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</si>
  <si>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</si>
  <si>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</si>
  <si>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</si>
  <si>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</si>
  <si>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</si>
  <si>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</si>
  <si>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</si>
  <si>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</si>
  <si>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</si>
  <si>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</si>
  <si>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</si>
  <si>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</si>
  <si>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</si>
  <si>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</si>
  <si>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</si>
  <si>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</si>
  <si>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</si>
  <si>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</si>
  <si>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</si>
  <si>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</si>
  <si>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</si>
  <si>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</si>
  <si>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</si>
  <si>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</si>
  <si>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</si>
  <si>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</si>
  <si>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</si>
  <si>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</si>
  <si>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</si>
  <si>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</si>
  <si>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</si>
  <si>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</si>
  <si>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</si>
  <si>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</si>
  <si>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</si>
  <si>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</si>
  <si>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</si>
  <si>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</si>
  <si>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</si>
  <si>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</si>
  <si>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</si>
  <si>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</si>
  <si>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</si>
  <si>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</si>
  <si>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</si>
  <si>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</si>
  <si>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</si>
  <si>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</si>
  <si>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</si>
  <si>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</si>
  <si>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</si>
  <si>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</si>
  <si>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</si>
  <si>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</si>
  <si>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</si>
  <si>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</si>
  <si>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</si>
  <si>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</si>
  <si>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</si>
  <si>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</si>
  <si>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</si>
  <si>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</si>
  <si>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</si>
  <si>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</si>
  <si>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</si>
  <si>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</si>
  <si>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</si>
  <si>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</si>
  <si>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</si>
  <si>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</si>
  <si>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</si>
  <si>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</si>
  <si>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</si>
  <si>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</si>
  <si>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</si>
  <si>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</si>
  <si>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</si>
  <si>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</si>
  <si>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</si>
  <si>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</si>
  <si>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</si>
  <si>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</si>
  <si>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</si>
  <si>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</si>
  <si>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</si>
  <si>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</si>
  <si>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</si>
  <si>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</si>
  <si>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</si>
  <si>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</si>
  <si>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</si>
  <si>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</si>
  <si>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</si>
  <si>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</si>
  <si>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</si>
  <si>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</si>
  <si>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</si>
  <si>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</si>
  <si>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</si>
  <si>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</si>
  <si>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</si>
  <si>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</si>
  <si>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</si>
  <si>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</si>
  <si>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</si>
  <si>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</si>
  <si>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</si>
  <si>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</si>
  <si>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</si>
  <si>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</si>
  <si>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</si>
  <si>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</si>
  <si>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</si>
  <si>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Fecha de publicación: </t>
  </si>
  <si>
    <t xml:space="preserve">  </t>
  </si>
  <si>
    <t>% Cambio   '18/'17</t>
  </si>
  <si>
    <t>Septiembre de 2018: Japón, Argentina, China, Argetina, México, Zona Euro, Gran Bretaña, Colombia, Canadá, Estados Unidos y Perú.</t>
  </si>
  <si>
    <t>Octubre de 2018: China, Brasil y Chile.</t>
  </si>
  <si>
    <t>Fuente: The Economist. Edición impresa 13 de diciembre de 2018.</t>
  </si>
  <si>
    <t>% Cambio   '19/'18</t>
  </si>
  <si>
    <t>% del total '19</t>
  </si>
  <si>
    <t xml:space="preserve"> '19 como % de '18</t>
  </si>
  <si>
    <t xml:space="preserve">   Productos informáticos</t>
  </si>
  <si>
    <t xml:space="preserve">   Refinación de petróleo</t>
  </si>
  <si>
    <t xml:space="preserve">   Vehículos automotores</t>
  </si>
  <si>
    <t xml:space="preserve">   Productos farmacéuticos</t>
  </si>
  <si>
    <t xml:space="preserve">   Productos químicos</t>
  </si>
  <si>
    <t>Estados Unidos</t>
  </si>
  <si>
    <t>China</t>
  </si>
  <si>
    <t>México</t>
  </si>
  <si>
    <t>Brasil</t>
  </si>
  <si>
    <t>Alemania</t>
  </si>
  <si>
    <t>Francia</t>
  </si>
  <si>
    <t>Japón</t>
  </si>
  <si>
    <t>Argentina</t>
  </si>
  <si>
    <t>España</t>
  </si>
  <si>
    <t>Canadá</t>
  </si>
  <si>
    <t>Reino Unido</t>
  </si>
  <si>
    <t>Italia</t>
  </si>
  <si>
    <t>India</t>
  </si>
  <si>
    <t>Vietnam</t>
  </si>
  <si>
    <t>Suiza</t>
  </si>
  <si>
    <t>Chile</t>
  </si>
  <si>
    <t>Corea del Sur</t>
  </si>
  <si>
    <t>Ecuador</t>
  </si>
  <si>
    <t>Taiwán</t>
  </si>
  <si>
    <t>Tailandia</t>
  </si>
  <si>
    <t>Bélgica</t>
  </si>
  <si>
    <t>Irlanda</t>
  </si>
  <si>
    <t>Perú</t>
  </si>
  <si>
    <t>Países Bajos</t>
  </si>
  <si>
    <t>Malaysia</t>
  </si>
  <si>
    <t>Singapur</t>
  </si>
  <si>
    <t>Dinamarca</t>
  </si>
  <si>
    <t>Turquía</t>
  </si>
  <si>
    <t>Suecia</t>
  </si>
  <si>
    <t>Bolivia</t>
  </si>
  <si>
    <t>Curazao</t>
  </si>
  <si>
    <t>Ucrania</t>
  </si>
  <si>
    <t>Panamá</t>
  </si>
  <si>
    <t>Finlandia</t>
  </si>
  <si>
    <t>Israel</t>
  </si>
  <si>
    <t>Zona Franca de Bogotá S.A.</t>
  </si>
  <si>
    <t>Rusia</t>
  </si>
  <si>
    <t>Indonesia</t>
  </si>
  <si>
    <t>Argelia</t>
  </si>
  <si>
    <t>Venezuela</t>
  </si>
  <si>
    <t>Zona Franca de la Candelaria. Centro Internacional Cartagena de Indias.</t>
  </si>
  <si>
    <t>Costa Rica</t>
  </si>
  <si>
    <t>Año corrido a agosto</t>
  </si>
  <si>
    <t>Agosto</t>
  </si>
  <si>
    <t>Porcentaje, año corrido Agosto 2019</t>
  </si>
  <si>
    <t>Trinidad Y Tobago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</si>
  <si>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</si>
  <si>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</si>
  <si>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</si>
  <si>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</si>
  <si>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</si>
  <si>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</si>
  <si>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</si>
  <si>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</si>
  <si>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</si>
  <si>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</si>
  <si>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</si>
  <si>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</si>
  <si>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</si>
  <si>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</si>
  <si>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</si>
  <si>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</si>
  <si>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</si>
  <si>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</si>
  <si>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</si>
  <si>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</si>
  <si>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</si>
  <si>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</si>
  <si>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Polonia</t>
  </si>
  <si>
    <t xml:space="preserve">   Portugal</t>
  </si>
  <si>
    <t xml:space="preserve">  Reino Unido</t>
  </si>
  <si>
    <t xml:space="preserve">  Resto</t>
  </si>
  <si>
    <t xml:space="preserve">   Finlandia</t>
  </si>
  <si>
    <t xml:space="preserve">   Austria</t>
  </si>
  <si>
    <t xml:space="preserve">  Portugal</t>
  </si>
  <si>
    <t xml:space="preserve">  Suecia</t>
  </si>
  <si>
    <t xml:space="preserve">   Eslovaquia</t>
  </si>
  <si>
    <t xml:space="preserve">   Hungría</t>
  </si>
  <si>
    <t>Gasóleo</t>
  </si>
  <si>
    <t>Aceites livianos</t>
  </si>
  <si>
    <t>Gasolinas sin tetraetilo</t>
  </si>
  <si>
    <t>Maíz duro amarillo</t>
  </si>
  <si>
    <t>Medicamentos uso humano</t>
  </si>
  <si>
    <t>Aviones &gt; 15 mil kg</t>
  </si>
  <si>
    <t>Tortas de soya</t>
  </si>
  <si>
    <t>Camperos 1500 y 3000 cm3</t>
  </si>
  <si>
    <t>Polietileno</t>
  </si>
  <si>
    <t>Partes de aviones</t>
  </si>
  <si>
    <t>Camperos &gt; 3 mil cm3</t>
  </si>
  <si>
    <t>Aparatos de medicina</t>
  </si>
  <si>
    <t>Medicamentos para VIH</t>
  </si>
  <si>
    <t>Reactivos de diagnóstico</t>
  </si>
  <si>
    <t>Carbonato de disodio.</t>
  </si>
  <si>
    <t>Teléfonos móviles</t>
  </si>
  <si>
    <t>Portátiles</t>
  </si>
  <si>
    <t>Aparatos telecomunicación</t>
  </si>
  <si>
    <t>Máq. procesamiento datos</t>
  </si>
  <si>
    <t>Sacos de viaje</t>
  </si>
  <si>
    <t>Laminados sin enrollar</t>
  </si>
  <si>
    <t>Llantas para buses</t>
  </si>
  <si>
    <t>Decodificadores de señales por cable</t>
  </si>
  <si>
    <t>Calzados</t>
  </si>
  <si>
    <t>Manufacturas de plástico</t>
  </si>
  <si>
    <t>Laminados de acero</t>
  </si>
  <si>
    <t>Ascensores, montacargas</t>
  </si>
  <si>
    <t>Tejidos fibras sintéticas</t>
  </si>
  <si>
    <t>Partes de Teléfonos</t>
  </si>
  <si>
    <t>Llantas para automóviles</t>
  </si>
  <si>
    <t>Vehículos 1.500 y 3.000 cm3</t>
  </si>
  <si>
    <t>Vehículos diesel &lt; 4,537 ton</t>
  </si>
  <si>
    <t>Unidades de proceso</t>
  </si>
  <si>
    <t>Cerveza de malta.</t>
  </si>
  <si>
    <t>Tractores</t>
  </si>
  <si>
    <t>Lavadoras</t>
  </si>
  <si>
    <t>Refrigeradores</t>
  </si>
  <si>
    <t>Vehículos carga &lt; 4,537 ton</t>
  </si>
  <si>
    <t>Cables y coaxiales</t>
  </si>
  <si>
    <t>Cigarrillos de tabaco rubio.</t>
  </si>
  <si>
    <t>Preparaciones para bebidas</t>
  </si>
  <si>
    <t>Alambre de cobre</t>
  </si>
  <si>
    <t>Papeles y cartones</t>
  </si>
  <si>
    <t>Vehículos 9,3 y 20 ton</t>
  </si>
  <si>
    <t>Chasís de vehículos</t>
  </si>
  <si>
    <t>Insulina</t>
  </si>
  <si>
    <t>Medicamentos sin antibióticos</t>
  </si>
  <si>
    <t>Filtros aparatos médicos</t>
  </si>
  <si>
    <t>Productos laminados de hierro</t>
  </si>
  <si>
    <t>Preparaciones opacificantes</t>
  </si>
  <si>
    <t>Productos informáticos</t>
  </si>
  <si>
    <t>Refinación de petróleo</t>
  </si>
  <si>
    <t>Vehículos automotores</t>
  </si>
  <si>
    <t>Productos químicos</t>
  </si>
  <si>
    <t>Maquinaria y equipo n.c.p.</t>
  </si>
  <si>
    <t>Equipos de transporte</t>
  </si>
  <si>
    <t>Alimentos</t>
  </si>
  <si>
    <t>Aparatos eléctricos</t>
  </si>
  <si>
    <t>Productos metalúrgicos</t>
  </si>
  <si>
    <t>Agricultura</t>
  </si>
  <si>
    <t>Otras manufacturas</t>
  </si>
  <si>
    <t>Caucho y plástico</t>
  </si>
  <si>
    <t>Productos de metal</t>
  </si>
  <si>
    <t>Silvicultura</t>
  </si>
  <si>
    <t>Textiles</t>
  </si>
  <si>
    <t>Prendas de vestir</t>
  </si>
  <si>
    <t>Cueros</t>
  </si>
  <si>
    <t>Otros minerales no metálicos</t>
  </si>
  <si>
    <t>Papel</t>
  </si>
  <si>
    <t>Petróleo</t>
  </si>
  <si>
    <t>Muebles industrias</t>
  </si>
  <si>
    <t>Madera</t>
  </si>
  <si>
    <t>Edición</t>
  </si>
  <si>
    <t>Minas y canteras</t>
  </si>
  <si>
    <t>Actividades cinematográficas</t>
  </si>
  <si>
    <t>Impresión</t>
  </si>
  <si>
    <t>Pesca</t>
  </si>
  <si>
    <t>Actividades creativas y de entretenimiento</t>
  </si>
  <si>
    <t>Minerales metalíferos</t>
  </si>
  <si>
    <t>Tratamiento de desechos</t>
  </si>
  <si>
    <t>Carbón</t>
  </si>
  <si>
    <t>Comercio al por mayor</t>
  </si>
  <si>
    <t>Otras actividades profesionales</t>
  </si>
  <si>
    <t>Aviones &gt; 15 mil Kg</t>
  </si>
  <si>
    <t>Aparatos receptores de televisión</t>
  </si>
  <si>
    <t>Aparatos de telecomunicación</t>
  </si>
  <si>
    <t>Aviones &lt; 15 mil Kg</t>
  </si>
  <si>
    <t>Medicamentos VIH</t>
  </si>
  <si>
    <t>Bogotá</t>
  </si>
  <si>
    <t>Antioquia</t>
  </si>
  <si>
    <t>Valle del Cauca</t>
  </si>
  <si>
    <t>Cundinamarca</t>
  </si>
  <si>
    <t>Bolívar</t>
  </si>
  <si>
    <t>Atlántico</t>
  </si>
  <si>
    <t>Santander</t>
  </si>
  <si>
    <t>Guajira</t>
  </si>
  <si>
    <t>Risaralda</t>
  </si>
  <si>
    <t>Magdalena</t>
  </si>
  <si>
    <t>Cesar</t>
  </si>
  <si>
    <t>Cauca</t>
  </si>
  <si>
    <t>Caldas</t>
  </si>
  <si>
    <t>Nariño</t>
  </si>
  <si>
    <t>Boyacá</t>
  </si>
  <si>
    <t>Sin definir</t>
  </si>
  <si>
    <t>Norte de Santander</t>
  </si>
  <si>
    <t>Quindío</t>
  </si>
  <si>
    <t>Tolima</t>
  </si>
  <si>
    <t>Casanare</t>
  </si>
  <si>
    <t>Meta</t>
  </si>
  <si>
    <t>Córdoba</t>
  </si>
  <si>
    <t>Huila</t>
  </si>
  <si>
    <t>Sucre</t>
  </si>
  <si>
    <t>Chocó</t>
  </si>
  <si>
    <t>San Andrés</t>
  </si>
  <si>
    <t>Putumayo</t>
  </si>
  <si>
    <t>Vichada</t>
  </si>
  <si>
    <t>Caquetá</t>
  </si>
  <si>
    <t>Amazonas</t>
  </si>
  <si>
    <t>Aráuca</t>
  </si>
  <si>
    <t>Guainía</t>
  </si>
  <si>
    <t>Mexico</t>
  </si>
  <si>
    <t>Japon</t>
  </si>
  <si>
    <t>Canada</t>
  </si>
  <si>
    <t>Viet Nam</t>
  </si>
  <si>
    <t>Colombia</t>
  </si>
  <si>
    <t>Corea Sur</t>
  </si>
  <si>
    <t>Taiwan</t>
  </si>
  <si>
    <t>Belgica</t>
  </si>
  <si>
    <t>Turquia</t>
  </si>
  <si>
    <t>Austria</t>
  </si>
  <si>
    <t>Paises Bajos</t>
  </si>
  <si>
    <t>Puerto Rico</t>
  </si>
  <si>
    <t>Año corrido a agosto 2018</t>
  </si>
  <si>
    <t>Año corrido a agosto 2019</t>
  </si>
  <si>
    <t>Actividades de arquitectura e ingeniería</t>
  </si>
  <si>
    <t>Comercio</t>
  </si>
  <si>
    <t>Bibliotecas y actividades culturales</t>
  </si>
  <si>
    <t>Aceites crudos de petróleo</t>
  </si>
  <si>
    <t>Las demás gasolinas sin tetraetilo</t>
  </si>
  <si>
    <t>Queroseno, sin biodiesel</t>
  </si>
  <si>
    <t>Demás medicamentos para VIH</t>
  </si>
  <si>
    <t>Las demás habas quebrantadas</t>
  </si>
  <si>
    <t>Aceites base para lubricantes</t>
  </si>
  <si>
    <t>Maíz duro blanco</t>
  </si>
  <si>
    <t>Alcohol etílico</t>
  </si>
  <si>
    <t>Copolímeros de etileno&lt; 0.94</t>
  </si>
  <si>
    <t>Otros aceites lubricantes sin biodiesel</t>
  </si>
  <si>
    <t>Demás tejidos de algodón de colores</t>
  </si>
  <si>
    <t>Paneles LCD o de plasma</t>
  </si>
  <si>
    <t>Auriculares, combinados con micrófono</t>
  </si>
  <si>
    <t>Aparatos eléctricos de alumbrado LED</t>
  </si>
  <si>
    <t>Los demás convertidores eléctricos estáticos</t>
  </si>
  <si>
    <t xml:space="preserve">Aparatos de grabación o de reproducción </t>
  </si>
  <si>
    <t>Hilados texturados de poliéster</t>
  </si>
  <si>
    <t>Los demás vehículos eléctricos</t>
  </si>
  <si>
    <t>Lentes de otras materias para gafas</t>
  </si>
  <si>
    <t>TV tecnología LED</t>
  </si>
  <si>
    <t>Demás vehículos 1.000 y 1.500 cm3</t>
  </si>
  <si>
    <t>Barras de hierro o acero sin alear</t>
  </si>
  <si>
    <t>Demás alabrón de hierro o de acero</t>
  </si>
  <si>
    <t xml:space="preserve">Sustancias odoriferas para industria </t>
  </si>
  <si>
    <t>Cables de fibras ópticas</t>
  </si>
  <si>
    <t>Camperos 1000 y 1500 cm3</t>
  </si>
  <si>
    <t>Sustancias odoriferas para bebidas</t>
  </si>
  <si>
    <t>Alambrón de hierro o de acero</t>
  </si>
  <si>
    <t>Demás gasolinas sin tetraetilo de plomo</t>
  </si>
  <si>
    <t>Vehículos 1.000 y 1.500 cm3</t>
  </si>
  <si>
    <t>Partes de vehículos, partidas 87.01 a 87.05</t>
  </si>
  <si>
    <t>Vehículos &lt;10 personas, a gas natural</t>
  </si>
  <si>
    <t>Los demás cafés sin tostar, sin descafeinar</t>
  </si>
  <si>
    <t xml:space="preserve">Los demás chasises </t>
  </si>
  <si>
    <t>Alimentos para perros o gatos</t>
  </si>
  <si>
    <t>Demás aceites lubricantes sin biodiésel</t>
  </si>
  <si>
    <t>Tereftalato de etileno</t>
  </si>
  <si>
    <t xml:space="preserve">Trasformadores de dieléctrico liquido </t>
  </si>
  <si>
    <t>Reactivos de laboratorio o de diagnostico</t>
  </si>
  <si>
    <t>Demás para la propulsión con motor de embolo</t>
  </si>
  <si>
    <t>Demás vehículos con motor eléctrico</t>
  </si>
  <si>
    <t>Motocicletas &gt; 800 cm3.</t>
  </si>
  <si>
    <t>Los demás antisueros</t>
  </si>
  <si>
    <t>Papeles de seguridad para billetes</t>
  </si>
  <si>
    <t>Prótesis articulares</t>
  </si>
  <si>
    <t>Plasma humano</t>
  </si>
  <si>
    <t>Los demás tiocarbamatos y ditiocarbamatos</t>
  </si>
  <si>
    <t>Malta sin tostar</t>
  </si>
  <si>
    <t>Los demás aparatos para filtrar o depurar agua</t>
  </si>
  <si>
    <t>Demás Vehículos 1.000 y 1.500 cm3</t>
  </si>
  <si>
    <t>Demás vacunas</t>
  </si>
  <si>
    <t>Demás medicamentos</t>
  </si>
  <si>
    <t>Vehículos   1.500 cm3 a 3.000 cm3</t>
  </si>
  <si>
    <t>Vehículos 1.000 cm3 a 1.500 cm3</t>
  </si>
  <si>
    <t>Camperos 1.500 cm3 a 3.000 cm3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</si>
</sst>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  <numFmt numFmtId="173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14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173" fontId="14" fillId="4" borderId="0" xfId="15" applyNumberFormat="1" applyFont="1" applyFill="1" applyBorder="1" applyAlignment="1"/>
    <xf numFmtId="168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4" fillId="4" borderId="15" xfId="10" applyFont="1" applyFill="1" applyBorder="1"/>
    <xf numFmtId="0" fontId="25" fillId="4" borderId="15" xfId="10" applyFont="1" applyFill="1" applyBorder="1" applyAlignment="1">
      <alignment horizontal="left"/>
    </xf>
    <xf numFmtId="3" fontId="14" fillId="4" borderId="15" xfId="11" applyNumberFormat="1" applyFont="1" applyFill="1" applyBorder="1"/>
    <xf numFmtId="3" fontId="13" fillId="4" borderId="15" xfId="11" applyNumberFormat="1" applyFont="1" applyFill="1" applyBorder="1"/>
    <xf numFmtId="164" fontId="14" fillId="4" borderId="15" xfId="11" applyNumberFormat="1" applyFont="1" applyFill="1" applyBorder="1"/>
    <xf numFmtId="0" fontId="14" fillId="4" borderId="16" xfId="10" applyFont="1" applyFill="1" applyBorder="1"/>
    <xf numFmtId="0" fontId="13" fillId="2" borderId="0" xfId="11" applyFont="1" applyFill="1" applyBorder="1" applyAlignment="1">
      <alignment horizontal="center"/>
    </xf>
    <xf numFmtId="168" fontId="29" fillId="4" borderId="0" xfId="15" applyNumberFormat="1" applyFont="1" applyFill="1" applyBorder="1"/>
    <xf numFmtId="17" fontId="15" fillId="4" borderId="0" xfId="10" applyNumberFormat="1" applyFont="1" applyFill="1" applyBorder="1"/>
    <xf numFmtId="168" fontId="15" fillId="4" borderId="0" xfId="10" applyNumberFormat="1" applyFont="1" applyFill="1" applyBorder="1"/>
    <xf numFmtId="3" fontId="15" fillId="4" borderId="0" xfId="10" applyNumberFormat="1" applyFont="1" applyFill="1" applyBorder="1"/>
    <xf numFmtId="168" fontId="15" fillId="2" borderId="0" xfId="10" applyNumberFormat="1" applyFont="1" applyFill="1"/>
    <xf numFmtId="171" fontId="29" fillId="4" borderId="0" xfId="0" applyNumberFormat="1" applyFont="1" applyFill="1"/>
    <xf numFmtId="17" fontId="15" fillId="4" borderId="0" xfId="10" applyNumberFormat="1" applyFont="1" applyFill="1"/>
    <xf numFmtId="171" fontId="15" fillId="4" borderId="0" xfId="10" applyNumberFormat="1" applyFont="1" applyFill="1"/>
    <xf numFmtId="0" fontId="29" fillId="4" borderId="0" xfId="0" applyFont="1" applyFill="1"/>
    <xf numFmtId="3" fontId="29" fillId="4" borderId="0" xfId="0" applyNumberFormat="1" applyFont="1" applyFill="1"/>
    <xf numFmtId="2" fontId="29" fillId="4" borderId="0" xfId="0" applyNumberFormat="1" applyFont="1" applyFill="1" applyBorder="1"/>
    <xf numFmtId="171" fontId="15" fillId="4" borderId="0" xfId="10" applyNumberFormat="1" applyFont="1" applyFill="1" applyBorder="1"/>
    <xf numFmtId="172" fontId="29" fillId="4" borderId="0" xfId="15" applyNumberFormat="1" applyFont="1" applyFill="1"/>
    <xf numFmtId="169" fontId="29" fillId="4" borderId="0" xfId="0" applyNumberFormat="1" applyFont="1" applyFill="1"/>
    <xf numFmtId="170" fontId="29" fillId="4" borderId="0" xfId="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96D-41AB-A4EF-1F8E7B7A4953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96D-41AB-A4EF-1F8E7B7A495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96D-41AB-A4EF-1F8E7B7A495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96D-41AB-A4EF-1F8E7B7A4953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1072.8759227499922</c:v>
                </c:pt>
                <c:pt idx="1">
                  <c:v>16879.47072668012</c:v>
                </c:pt>
                <c:pt idx="2">
                  <c:v>49.238792149999774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importaciones'!$E$82:$E$130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importaciones'!$F$82:$F$130</c:f>
              <c:numCache>
                <c:formatCode>_(* #,##0_);_(* \(#,##0\);_(* "-"??_);_(@_)</c:formatCode>
                <c:ptCount val="49"/>
                <c:pt idx="0">
                  <c:v>2414.0628759166666</c:v>
                </c:pt>
                <c:pt idx="1">
                  <c:v>2367.0022839166663</c:v>
                </c:pt>
                <c:pt idx="2">
                  <c:v>2331.6407244166662</c:v>
                </c:pt>
                <c:pt idx="3">
                  <c:v>2300.4638906666664</c:v>
                </c:pt>
                <c:pt idx="4">
                  <c:v>2278.5573452499998</c:v>
                </c:pt>
                <c:pt idx="5">
                  <c:v>2217.8462688333334</c:v>
                </c:pt>
                <c:pt idx="6">
                  <c:v>2159.962691416667</c:v>
                </c:pt>
                <c:pt idx="7">
                  <c:v>2106.3074036666671</c:v>
                </c:pt>
                <c:pt idx="8">
                  <c:v>2060.6837809166668</c:v>
                </c:pt>
                <c:pt idx="9">
                  <c:v>2030.3021243333335</c:v>
                </c:pt>
                <c:pt idx="10">
                  <c:v>2011.2532675833334</c:v>
                </c:pt>
                <c:pt idx="11">
                  <c:v>1932.158091</c:v>
                </c:pt>
                <c:pt idx="12">
                  <c:v>1919.2065589999995</c:v>
                </c:pt>
                <c:pt idx="13">
                  <c:v>1885.2964368333332</c:v>
                </c:pt>
                <c:pt idx="14">
                  <c:v>1844.6530949166665</c:v>
                </c:pt>
                <c:pt idx="15">
                  <c:v>1833.9411681666668</c:v>
                </c:pt>
                <c:pt idx="16">
                  <c:v>1831.1781966666667</c:v>
                </c:pt>
                <c:pt idx="17">
                  <c:v>1828.3595210833334</c:v>
                </c:pt>
                <c:pt idx="18">
                  <c:v>1838.9980492499999</c:v>
                </c:pt>
                <c:pt idx="19">
                  <c:v>1856.8497873333336</c:v>
                </c:pt>
                <c:pt idx="20">
                  <c:v>1864.0627250000005</c:v>
                </c:pt>
                <c:pt idx="21">
                  <c:v>1866.8816404166671</c:v>
                </c:pt>
                <c:pt idx="22">
                  <c:v>1859.1597538333335</c:v>
                </c:pt>
                <c:pt idx="23">
                  <c:v>1883.0448562500003</c:v>
                </c:pt>
                <c:pt idx="24">
                  <c:v>1871.4061125833332</c:v>
                </c:pt>
                <c:pt idx="25">
                  <c:v>1871.8330107499996</c:v>
                </c:pt>
                <c:pt idx="26">
                  <c:v>1883.7940153333332</c:v>
                </c:pt>
                <c:pt idx="27">
                  <c:v>1871.8913513333334</c:v>
                </c:pt>
                <c:pt idx="28">
                  <c:v>1847.1675680833332</c:v>
                </c:pt>
                <c:pt idx="29">
                  <c:v>1862.8934309166668</c:v>
                </c:pt>
                <c:pt idx="30">
                  <c:v>1856.9843165833333</c:v>
                </c:pt>
                <c:pt idx="31">
                  <c:v>1848.549992</c:v>
                </c:pt>
                <c:pt idx="32">
                  <c:v>1865.3550199166668</c:v>
                </c:pt>
                <c:pt idx="33">
                  <c:v>1900.2004936666669</c:v>
                </c:pt>
                <c:pt idx="34">
                  <c:v>1928.0559504166665</c:v>
                </c:pt>
                <c:pt idx="35">
                  <c:v>1944.5472411666667</c:v>
                </c:pt>
                <c:pt idx="36">
                  <c:v>1961.0629750833334</c:v>
                </c:pt>
                <c:pt idx="37">
                  <c:v>1978.3304885</c:v>
                </c:pt>
                <c:pt idx="38">
                  <c:v>2039.8399573333334</c:v>
                </c:pt>
                <c:pt idx="39">
                  <c:v>2068.0211310833329</c:v>
                </c:pt>
                <c:pt idx="40">
                  <c:v>2098.7057638333331</c:v>
                </c:pt>
                <c:pt idx="41">
                  <c:v>2116.7268529999997</c:v>
                </c:pt>
                <c:pt idx="42">
                  <c:v>2144.8758899999998</c:v>
                </c:pt>
                <c:pt idx="43">
                  <c:v>2171.0770243333336</c:v>
                </c:pt>
                <c:pt idx="44">
                  <c:v>2199.9413125000001</c:v>
                </c:pt>
                <c:pt idx="45">
                  <c:v>2218.124599416667</c:v>
                </c:pt>
                <c:pt idx="46">
                  <c:v>2213.7080354166669</c:v>
                </c:pt>
                <c:pt idx="47">
                  <c:v>2231.8344391666665</c:v>
                </c:pt>
                <c:pt idx="48">
                  <c:v>2267.3213021666666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433680"/>
        <c:axId val="203434240"/>
      </c:lineChart>
      <c:dateAx>
        <c:axId val="203433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43424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3434240"/>
        <c:scaling>
          <c:orientation val="minMax"/>
          <c:max val="27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43368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primarios'!$E$82:$E$130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impo primarios'!$F$82:$F$130</c:f>
              <c:numCache>
                <c:formatCode>0.0</c:formatCode>
                <c:ptCount val="49"/>
                <c:pt idx="0">
                  <c:v>89.31650093833332</c:v>
                </c:pt>
                <c:pt idx="1">
                  <c:v>89.424584386666695</c:v>
                </c:pt>
                <c:pt idx="2">
                  <c:v>89.412315350000014</c:v>
                </c:pt>
                <c:pt idx="3">
                  <c:v>90.450068946666661</c:v>
                </c:pt>
                <c:pt idx="4">
                  <c:v>90.387766666666678</c:v>
                </c:pt>
                <c:pt idx="5">
                  <c:v>87.741965916666643</c:v>
                </c:pt>
                <c:pt idx="6">
                  <c:v>88.678185166666665</c:v>
                </c:pt>
                <c:pt idx="7">
                  <c:v>87.238725916666667</c:v>
                </c:pt>
                <c:pt idx="8">
                  <c:v>88.777041416666677</c:v>
                </c:pt>
                <c:pt idx="9">
                  <c:v>88.958533333333335</c:v>
                </c:pt>
                <c:pt idx="10">
                  <c:v>88.46619800000002</c:v>
                </c:pt>
                <c:pt idx="11">
                  <c:v>87.591241000000011</c:v>
                </c:pt>
                <c:pt idx="12">
                  <c:v>88.709238499999984</c:v>
                </c:pt>
                <c:pt idx="13">
                  <c:v>89.107533250000003</c:v>
                </c:pt>
                <c:pt idx="14">
                  <c:v>89.098706749999977</c:v>
                </c:pt>
                <c:pt idx="15">
                  <c:v>89.560100083333325</c:v>
                </c:pt>
                <c:pt idx="16">
                  <c:v>89.99256050000001</c:v>
                </c:pt>
                <c:pt idx="17">
                  <c:v>91.60209266666665</c:v>
                </c:pt>
                <c:pt idx="18">
                  <c:v>91.949040666666647</c:v>
                </c:pt>
                <c:pt idx="19">
                  <c:v>94.933648583333351</c:v>
                </c:pt>
                <c:pt idx="20">
                  <c:v>94.003253583333333</c:v>
                </c:pt>
                <c:pt idx="21">
                  <c:v>92.672761333333327</c:v>
                </c:pt>
                <c:pt idx="22">
                  <c:v>92.692911750000007</c:v>
                </c:pt>
                <c:pt idx="23">
                  <c:v>92.44903433333333</c:v>
                </c:pt>
                <c:pt idx="24">
                  <c:v>92.075982416666662</c:v>
                </c:pt>
                <c:pt idx="25">
                  <c:v>92.735123666666652</c:v>
                </c:pt>
                <c:pt idx="26">
                  <c:v>92.954069083333323</c:v>
                </c:pt>
                <c:pt idx="27">
                  <c:v>93.855337000000006</c:v>
                </c:pt>
                <c:pt idx="28">
                  <c:v>95.770174166666663</c:v>
                </c:pt>
                <c:pt idx="29">
                  <c:v>96.314412000000004</c:v>
                </c:pt>
                <c:pt idx="30">
                  <c:v>95.575076166666676</c:v>
                </c:pt>
                <c:pt idx="31">
                  <c:v>93.988671916666689</c:v>
                </c:pt>
                <c:pt idx="32">
                  <c:v>95.081463083333333</c:v>
                </c:pt>
                <c:pt idx="33">
                  <c:v>96.770705749999991</c:v>
                </c:pt>
                <c:pt idx="34">
                  <c:v>100.97278433333332</c:v>
                </c:pt>
                <c:pt idx="35">
                  <c:v>103.21811616666666</c:v>
                </c:pt>
                <c:pt idx="36">
                  <c:v>106.16855591666666</c:v>
                </c:pt>
                <c:pt idx="37">
                  <c:v>109.32357591666666</c:v>
                </c:pt>
                <c:pt idx="38">
                  <c:v>111.84031983333331</c:v>
                </c:pt>
                <c:pt idx="39">
                  <c:v>114.24372124999998</c:v>
                </c:pt>
                <c:pt idx="40">
                  <c:v>115.77752166666666</c:v>
                </c:pt>
                <c:pt idx="41">
                  <c:v>120.68928508333333</c:v>
                </c:pt>
                <c:pt idx="42">
                  <c:v>122.79150308333334</c:v>
                </c:pt>
                <c:pt idx="43">
                  <c:v>122.60495933333334</c:v>
                </c:pt>
                <c:pt idx="44">
                  <c:v>124.54097383333334</c:v>
                </c:pt>
                <c:pt idx="45">
                  <c:v>125.11470016666668</c:v>
                </c:pt>
                <c:pt idx="46">
                  <c:v>122.36482975</c:v>
                </c:pt>
                <c:pt idx="47">
                  <c:v>127.65278558333334</c:v>
                </c:pt>
                <c:pt idx="48">
                  <c:v>130.32293950000002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436480"/>
        <c:axId val="209336528"/>
      </c:lineChart>
      <c:dateAx>
        <c:axId val="203436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93365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9336528"/>
        <c:scaling>
          <c:orientation val="minMax"/>
          <c:max val="130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43648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manufacturas'!$E$82:$E$130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impo manufacturas'!$F$82:$F$130</c:f>
              <c:numCache>
                <c:formatCode>0.0</c:formatCode>
                <c:ptCount val="49"/>
                <c:pt idx="0">
                  <c:v>2315.0053089450025</c:v>
                </c:pt>
                <c:pt idx="1">
                  <c:v>2267.6350326849993</c:v>
                </c:pt>
                <c:pt idx="2">
                  <c:v>2232.4084039683339</c:v>
                </c:pt>
                <c:pt idx="3">
                  <c:v>2200.1639327975013</c:v>
                </c:pt>
                <c:pt idx="4">
                  <c:v>2178.1794180000002</c:v>
                </c:pt>
                <c:pt idx="5">
                  <c:v>2119.9301858333333</c:v>
                </c:pt>
                <c:pt idx="6">
                  <c:v>2061.1233454999997</c:v>
                </c:pt>
                <c:pt idx="7">
                  <c:v>2008.9622495000001</c:v>
                </c:pt>
                <c:pt idx="8">
                  <c:v>1962.0649631666665</c:v>
                </c:pt>
                <c:pt idx="9">
                  <c:v>1931.1391689999998</c:v>
                </c:pt>
                <c:pt idx="10">
                  <c:v>1912.3745301666665</c:v>
                </c:pt>
                <c:pt idx="11">
                  <c:v>1833.8156318333333</c:v>
                </c:pt>
                <c:pt idx="12">
                  <c:v>1818.9975948333333</c:v>
                </c:pt>
                <c:pt idx="13">
                  <c:v>1784.1667698333333</c:v>
                </c:pt>
                <c:pt idx="14">
                  <c:v>1742.6511489166667</c:v>
                </c:pt>
                <c:pt idx="15">
                  <c:v>1731.1121519999999</c:v>
                </c:pt>
                <c:pt idx="16">
                  <c:v>1727.7152449166667</c:v>
                </c:pt>
                <c:pt idx="17">
                  <c:v>1717.1257360833333</c:v>
                </c:pt>
                <c:pt idx="18">
                  <c:v>1727.7347851666666</c:v>
                </c:pt>
                <c:pt idx="19">
                  <c:v>1742.7191429166667</c:v>
                </c:pt>
                <c:pt idx="20">
                  <c:v>1751.1152205000001</c:v>
                </c:pt>
                <c:pt idx="21">
                  <c:v>1756.0575100833339</c:v>
                </c:pt>
                <c:pt idx="22">
                  <c:v>1748.8237380833336</c:v>
                </c:pt>
                <c:pt idx="23">
                  <c:v>1773.3004295000001</c:v>
                </c:pt>
                <c:pt idx="24">
                  <c:v>1762.6298775833336</c:v>
                </c:pt>
                <c:pt idx="25">
                  <c:v>1762.9658722499998</c:v>
                </c:pt>
                <c:pt idx="26">
                  <c:v>1775.3251349999998</c:v>
                </c:pt>
                <c:pt idx="27">
                  <c:v>1762.7303686666667</c:v>
                </c:pt>
                <c:pt idx="28">
                  <c:v>1736.1479640833334</c:v>
                </c:pt>
                <c:pt idx="29">
                  <c:v>1757.4093976666666</c:v>
                </c:pt>
                <c:pt idx="30">
                  <c:v>1751.8385825833332</c:v>
                </c:pt>
                <c:pt idx="31">
                  <c:v>1742.8346850000005</c:v>
                </c:pt>
                <c:pt idx="32">
                  <c:v>1757.6798386666667</c:v>
                </c:pt>
                <c:pt idx="33">
                  <c:v>1790.4097449999999</c:v>
                </c:pt>
                <c:pt idx="34">
                  <c:v>1813.6110643333332</c:v>
                </c:pt>
                <c:pt idx="35">
                  <c:v>1827.4543663333332</c:v>
                </c:pt>
                <c:pt idx="36">
                  <c:v>1840.8058538333335</c:v>
                </c:pt>
                <c:pt idx="37">
                  <c:v>1854.7333593333333</c:v>
                </c:pt>
                <c:pt idx="38">
                  <c:v>1913.4718510000002</c:v>
                </c:pt>
                <c:pt idx="39">
                  <c:v>1938.8194810833336</c:v>
                </c:pt>
                <c:pt idx="40">
                  <c:v>1967.4807264166668</c:v>
                </c:pt>
                <c:pt idx="41">
                  <c:v>1980.1223503333338</c:v>
                </c:pt>
                <c:pt idx="42">
                  <c:v>2005.6643285000002</c:v>
                </c:pt>
                <c:pt idx="43">
                  <c:v>2033.6368759166669</c:v>
                </c:pt>
                <c:pt idx="44">
                  <c:v>2060.7598119166669</c:v>
                </c:pt>
                <c:pt idx="45">
                  <c:v>2078.0703860833332</c:v>
                </c:pt>
                <c:pt idx="46">
                  <c:v>2076.37724475</c:v>
                </c:pt>
                <c:pt idx="47">
                  <c:v>2089.1516488333336</c:v>
                </c:pt>
                <c:pt idx="48">
                  <c:v>2121.9008542500001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9338768"/>
        <c:axId val="209339328"/>
      </c:lineChart>
      <c:dateAx>
        <c:axId val="20933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93393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9339328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933876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naturales'!$E$82:$E$130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impo rec naturales'!$F$82:$F$130</c:f>
              <c:numCache>
                <c:formatCode>0.0</c:formatCode>
                <c:ptCount val="49"/>
                <c:pt idx="0">
                  <c:v>519.36219757583365</c:v>
                </c:pt>
                <c:pt idx="1">
                  <c:v>499.71936368416686</c:v>
                </c:pt>
                <c:pt idx="2">
                  <c:v>484.42532633250022</c:v>
                </c:pt>
                <c:pt idx="3">
                  <c:v>472.40690721750008</c:v>
                </c:pt>
                <c:pt idx="4">
                  <c:v>485.87926333333331</c:v>
                </c:pt>
                <c:pt idx="5">
                  <c:v>474.75603583333327</c:v>
                </c:pt>
                <c:pt idx="6">
                  <c:v>482.93019908333343</c:v>
                </c:pt>
                <c:pt idx="7">
                  <c:v>475.63304766666676</c:v>
                </c:pt>
                <c:pt idx="8">
                  <c:v>459.43483775000004</c:v>
                </c:pt>
                <c:pt idx="9">
                  <c:v>455.82452458333336</c:v>
                </c:pt>
                <c:pt idx="10">
                  <c:v>455.65547366666664</c:v>
                </c:pt>
                <c:pt idx="11">
                  <c:v>436.35534941666674</c:v>
                </c:pt>
                <c:pt idx="12">
                  <c:v>439.77988241666668</c:v>
                </c:pt>
                <c:pt idx="13">
                  <c:v>426.79189866666667</c:v>
                </c:pt>
                <c:pt idx="14">
                  <c:v>424.55023891666673</c:v>
                </c:pt>
                <c:pt idx="15">
                  <c:v>425.77366849999999</c:v>
                </c:pt>
                <c:pt idx="16">
                  <c:v>425.77320616666663</c:v>
                </c:pt>
                <c:pt idx="17">
                  <c:v>423.20568708333332</c:v>
                </c:pt>
                <c:pt idx="18">
                  <c:v>431.56331375000008</c:v>
                </c:pt>
                <c:pt idx="19">
                  <c:v>428.44259816666676</c:v>
                </c:pt>
                <c:pt idx="20">
                  <c:v>439.35959208333333</c:v>
                </c:pt>
                <c:pt idx="21">
                  <c:v>437.68646591666669</c:v>
                </c:pt>
                <c:pt idx="22">
                  <c:v>427.01511775000012</c:v>
                </c:pt>
                <c:pt idx="23">
                  <c:v>434.65816466666678</c:v>
                </c:pt>
                <c:pt idx="24">
                  <c:v>424.6052400833334</c:v>
                </c:pt>
                <c:pt idx="25">
                  <c:v>420.50143450000002</c:v>
                </c:pt>
                <c:pt idx="26">
                  <c:v>422.2903629999999</c:v>
                </c:pt>
                <c:pt idx="27">
                  <c:v>413.46448466666658</c:v>
                </c:pt>
                <c:pt idx="28">
                  <c:v>399.59309891666658</c:v>
                </c:pt>
                <c:pt idx="29">
                  <c:v>403.81885258333324</c:v>
                </c:pt>
                <c:pt idx="30">
                  <c:v>391.14764641666665</c:v>
                </c:pt>
                <c:pt idx="31">
                  <c:v>391.98246316666672</c:v>
                </c:pt>
                <c:pt idx="32">
                  <c:v>381.85795866666672</c:v>
                </c:pt>
                <c:pt idx="33">
                  <c:v>385.25319366666668</c:v>
                </c:pt>
                <c:pt idx="34">
                  <c:v>396.93811199999999</c:v>
                </c:pt>
                <c:pt idx="35">
                  <c:v>397.79116041666674</c:v>
                </c:pt>
                <c:pt idx="36">
                  <c:v>393.94555541666665</c:v>
                </c:pt>
                <c:pt idx="37">
                  <c:v>397.99053349999991</c:v>
                </c:pt>
                <c:pt idx="38">
                  <c:v>409.68134641666666</c:v>
                </c:pt>
                <c:pt idx="39">
                  <c:v>410.10886041666663</c:v>
                </c:pt>
                <c:pt idx="40">
                  <c:v>416.45664799999992</c:v>
                </c:pt>
                <c:pt idx="41">
                  <c:v>418.0229726666667</c:v>
                </c:pt>
                <c:pt idx="42">
                  <c:v>426.14112025000003</c:v>
                </c:pt>
                <c:pt idx="43">
                  <c:v>432.71818933333333</c:v>
                </c:pt>
                <c:pt idx="44">
                  <c:v>449.71361349999989</c:v>
                </c:pt>
                <c:pt idx="45">
                  <c:v>458.45783758333329</c:v>
                </c:pt>
                <c:pt idx="46">
                  <c:v>457.3117876666667</c:v>
                </c:pt>
                <c:pt idx="47">
                  <c:v>457.05825433333331</c:v>
                </c:pt>
                <c:pt idx="48">
                  <c:v>477.54388291666675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9341568"/>
        <c:axId val="209342128"/>
      </c:lineChart>
      <c:dateAx>
        <c:axId val="20934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93421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9342128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9341568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tek'!$E$82:$E$130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impo baja tek'!$F$82:$F$130</c:f>
              <c:numCache>
                <c:formatCode>0.0</c:formatCode>
                <c:ptCount val="49"/>
                <c:pt idx="0">
                  <c:v>292.33620489500044</c:v>
                </c:pt>
                <c:pt idx="1">
                  <c:v>283.38851913416676</c:v>
                </c:pt>
                <c:pt idx="2">
                  <c:v>274.50067880583367</c:v>
                </c:pt>
                <c:pt idx="3">
                  <c:v>270.20680317416662</c:v>
                </c:pt>
                <c:pt idx="4">
                  <c:v>263.90053975000006</c:v>
                </c:pt>
                <c:pt idx="5">
                  <c:v>259.69775850000002</c:v>
                </c:pt>
                <c:pt idx="6">
                  <c:v>253.40185208333335</c:v>
                </c:pt>
                <c:pt idx="7">
                  <c:v>248.16184591666669</c:v>
                </c:pt>
                <c:pt idx="8">
                  <c:v>242.97099349999999</c:v>
                </c:pt>
                <c:pt idx="9">
                  <c:v>238.55326899999997</c:v>
                </c:pt>
                <c:pt idx="10">
                  <c:v>236.15040675</c:v>
                </c:pt>
                <c:pt idx="11">
                  <c:v>228.37495841666669</c:v>
                </c:pt>
                <c:pt idx="12">
                  <c:v>226.90691841666663</c:v>
                </c:pt>
                <c:pt idx="13">
                  <c:v>223.18306216666664</c:v>
                </c:pt>
                <c:pt idx="14">
                  <c:v>218.56000983333331</c:v>
                </c:pt>
                <c:pt idx="15">
                  <c:v>218.50372533333328</c:v>
                </c:pt>
                <c:pt idx="16">
                  <c:v>220.97445491666659</c:v>
                </c:pt>
                <c:pt idx="17">
                  <c:v>220.64323758333339</c:v>
                </c:pt>
                <c:pt idx="18">
                  <c:v>220.83596433333332</c:v>
                </c:pt>
                <c:pt idx="19">
                  <c:v>222.91298608333332</c:v>
                </c:pt>
                <c:pt idx="20">
                  <c:v>223.18911908333337</c:v>
                </c:pt>
                <c:pt idx="21">
                  <c:v>225.5770315</c:v>
                </c:pt>
                <c:pt idx="22">
                  <c:v>227.50353741666666</c:v>
                </c:pt>
                <c:pt idx="23">
                  <c:v>230.92125558333336</c:v>
                </c:pt>
                <c:pt idx="24">
                  <c:v>230.92088125000001</c:v>
                </c:pt>
                <c:pt idx="25">
                  <c:v>231.21561658333329</c:v>
                </c:pt>
                <c:pt idx="26">
                  <c:v>233.81623966666666</c:v>
                </c:pt>
                <c:pt idx="27">
                  <c:v>233.36937283333336</c:v>
                </c:pt>
                <c:pt idx="28">
                  <c:v>230.99228533333337</c:v>
                </c:pt>
                <c:pt idx="29">
                  <c:v>233.16491633333339</c:v>
                </c:pt>
                <c:pt idx="30">
                  <c:v>234.38415266666664</c:v>
                </c:pt>
                <c:pt idx="31">
                  <c:v>233.05963133333333</c:v>
                </c:pt>
                <c:pt idx="32">
                  <c:v>237.46452058333333</c:v>
                </c:pt>
                <c:pt idx="33">
                  <c:v>242.97905341666669</c:v>
                </c:pt>
                <c:pt idx="34">
                  <c:v>245.67899408333335</c:v>
                </c:pt>
                <c:pt idx="35">
                  <c:v>249.88973641666666</c:v>
                </c:pt>
                <c:pt idx="36">
                  <c:v>254.23765591666665</c:v>
                </c:pt>
                <c:pt idx="37">
                  <c:v>255.99004791666667</c:v>
                </c:pt>
                <c:pt idx="38">
                  <c:v>261.70958975000002</c:v>
                </c:pt>
                <c:pt idx="39">
                  <c:v>264.53814758333334</c:v>
                </c:pt>
                <c:pt idx="40">
                  <c:v>268.28846991666666</c:v>
                </c:pt>
                <c:pt idx="41">
                  <c:v>270.26421458333334</c:v>
                </c:pt>
                <c:pt idx="42">
                  <c:v>272.76510141666665</c:v>
                </c:pt>
                <c:pt idx="43">
                  <c:v>275.922033</c:v>
                </c:pt>
                <c:pt idx="44">
                  <c:v>276.17048541666662</c:v>
                </c:pt>
                <c:pt idx="45">
                  <c:v>275.32275599999997</c:v>
                </c:pt>
                <c:pt idx="46">
                  <c:v>271.93296674999999</c:v>
                </c:pt>
                <c:pt idx="47">
                  <c:v>272.52805925000001</c:v>
                </c:pt>
                <c:pt idx="48">
                  <c:v>270.61717466666664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9344368"/>
        <c:axId val="209344928"/>
      </c:lineChart>
      <c:dateAx>
        <c:axId val="20934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93449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9344928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9344368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tek'!$E$82:$E$130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impo media tek'!$F$82:$F$130</c:f>
              <c:numCache>
                <c:formatCode>0.0</c:formatCode>
                <c:ptCount val="49"/>
                <c:pt idx="0">
                  <c:v>753.17113874416475</c:v>
                </c:pt>
                <c:pt idx="1">
                  <c:v>760.08223488749707</c:v>
                </c:pt>
                <c:pt idx="2">
                  <c:v>760.75934151083129</c:v>
                </c:pt>
                <c:pt idx="3">
                  <c:v>771.13658636083176</c:v>
                </c:pt>
                <c:pt idx="4">
                  <c:v>784.24344817416431</c:v>
                </c:pt>
                <c:pt idx="5">
                  <c:v>774.54809349999744</c:v>
                </c:pt>
                <c:pt idx="6">
                  <c:v>776.83367733749765</c:v>
                </c:pt>
                <c:pt idx="7">
                  <c:v>778.76531587083298</c:v>
                </c:pt>
                <c:pt idx="8">
                  <c:v>773.02192237333281</c:v>
                </c:pt>
                <c:pt idx="9">
                  <c:v>765.3881411258335</c:v>
                </c:pt>
                <c:pt idx="10">
                  <c:v>761.61133577083331</c:v>
                </c:pt>
                <c:pt idx="11">
                  <c:v>750.4626014800001</c:v>
                </c:pt>
                <c:pt idx="12">
                  <c:v>735.62589475833283</c:v>
                </c:pt>
                <c:pt idx="13">
                  <c:v>716.01040115749993</c:v>
                </c:pt>
                <c:pt idx="14">
                  <c:v>699.84413735916598</c:v>
                </c:pt>
                <c:pt idx="15">
                  <c:v>674.14242858583293</c:v>
                </c:pt>
                <c:pt idx="16">
                  <c:v>644.61572491333357</c:v>
                </c:pt>
                <c:pt idx="17">
                  <c:v>636.17726243083359</c:v>
                </c:pt>
                <c:pt idx="18">
                  <c:v>617.21408830833286</c:v>
                </c:pt>
                <c:pt idx="19">
                  <c:v>602.00746426749845</c:v>
                </c:pt>
                <c:pt idx="20">
                  <c:v>581.66259536333166</c:v>
                </c:pt>
                <c:pt idx="21">
                  <c:v>568.62588087666472</c:v>
                </c:pt>
                <c:pt idx="22">
                  <c:v>562.72238452583179</c:v>
                </c:pt>
                <c:pt idx="23">
                  <c:v>549.16136897666468</c:v>
                </c:pt>
                <c:pt idx="24">
                  <c:v>542.52650393833187</c:v>
                </c:pt>
                <c:pt idx="25">
                  <c:v>535.25189582833264</c:v>
                </c:pt>
                <c:pt idx="26">
                  <c:v>527.04114387833317</c:v>
                </c:pt>
                <c:pt idx="27">
                  <c:v>524.51583203250004</c:v>
                </c:pt>
                <c:pt idx="28">
                  <c:v>523.97346558333334</c:v>
                </c:pt>
                <c:pt idx="29">
                  <c:v>531.93504541666664</c:v>
                </c:pt>
                <c:pt idx="30">
                  <c:v>533.60715183333321</c:v>
                </c:pt>
                <c:pt idx="31">
                  <c:v>533.25292408333326</c:v>
                </c:pt>
                <c:pt idx="32">
                  <c:v>548.35437775000003</c:v>
                </c:pt>
                <c:pt idx="33">
                  <c:v>556.82406133333336</c:v>
                </c:pt>
                <c:pt idx="34">
                  <c:v>560.71851366666669</c:v>
                </c:pt>
                <c:pt idx="35">
                  <c:v>567.68759558333329</c:v>
                </c:pt>
                <c:pt idx="36">
                  <c:v>579.42918866666662</c:v>
                </c:pt>
                <c:pt idx="37">
                  <c:v>587.01797091666674</c:v>
                </c:pt>
                <c:pt idx="38">
                  <c:v>604.12678850000009</c:v>
                </c:pt>
                <c:pt idx="39">
                  <c:v>620.39919241666678</c:v>
                </c:pt>
                <c:pt idx="40">
                  <c:v>627.39571491666663</c:v>
                </c:pt>
                <c:pt idx="41">
                  <c:v>629.79385133333335</c:v>
                </c:pt>
                <c:pt idx="42">
                  <c:v>636.62445608333337</c:v>
                </c:pt>
                <c:pt idx="43">
                  <c:v>648.16967399999999</c:v>
                </c:pt>
                <c:pt idx="44">
                  <c:v>648.20621416666665</c:v>
                </c:pt>
                <c:pt idx="45">
                  <c:v>658.03452375000006</c:v>
                </c:pt>
                <c:pt idx="46">
                  <c:v>657.95163600000012</c:v>
                </c:pt>
                <c:pt idx="47">
                  <c:v>662.48954508333338</c:v>
                </c:pt>
                <c:pt idx="48">
                  <c:v>664.10435266666684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9347168"/>
        <c:axId val="209347728"/>
      </c:lineChart>
      <c:dateAx>
        <c:axId val="209347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93477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934772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9347168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tek'!$E$82:$E$130</c:f>
              <c:numCache>
                <c:formatCode>mmm\-yy</c:formatCode>
                <c:ptCount val="49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</c:numCache>
            </c:numRef>
          </c:cat>
          <c:val>
            <c:numRef>
              <c:f>'Histórico impo alta tek'!$F$82:$F$130</c:f>
              <c:numCache>
                <c:formatCode>0.0</c:formatCode>
                <c:ptCount val="49"/>
                <c:pt idx="0">
                  <c:v>781.54462028000069</c:v>
                </c:pt>
                <c:pt idx="1">
                  <c:v>789.90831136166719</c:v>
                </c:pt>
                <c:pt idx="2">
                  <c:v>792.15712221583408</c:v>
                </c:pt>
                <c:pt idx="3">
                  <c:v>787.16152847583362</c:v>
                </c:pt>
                <c:pt idx="4">
                  <c:v>783.78389016666677</c:v>
                </c:pt>
                <c:pt idx="5">
                  <c:v>750.50389258333337</c:v>
                </c:pt>
                <c:pt idx="6">
                  <c:v>711.55418641666677</c:v>
                </c:pt>
                <c:pt idx="7">
                  <c:v>692.18101891666674</c:v>
                </c:pt>
                <c:pt idx="8">
                  <c:v>681.84512716666677</c:v>
                </c:pt>
                <c:pt idx="9">
                  <c:v>672.89259924999988</c:v>
                </c:pt>
                <c:pt idx="10">
                  <c:v>665.73121416666675</c:v>
                </c:pt>
                <c:pt idx="11">
                  <c:v>634.49691641666652</c:v>
                </c:pt>
                <c:pt idx="12">
                  <c:v>624.49836450000009</c:v>
                </c:pt>
                <c:pt idx="13">
                  <c:v>614.88550741666666</c:v>
                </c:pt>
                <c:pt idx="14">
                  <c:v>589.59079591666671</c:v>
                </c:pt>
                <c:pt idx="15">
                  <c:v>578.44623383333339</c:v>
                </c:pt>
                <c:pt idx="16">
                  <c:v>571.64932191666662</c:v>
                </c:pt>
                <c:pt idx="17">
                  <c:v>562.7537861666666</c:v>
                </c:pt>
                <c:pt idx="18">
                  <c:v>562.04026499999998</c:v>
                </c:pt>
                <c:pt idx="19">
                  <c:v>573.02416966666658</c:v>
                </c:pt>
                <c:pt idx="20">
                  <c:v>575.39965700000005</c:v>
                </c:pt>
                <c:pt idx="21">
                  <c:v>578.71864625000001</c:v>
                </c:pt>
                <c:pt idx="22">
                  <c:v>577.10187241666665</c:v>
                </c:pt>
                <c:pt idx="23">
                  <c:v>583.82978624999998</c:v>
                </c:pt>
                <c:pt idx="24">
                  <c:v>583.07142024999996</c:v>
                </c:pt>
                <c:pt idx="25">
                  <c:v>585.98496533333321</c:v>
                </c:pt>
                <c:pt idx="26">
                  <c:v>592.8092310833332</c:v>
                </c:pt>
                <c:pt idx="27">
                  <c:v>590.45094191666669</c:v>
                </c:pt>
                <c:pt idx="28">
                  <c:v>581.58911466666666</c:v>
                </c:pt>
                <c:pt idx="29">
                  <c:v>588.49058383333329</c:v>
                </c:pt>
                <c:pt idx="30">
                  <c:v>592.69963216666667</c:v>
                </c:pt>
                <c:pt idx="31">
                  <c:v>584.5396668333334</c:v>
                </c:pt>
                <c:pt idx="32">
                  <c:v>590.00298208333345</c:v>
                </c:pt>
                <c:pt idx="33">
                  <c:v>605.35343691666674</c:v>
                </c:pt>
                <c:pt idx="34">
                  <c:v>610.27544483333338</c:v>
                </c:pt>
                <c:pt idx="35">
                  <c:v>612.08587408333335</c:v>
                </c:pt>
                <c:pt idx="36">
                  <c:v>613.19345391666673</c:v>
                </c:pt>
                <c:pt idx="37">
                  <c:v>613.73480700000005</c:v>
                </c:pt>
                <c:pt idx="38">
                  <c:v>637.95412633333331</c:v>
                </c:pt>
                <c:pt idx="39">
                  <c:v>643.7732805833333</c:v>
                </c:pt>
                <c:pt idx="40">
                  <c:v>655.33989341666654</c:v>
                </c:pt>
                <c:pt idx="41">
                  <c:v>662.04131158333337</c:v>
                </c:pt>
                <c:pt idx="42">
                  <c:v>670.13365050000004</c:v>
                </c:pt>
                <c:pt idx="43">
                  <c:v>676.82697933333327</c:v>
                </c:pt>
                <c:pt idx="44">
                  <c:v>686.66949858333328</c:v>
                </c:pt>
                <c:pt idx="45">
                  <c:v>686.25526850000006</c:v>
                </c:pt>
                <c:pt idx="46">
                  <c:v>689.18085416666656</c:v>
                </c:pt>
                <c:pt idx="47">
                  <c:v>697.07579016666659</c:v>
                </c:pt>
                <c:pt idx="48">
                  <c:v>709.63544400000001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9349968"/>
        <c:axId val="209350528"/>
      </c:lineChart>
      <c:dateAx>
        <c:axId val="209349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93505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09350528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93499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9524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15724" cy="1114425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97 Octubre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=""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=""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=""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=""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=""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=""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=""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=""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=""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=""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=""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=""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=""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=""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=""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=""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=""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=""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=""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=""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=""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=""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=""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=""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=""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=""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=""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=""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=""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=""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=""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=""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=""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=""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=""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=""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=""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=""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=""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6,8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=""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=""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56,2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=""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=""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=""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-863,4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=""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=""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346,5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=""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26,8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=""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=""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249,5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=""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=""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299085</xdr:colOff>
      <xdr:row>29</xdr:row>
      <xdr:rowOff>192405</xdr:rowOff>
    </xdr:from>
    <xdr:to>
      <xdr:col>8</xdr:col>
      <xdr:colOff>60960</xdr:colOff>
      <xdr:row>42</xdr:row>
      <xdr:rowOff>108585</xdr:rowOff>
    </xdr:to>
    <xdr:graphicFrame macro="">
      <xdr:nvGraphicFramePr>
        <xdr:cNvPr id="3205" name="6 Gráfico" title="sfasdf">
          <a:extLst>
            <a:ext uri="{FF2B5EF4-FFF2-40B4-BE49-F238E27FC236}">
              <a16:creationId xmlns=""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255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67550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25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25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620124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48674" cy="10255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67775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34450" cy="10255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0255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162924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=""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=""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255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=""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=""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=""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161925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=""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=""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=""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255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9525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48800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41"/>
  <sheetViews>
    <sheetView tabSelected="1" zoomScaleNormal="100" zoomScaleSheetLayoutView="50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99" t="s">
        <v>0</v>
      </c>
      <c r="C10" s="199"/>
      <c r="D10" s="199"/>
      <c r="E10" s="199"/>
      <c r="F10" s="199"/>
      <c r="G10" s="199"/>
      <c r="H10" s="199"/>
      <c r="I10" s="199"/>
      <c r="J10" s="199"/>
      <c r="K10" s="199"/>
      <c r="L10" s="199"/>
      <c r="M10" s="199"/>
      <c r="N10" s="199"/>
      <c r="O10" s="199"/>
      <c r="P10" s="199"/>
      <c r="Q10" s="200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5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6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97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97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6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6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6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6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6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6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6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6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6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6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98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98"/>
      <c r="R28" s="9"/>
    </row>
    <row r="29" spans="1:18" ht="16.5" customHeight="1" x14ac:dyDescent="0.3">
      <c r="A29" s="14"/>
      <c r="D29" s="87" t="s">
        <v>163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98"/>
      <c r="R29" s="9"/>
    </row>
    <row r="30" spans="1:18" ht="16.5" customHeight="1" x14ac:dyDescent="0.3">
      <c r="A30" s="14"/>
      <c r="B30" s="9"/>
      <c r="D30" s="87" t="s">
        <v>117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98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98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98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98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174</v>
      </c>
      <c r="M34" s="9"/>
      <c r="N34" s="9"/>
      <c r="O34" s="25"/>
      <c r="P34" s="9"/>
      <c r="Q34" s="98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159</v>
      </c>
      <c r="N35" s="9"/>
      <c r="O35" s="25"/>
      <c r="P35" s="9"/>
      <c r="Q35" s="98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160</v>
      </c>
      <c r="N36" s="9"/>
      <c r="O36" s="25"/>
      <c r="P36" s="9"/>
      <c r="Q36" s="98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98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98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98"/>
    </row>
    <row r="40" spans="1:18" ht="17.25" x14ac:dyDescent="0.25">
      <c r="A40" s="14"/>
      <c r="B40" s="166" t="s">
        <v>177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98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>
      <selection activeCell="K1" sqref="K1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99"/>
      <c r="M1" s="99"/>
    </row>
    <row r="2" spans="1:13" x14ac:dyDescent="0.25">
      <c r="A2" s="14"/>
      <c r="B2" s="167"/>
      <c r="C2" s="167"/>
      <c r="D2" s="167"/>
      <c r="E2" s="167"/>
      <c r="F2" s="167"/>
      <c r="G2" s="9"/>
      <c r="H2" s="167"/>
      <c r="I2" s="167"/>
      <c r="J2" s="15"/>
      <c r="K2" s="23"/>
      <c r="L2" s="99"/>
      <c r="M2" s="99"/>
    </row>
    <row r="3" spans="1:13" x14ac:dyDescent="0.25">
      <c r="A3" s="14"/>
      <c r="B3" s="167"/>
      <c r="C3" s="167"/>
      <c r="D3" s="167"/>
      <c r="E3" s="167"/>
      <c r="F3" s="167"/>
      <c r="G3" s="9"/>
      <c r="H3" s="167"/>
      <c r="I3" s="167"/>
      <c r="J3" s="15"/>
      <c r="K3" s="23"/>
      <c r="L3" s="99"/>
      <c r="M3" s="99"/>
    </row>
    <row r="4" spans="1:13" x14ac:dyDescent="0.25">
      <c r="A4" s="14"/>
      <c r="B4" s="167"/>
      <c r="C4" s="167"/>
      <c r="D4" s="167"/>
      <c r="E4" s="167"/>
      <c r="F4" s="167"/>
      <c r="G4" s="9"/>
      <c r="H4" s="167"/>
      <c r="I4" s="167"/>
      <c r="J4" s="16"/>
      <c r="K4" s="99"/>
      <c r="L4" s="99"/>
      <c r="M4" s="99"/>
    </row>
    <row r="5" spans="1:13" x14ac:dyDescent="0.25">
      <c r="A5" s="14"/>
      <c r="B5" s="167"/>
      <c r="C5" s="167"/>
      <c r="D5" s="167"/>
      <c r="E5" s="167"/>
      <c r="F5" s="167"/>
      <c r="G5" s="167"/>
      <c r="H5" s="167"/>
      <c r="I5" s="167"/>
      <c r="J5" s="16"/>
      <c r="K5" s="99"/>
      <c r="L5" s="99"/>
      <c r="M5" s="99"/>
    </row>
    <row r="6" spans="1:13" x14ac:dyDescent="0.25">
      <c r="A6" s="14"/>
      <c r="B6" s="167"/>
      <c r="C6" s="167"/>
      <c r="D6" s="167"/>
      <c r="E6" s="167"/>
      <c r="F6" s="167"/>
      <c r="G6" s="167"/>
      <c r="H6" s="167"/>
      <c r="I6" s="167"/>
      <c r="J6" s="16"/>
      <c r="K6" s="99"/>
      <c r="L6" s="99"/>
      <c r="M6" s="99"/>
    </row>
    <row r="7" spans="1:13" x14ac:dyDescent="0.25">
      <c r="A7" s="14"/>
      <c r="B7" s="167"/>
      <c r="C7" s="201"/>
      <c r="D7" s="201"/>
      <c r="E7" s="201"/>
      <c r="F7" s="201"/>
      <c r="G7" s="201"/>
      <c r="H7" s="201"/>
      <c r="I7" s="201"/>
      <c r="J7" s="16"/>
      <c r="K7" s="99"/>
      <c r="L7" s="99"/>
      <c r="M7" s="99"/>
    </row>
    <row r="8" spans="1:13" x14ac:dyDescent="0.25">
      <c r="A8" s="14"/>
      <c r="B8" s="201" t="s">
        <v>133</v>
      </c>
      <c r="C8" s="201"/>
      <c r="D8" s="201"/>
      <c r="E8" s="201"/>
      <c r="F8" s="201"/>
      <c r="G8" s="201"/>
      <c r="H8" s="201"/>
      <c r="I8" s="201"/>
      <c r="J8" s="16"/>
      <c r="K8" s="99"/>
      <c r="L8" s="99"/>
      <c r="M8" s="99"/>
    </row>
    <row r="9" spans="1:13" ht="15.75" customHeight="1" x14ac:dyDescent="0.25">
      <c r="A9" s="14"/>
      <c r="B9" s="201" t="s">
        <v>176</v>
      </c>
      <c r="C9" s="201"/>
      <c r="D9" s="201"/>
      <c r="E9" s="201"/>
      <c r="F9" s="201"/>
      <c r="G9" s="201"/>
      <c r="H9" s="201"/>
      <c r="I9" s="201"/>
      <c r="J9" s="16"/>
      <c r="K9" s="99"/>
      <c r="L9" s="99"/>
      <c r="M9" s="99"/>
    </row>
    <row r="10" spans="1:13" x14ac:dyDescent="0.25">
      <c r="A10" s="14"/>
      <c r="B10" s="9"/>
      <c r="C10" s="176"/>
      <c r="D10" s="176"/>
      <c r="E10" s="176"/>
      <c r="F10" s="176"/>
      <c r="G10" s="176"/>
      <c r="H10" s="176"/>
      <c r="I10" s="176"/>
      <c r="J10" s="16"/>
      <c r="K10" s="99"/>
      <c r="L10" s="99"/>
      <c r="M10" s="2"/>
    </row>
    <row r="11" spans="1:13" x14ac:dyDescent="0.25">
      <c r="A11" s="14"/>
      <c r="B11" s="9"/>
      <c r="C11" s="176"/>
      <c r="D11" s="176"/>
      <c r="E11" s="176"/>
      <c r="F11" s="176"/>
      <c r="G11" s="176"/>
      <c r="H11" s="176"/>
      <c r="I11" s="176"/>
      <c r="J11" s="16"/>
      <c r="K11" s="99"/>
      <c r="L11" s="99"/>
      <c r="M11" s="99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99"/>
      <c r="L12" s="99"/>
      <c r="M12" s="99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99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99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99"/>
      <c r="L15" s="99"/>
      <c r="M15" s="99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99"/>
      <c r="L16" s="99"/>
      <c r="M16" s="99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99"/>
      <c r="L17" s="99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99"/>
      <c r="L18" s="99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99"/>
      <c r="L19" s="99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99"/>
      <c r="L20" s="99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99"/>
      <c r="L21" s="99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99"/>
      <c r="L22" s="99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99"/>
      <c r="L23" s="99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99"/>
      <c r="L24" s="99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99"/>
      <c r="L25" s="99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99"/>
      <c r="L26" s="99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99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99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99"/>
      <c r="L29" s="7" t="s">
        <v>120</v>
      </c>
    </row>
    <row r="30" spans="1:12" x14ac:dyDescent="0.25">
      <c r="A30" s="14"/>
      <c r="B30" s="125"/>
      <c r="C30" s="4"/>
      <c r="D30" s="4"/>
      <c r="E30" s="4"/>
      <c r="F30" s="5"/>
      <c r="G30" s="6"/>
      <c r="H30" s="6"/>
      <c r="I30" s="6"/>
      <c r="J30" s="16"/>
      <c r="K30" s="99"/>
      <c r="L30" s="7" t="s">
        <v>120</v>
      </c>
    </row>
    <row r="31" spans="1:12" x14ac:dyDescent="0.25">
      <c r="A31" s="14"/>
      <c r="B31" s="125" t="s">
        <v>182</v>
      </c>
      <c r="C31" s="4"/>
      <c r="D31" s="4"/>
      <c r="E31" s="4"/>
      <c r="F31" s="5"/>
      <c r="G31" s="6"/>
      <c r="H31" s="6"/>
      <c r="I31" s="6"/>
      <c r="J31" s="16"/>
      <c r="K31" s="99"/>
      <c r="L31" s="99"/>
    </row>
    <row r="32" spans="1:12" x14ac:dyDescent="0.25">
      <c r="A32" s="14"/>
      <c r="B32" s="125" t="s">
        <v>158</v>
      </c>
      <c r="C32" s="4"/>
      <c r="D32" s="4"/>
      <c r="E32" s="4"/>
      <c r="F32" s="5"/>
      <c r="G32" s="6"/>
      <c r="H32" s="6"/>
      <c r="I32" s="6"/>
      <c r="J32" s="16"/>
      <c r="K32" s="99"/>
      <c r="L32" s="99"/>
    </row>
    <row r="33" spans="1:12" x14ac:dyDescent="0.25">
      <c r="A33" s="14"/>
      <c r="B33" s="125" t="s">
        <v>180</v>
      </c>
      <c r="D33" s="4"/>
      <c r="E33" s="4"/>
      <c r="F33" s="5"/>
      <c r="G33" s="6"/>
      <c r="H33" s="6"/>
      <c r="I33" s="6"/>
      <c r="J33" s="16"/>
      <c r="K33" s="99"/>
      <c r="L33" s="99"/>
    </row>
    <row r="34" spans="1:12" x14ac:dyDescent="0.25">
      <c r="A34" s="177"/>
      <c r="B34" s="178" t="s">
        <v>181</v>
      </c>
      <c r="C34" s="177"/>
      <c r="D34" s="179"/>
      <c r="E34" s="179"/>
      <c r="F34" s="180"/>
      <c r="G34" s="181"/>
      <c r="H34" s="181"/>
      <c r="I34" s="181"/>
      <c r="J34" s="182"/>
      <c r="K34" s="99"/>
      <c r="L34" s="99"/>
    </row>
    <row r="35" spans="1:12" x14ac:dyDescent="0.25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25"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25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25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45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201"/>
      <c r="D9" s="201"/>
      <c r="E9" s="201"/>
      <c r="F9" s="201"/>
      <c r="G9" s="201"/>
      <c r="H9" s="201"/>
      <c r="I9" s="201"/>
      <c r="J9" s="201"/>
      <c r="K9" s="16"/>
    </row>
    <row r="10" spans="1:14" ht="15.75" customHeight="1" x14ac:dyDescent="0.25">
      <c r="A10" s="14"/>
      <c r="B10" s="9"/>
      <c r="C10" s="205" t="s">
        <v>233</v>
      </c>
      <c r="D10" s="205"/>
      <c r="E10" s="204" t="s">
        <v>183</v>
      </c>
      <c r="F10" s="204" t="s">
        <v>184</v>
      </c>
      <c r="G10" s="205" t="s">
        <v>234</v>
      </c>
      <c r="H10" s="205"/>
      <c r="I10" s="203" t="str">
        <f>+E10</f>
        <v>% Cambio   '19/'18</v>
      </c>
      <c r="J10" s="203" t="str">
        <f>+F10</f>
        <v>% del total '19</v>
      </c>
      <c r="K10" s="16"/>
    </row>
    <row r="11" spans="1:14" x14ac:dyDescent="0.25">
      <c r="A11" s="14"/>
      <c r="B11" s="9"/>
      <c r="C11" s="33">
        <v>2018</v>
      </c>
      <c r="D11" s="33">
        <v>2019</v>
      </c>
      <c r="E11" s="204"/>
      <c r="F11" s="204"/>
      <c r="G11" s="172">
        <f t="shared" ref="G11:H11" si="0">C11</f>
        <v>2018</v>
      </c>
      <c r="H11" s="172">
        <f t="shared" si="0"/>
        <v>2019</v>
      </c>
      <c r="I11" s="203"/>
      <c r="J11" s="203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17">
        <v>16048.344245950077</v>
      </c>
      <c r="D13" s="117">
        <v>18071.730706920007</v>
      </c>
      <c r="E13" s="29">
        <v>12.60806990403729</v>
      </c>
      <c r="F13" s="117">
        <v>100</v>
      </c>
      <c r="G13" s="117">
        <v>2157.2423753899993</v>
      </c>
      <c r="H13" s="117">
        <v>2583.0847312000014</v>
      </c>
      <c r="I13" s="29">
        <v>19.740125665435059</v>
      </c>
      <c r="J13" s="117">
        <v>100</v>
      </c>
      <c r="K13" s="16"/>
    </row>
    <row r="14" spans="1:14" x14ac:dyDescent="0.25">
      <c r="A14" s="14" t="s">
        <v>37</v>
      </c>
      <c r="B14" s="116" t="s">
        <v>186</v>
      </c>
      <c r="C14" s="107">
        <v>2590.8608260300498</v>
      </c>
      <c r="D14" s="22">
        <v>2720.4414109400054</v>
      </c>
      <c r="E14" s="21">
        <v>5.0014490785485588</v>
      </c>
      <c r="F14" s="21">
        <v>15.053574309284596</v>
      </c>
      <c r="G14" s="107">
        <v>316.71026208000251</v>
      </c>
      <c r="H14" s="22">
        <v>362.16082816000289</v>
      </c>
      <c r="I14" s="21">
        <v>14.350834665571831</v>
      </c>
      <c r="J14" s="21">
        <v>14.020478065841727</v>
      </c>
      <c r="K14" s="16"/>
    </row>
    <row r="15" spans="1:14" x14ac:dyDescent="0.25">
      <c r="A15" s="14" t="s">
        <v>37</v>
      </c>
      <c r="B15" s="82" t="s">
        <v>187</v>
      </c>
      <c r="C15" s="107">
        <v>1588.0708742799991</v>
      </c>
      <c r="D15" s="22">
        <v>2357.1429327600003</v>
      </c>
      <c r="E15" s="21">
        <v>48.428068982039839</v>
      </c>
      <c r="F15" s="21">
        <v>13.043260609551943</v>
      </c>
      <c r="G15" s="107">
        <v>156.5779023500001</v>
      </c>
      <c r="H15" s="22">
        <v>404.05155704000038</v>
      </c>
      <c r="I15" s="21">
        <v>158.05145616066562</v>
      </c>
      <c r="J15" s="21">
        <v>15.642210731983756</v>
      </c>
      <c r="K15" s="16"/>
    </row>
    <row r="16" spans="1:14" x14ac:dyDescent="0.25">
      <c r="A16" s="14" t="s">
        <v>37</v>
      </c>
      <c r="B16" s="82" t="s">
        <v>188</v>
      </c>
      <c r="C16" s="107">
        <v>1652.8360753900249</v>
      </c>
      <c r="D16" s="22">
        <v>1975.8722894200107</v>
      </c>
      <c r="E16" s="21">
        <v>19.54435886533745</v>
      </c>
      <c r="F16" s="21">
        <v>10.933497856203733</v>
      </c>
      <c r="G16" s="107">
        <v>246.10730137999764</v>
      </c>
      <c r="H16" s="22">
        <v>303.61954824000014</v>
      </c>
      <c r="I16" s="21">
        <v>23.368769044036508</v>
      </c>
      <c r="J16" s="21">
        <v>11.754145908289667</v>
      </c>
      <c r="K16" s="16"/>
    </row>
    <row r="17" spans="1:16" x14ac:dyDescent="0.25">
      <c r="A17" s="14" t="s">
        <v>37</v>
      </c>
      <c r="B17" s="82" t="s">
        <v>189</v>
      </c>
      <c r="C17" s="107">
        <v>1540.6142676200011</v>
      </c>
      <c r="D17" s="22">
        <v>1593.3498830599892</v>
      </c>
      <c r="E17" s="21">
        <v>3.4230252535215167</v>
      </c>
      <c r="F17" s="21">
        <v>8.8168084667721693</v>
      </c>
      <c r="G17" s="107">
        <v>188.16266708999984</v>
      </c>
      <c r="H17" s="22">
        <v>207.5017872800006</v>
      </c>
      <c r="I17" s="21">
        <v>10.277873123870362</v>
      </c>
      <c r="J17" s="21">
        <v>8.0331002995632765</v>
      </c>
      <c r="K17" s="16"/>
    </row>
    <row r="18" spans="1:16" ht="15.75" customHeight="1" x14ac:dyDescent="0.25">
      <c r="A18" s="14" t="s">
        <v>37</v>
      </c>
      <c r="B18" s="82" t="s">
        <v>190</v>
      </c>
      <c r="C18" s="107">
        <v>1632.7963033500002</v>
      </c>
      <c r="D18" s="22">
        <v>1550.6738910300114</v>
      </c>
      <c r="E18" s="21">
        <v>-5.029556482428255</v>
      </c>
      <c r="F18" s="21">
        <v>8.5806606803643284</v>
      </c>
      <c r="G18" s="107">
        <v>234.19539894999951</v>
      </c>
      <c r="H18" s="22">
        <v>194.54328680999896</v>
      </c>
      <c r="I18" s="21">
        <v>-16.93120886139452</v>
      </c>
      <c r="J18" s="21">
        <v>7.5314326495059136</v>
      </c>
      <c r="K18" s="16"/>
    </row>
    <row r="19" spans="1:16" x14ac:dyDescent="0.25">
      <c r="A19" s="14" t="s">
        <v>37</v>
      </c>
      <c r="B19" s="9" t="s">
        <v>38</v>
      </c>
      <c r="C19" s="107">
        <v>7043.1658992800021</v>
      </c>
      <c r="D19" s="22">
        <v>7874.2502997099891</v>
      </c>
      <c r="E19" s="21">
        <v>11.799869722150746</v>
      </c>
      <c r="F19" s="21">
        <v>43.572198077823224</v>
      </c>
      <c r="G19" s="107">
        <v>1015.4888435399996</v>
      </c>
      <c r="H19" s="22">
        <v>1111.2077236699984</v>
      </c>
      <c r="I19" s="21">
        <v>9.4258918489268808</v>
      </c>
      <c r="J19" s="21">
        <v>43.018632344815657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tr">
        <f>IF(F20="","",1)</f>
        <v/>
      </c>
    </row>
    <row r="21" spans="1:16" x14ac:dyDescent="0.25">
      <c r="A21" s="14"/>
      <c r="B21" s="10" t="s">
        <v>50</v>
      </c>
      <c r="C21" s="117">
        <v>16048.344245950077</v>
      </c>
      <c r="D21" s="117">
        <v>18071.730706920007</v>
      </c>
      <c r="E21" s="29">
        <v>12.60806990403729</v>
      </c>
      <c r="F21" s="117">
        <v>100</v>
      </c>
      <c r="G21" s="117">
        <v>2157.2423753899993</v>
      </c>
      <c r="H21" s="117">
        <v>2583.0847312000014</v>
      </c>
      <c r="I21" s="29">
        <v>19.740125665435059</v>
      </c>
      <c r="J21" s="117">
        <v>100</v>
      </c>
      <c r="K21" s="16"/>
    </row>
    <row r="22" spans="1:16" x14ac:dyDescent="0.25">
      <c r="A22" s="14"/>
      <c r="B22" s="9" t="s">
        <v>23</v>
      </c>
      <c r="C22" s="107">
        <v>898.33090823999885</v>
      </c>
      <c r="D22" s="22">
        <v>1072.8759227499922</v>
      </c>
      <c r="E22" s="21">
        <v>19.429924197082382</v>
      </c>
      <c r="F22" s="21">
        <v>5.9367635571238777</v>
      </c>
      <c r="G22" s="107">
        <v>131.6545591199999</v>
      </c>
      <c r="H22" s="22">
        <v>163.69640645000013</v>
      </c>
      <c r="I22" s="21">
        <v>24.337818260281342</v>
      </c>
      <c r="J22" s="21">
        <v>6.3372449410110177</v>
      </c>
      <c r="K22" s="16"/>
    </row>
    <row r="23" spans="1:16" x14ac:dyDescent="0.25">
      <c r="A23" s="14"/>
      <c r="B23" s="9" t="s">
        <v>24</v>
      </c>
      <c r="C23" s="107">
        <v>15026.429192139987</v>
      </c>
      <c r="D23" s="22">
        <v>16879.47072668012</v>
      </c>
      <c r="E23" s="21">
        <v>12.331882118137694</v>
      </c>
      <c r="F23" s="21">
        <v>93.402624244597959</v>
      </c>
      <c r="G23" s="107">
        <v>2008.8782400599985</v>
      </c>
      <c r="H23" s="22">
        <v>2401.8687054499997</v>
      </c>
      <c r="I23" s="21">
        <v>19.562682175215549</v>
      </c>
      <c r="J23" s="21">
        <v>92.984510977856473</v>
      </c>
      <c r="K23" s="16"/>
      <c r="L23" s="124"/>
      <c r="M23" s="124"/>
      <c r="N23" s="124"/>
      <c r="O23" s="124"/>
      <c r="P23" s="124"/>
    </row>
    <row r="24" spans="1:16" x14ac:dyDescent="0.25">
      <c r="A24" s="14"/>
      <c r="B24" s="9" t="s">
        <v>33</v>
      </c>
      <c r="C24" s="107">
        <v>3214.7884204899819</v>
      </c>
      <c r="D24" s="22">
        <v>3947.8352390700602</v>
      </c>
      <c r="E24" s="21">
        <v>22.802334794659696</v>
      </c>
      <c r="F24" s="21">
        <v>21.845363363888325</v>
      </c>
      <c r="G24" s="107">
        <v>384.67863626999826</v>
      </c>
      <c r="H24" s="22">
        <v>630.50617947999956</v>
      </c>
      <c r="I24" s="21">
        <v>63.904651839687787</v>
      </c>
      <c r="J24" s="21">
        <v>24.409039775752564</v>
      </c>
      <c r="K24" s="16"/>
    </row>
    <row r="25" spans="1:16" x14ac:dyDescent="0.25">
      <c r="A25" s="14"/>
      <c r="B25" s="9" t="s">
        <v>34</v>
      </c>
      <c r="C25" s="107">
        <v>2075.1137417000309</v>
      </c>
      <c r="D25" s="22">
        <v>2103.0581978700452</v>
      </c>
      <c r="E25" s="21">
        <v>1.3466469624513699</v>
      </c>
      <c r="F25" s="21">
        <v>11.637281630501192</v>
      </c>
      <c r="G25" s="107">
        <v>320.04797696999856</v>
      </c>
      <c r="H25" s="22">
        <v>297.11736156000211</v>
      </c>
      <c r="I25" s="21">
        <v>-7.1647431197935596</v>
      </c>
      <c r="J25" s="21">
        <v>11.50242413542404</v>
      </c>
      <c r="K25" s="16"/>
    </row>
    <row r="26" spans="1:16" x14ac:dyDescent="0.25">
      <c r="A26" s="14"/>
      <c r="B26" s="9" t="s">
        <v>35</v>
      </c>
      <c r="C26" s="107">
        <v>4777.5590338299089</v>
      </c>
      <c r="D26" s="22">
        <v>5218.0626855799028</v>
      </c>
      <c r="E26" s="21">
        <v>9.2202660109647283</v>
      </c>
      <c r="F26" s="21">
        <v>28.874172430988075</v>
      </c>
      <c r="G26" s="107">
        <v>696.63518130000023</v>
      </c>
      <c r="H26" s="22">
        <v>716.01287249000177</v>
      </c>
      <c r="I26" s="21">
        <v>2.7816124867309444</v>
      </c>
      <c r="J26" s="21">
        <v>27.719294835418339</v>
      </c>
      <c r="K26" s="16"/>
    </row>
    <row r="27" spans="1:16" x14ac:dyDescent="0.25">
      <c r="A27" s="14"/>
      <c r="B27" s="9" t="s">
        <v>36</v>
      </c>
      <c r="C27" s="107">
        <v>4958.9679961200654</v>
      </c>
      <c r="D27" s="22">
        <v>5610.5146041601092</v>
      </c>
      <c r="E27" s="21">
        <v>13.138754042168021</v>
      </c>
      <c r="F27" s="21">
        <v>31.045806819220349</v>
      </c>
      <c r="G27" s="107">
        <v>607.51644552000164</v>
      </c>
      <c r="H27" s="22">
        <v>758.23229191999633</v>
      </c>
      <c r="I27" s="21">
        <v>24.808521236160107</v>
      </c>
      <c r="J27" s="21">
        <v>29.353752231261531</v>
      </c>
      <c r="K27" s="16"/>
    </row>
    <row r="28" spans="1:16" x14ac:dyDescent="0.25">
      <c r="A28" s="14"/>
      <c r="B28" s="9" t="s">
        <v>69</v>
      </c>
      <c r="C28" s="107">
        <v>70.682858720000013</v>
      </c>
      <c r="D28" s="22">
        <v>49.238792149999774</v>
      </c>
      <c r="E28" s="21">
        <v>-30.338425692356086</v>
      </c>
      <c r="F28" s="21">
        <v>0.27246306924629698</v>
      </c>
      <c r="G28" s="107">
        <v>6.4058834500000019</v>
      </c>
      <c r="H28" s="22">
        <v>7.7815487800000023</v>
      </c>
      <c r="I28" s="21">
        <v>21.47502902195324</v>
      </c>
      <c r="J28" s="21">
        <v>0.30125023333574485</v>
      </c>
      <c r="K28" s="16"/>
    </row>
    <row r="29" spans="1:16" x14ac:dyDescent="0.25">
      <c r="A29" s="14"/>
      <c r="B29" s="9" t="s">
        <v>119</v>
      </c>
      <c r="C29" s="107">
        <v>52.901286849999998</v>
      </c>
      <c r="D29" s="22">
        <v>70.145265340000435</v>
      </c>
      <c r="E29" s="21">
        <v>32.596519889762263</v>
      </c>
      <c r="F29" s="21">
        <v>0.38814912903245341</v>
      </c>
      <c r="G29" s="107">
        <v>10.303692760000006</v>
      </c>
      <c r="H29" s="22">
        <v>9.7380705200000044</v>
      </c>
      <c r="I29" s="21">
        <v>-5.4895099570108075</v>
      </c>
      <c r="J29" s="21">
        <v>0.37699384779670286</v>
      </c>
      <c r="K29" s="16"/>
      <c r="L29" s="124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tr">
        <f>IF(F30="","",1)</f>
        <v/>
      </c>
    </row>
    <row r="31" spans="1:16" x14ac:dyDescent="0.25">
      <c r="A31" s="14"/>
      <c r="B31" s="9"/>
      <c r="C31" s="202" t="s">
        <v>135</v>
      </c>
      <c r="D31" s="202"/>
      <c r="E31" s="202"/>
      <c r="F31" s="202"/>
      <c r="G31" s="202"/>
      <c r="H31" s="202"/>
      <c r="I31" s="6"/>
      <c r="J31" s="6"/>
      <c r="K31" s="16"/>
    </row>
    <row r="32" spans="1:16" x14ac:dyDescent="0.25">
      <c r="A32" s="14"/>
      <c r="B32" s="9"/>
      <c r="C32" s="202" t="s">
        <v>235</v>
      </c>
      <c r="D32" s="202"/>
      <c r="E32" s="202"/>
      <c r="F32" s="202"/>
      <c r="G32" s="202"/>
      <c r="H32" s="202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C43" s="20" t="s">
        <v>26</v>
      </c>
      <c r="D43" s="75">
        <f>D22</f>
        <v>1072.8759227499922</v>
      </c>
      <c r="E43" s="20"/>
      <c r="H43" s="124"/>
    </row>
    <row r="44" spans="1:11" x14ac:dyDescent="0.25">
      <c r="C44" s="20" t="s">
        <v>27</v>
      </c>
      <c r="D44" s="75">
        <f>+D23</f>
        <v>16879.47072668012</v>
      </c>
      <c r="E44" s="20"/>
      <c r="H44" s="124"/>
    </row>
    <row r="45" spans="1:11" x14ac:dyDescent="0.25">
      <c r="C45" s="20" t="s">
        <v>69</v>
      </c>
      <c r="D45" s="75">
        <f>D28</f>
        <v>49.238792149999774</v>
      </c>
      <c r="E45" s="20"/>
      <c r="H45" s="124"/>
    </row>
    <row r="46" spans="1:11" x14ac:dyDescent="0.25">
      <c r="C46" s="20" t="s">
        <v>119</v>
      </c>
      <c r="D46" s="75">
        <f>+D29</f>
        <v>70.145265340000435</v>
      </c>
      <c r="E46" s="20"/>
    </row>
    <row r="47" spans="1:11" x14ac:dyDescent="0.25">
      <c r="C47" s="20"/>
      <c r="D47" s="20"/>
      <c r="E47" s="20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109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91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17">
        <v>16048.344245950077</v>
      </c>
      <c r="D13" s="117">
        <v>18071.730706920007</v>
      </c>
      <c r="E13" s="29">
        <v>12.60806990403729</v>
      </c>
      <c r="F13" s="29">
        <v>100</v>
      </c>
      <c r="G13" s="117">
        <v>2157.2423753899993</v>
      </c>
      <c r="H13" s="117">
        <v>2583.0847312000014</v>
      </c>
      <c r="I13" s="29">
        <v>19.740125665435059</v>
      </c>
      <c r="J13" s="29">
        <v>100</v>
      </c>
      <c r="K13" s="16"/>
    </row>
    <row r="14" spans="1:14" x14ac:dyDescent="0.25">
      <c r="A14" s="14"/>
      <c r="B14" s="115" t="s">
        <v>191</v>
      </c>
      <c r="C14" s="107">
        <v>3843.3687788101247</v>
      </c>
      <c r="D14" s="22">
        <v>4604.0419272001182</v>
      </c>
      <c r="E14" s="21">
        <v>19.791833471298894</v>
      </c>
      <c r="F14" s="21">
        <v>25.476485909770357</v>
      </c>
      <c r="G14" s="107">
        <v>482.92584672000135</v>
      </c>
      <c r="H14" s="22">
        <v>768.21827711000253</v>
      </c>
      <c r="I14" s="21">
        <v>59.075825476662189</v>
      </c>
      <c r="J14" s="21">
        <v>29.740343699570321</v>
      </c>
      <c r="K14" s="16"/>
    </row>
    <row r="15" spans="1:14" x14ac:dyDescent="0.25">
      <c r="A15" s="14"/>
      <c r="B15" s="115" t="s">
        <v>192</v>
      </c>
      <c r="C15" s="107">
        <v>3501.1240091699669</v>
      </c>
      <c r="D15" s="22">
        <v>3897.6666689000281</v>
      </c>
      <c r="E15" s="21">
        <v>11.326152935213285</v>
      </c>
      <c r="F15" s="21">
        <v>21.56775536394828</v>
      </c>
      <c r="G15" s="107">
        <v>496.52670502999672</v>
      </c>
      <c r="H15" s="22">
        <v>540.42333186000258</v>
      </c>
      <c r="I15" s="21">
        <v>8.8407383500861201</v>
      </c>
      <c r="J15" s="21">
        <v>20.921626198802343</v>
      </c>
      <c r="K15" s="16"/>
    </row>
    <row r="16" spans="1:14" x14ac:dyDescent="0.25">
      <c r="A16" s="14"/>
      <c r="B16" s="115" t="s">
        <v>193</v>
      </c>
      <c r="C16" s="107">
        <v>1693.9555201800042</v>
      </c>
      <c r="D16" s="22">
        <v>1559.9311139799797</v>
      </c>
      <c r="E16" s="21">
        <v>-7.9119200358804376</v>
      </c>
      <c r="F16" s="21">
        <v>8.6318855635816476</v>
      </c>
      <c r="G16" s="107">
        <v>215.03215336999946</v>
      </c>
      <c r="H16" s="22">
        <v>195.97420816000115</v>
      </c>
      <c r="I16" s="21">
        <v>-8.8628351208509102</v>
      </c>
      <c r="J16" s="21">
        <v>7.586828484288981</v>
      </c>
      <c r="K16" s="16"/>
    </row>
    <row r="17" spans="1:11" x14ac:dyDescent="0.25">
      <c r="A17" s="14"/>
      <c r="B17" s="115" t="s">
        <v>194</v>
      </c>
      <c r="C17" s="107">
        <v>761.23472978000427</v>
      </c>
      <c r="D17" s="22">
        <v>959.02794258000256</v>
      </c>
      <c r="E17" s="21">
        <v>25.983209260192353</v>
      </c>
      <c r="F17" s="21">
        <v>5.3067852666306763</v>
      </c>
      <c r="G17" s="107">
        <v>114.03615134000003</v>
      </c>
      <c r="H17" s="22">
        <v>135.00880263000025</v>
      </c>
      <c r="I17" s="21">
        <v>18.391230362966237</v>
      </c>
      <c r="J17" s="21">
        <v>5.2266501752453305</v>
      </c>
      <c r="K17" s="16"/>
    </row>
    <row r="18" spans="1:11" x14ac:dyDescent="0.25">
      <c r="A18" s="14"/>
      <c r="B18" s="115" t="s">
        <v>195</v>
      </c>
      <c r="C18" s="107">
        <v>894.12289356999293</v>
      </c>
      <c r="D18" s="22">
        <v>897.12937328999374</v>
      </c>
      <c r="E18" s="21">
        <v>0.33624904827083135</v>
      </c>
      <c r="F18" s="21">
        <v>4.964269265845501</v>
      </c>
      <c r="G18" s="107">
        <v>100.39984819000007</v>
      </c>
      <c r="H18" s="22">
        <v>104.6620164100005</v>
      </c>
      <c r="I18" s="21">
        <v>4.2451938890729846</v>
      </c>
      <c r="J18" s="21">
        <v>4.0518228126949047</v>
      </c>
      <c r="K18" s="16"/>
    </row>
    <row r="19" spans="1:11" x14ac:dyDescent="0.25">
      <c r="A19" s="14"/>
      <c r="B19" s="115" t="s">
        <v>196</v>
      </c>
      <c r="C19" s="107">
        <v>312.74269517999784</v>
      </c>
      <c r="D19" s="22">
        <v>639.64870889999349</v>
      </c>
      <c r="E19" s="21">
        <v>104.52874479829055</v>
      </c>
      <c r="F19" s="21">
        <v>3.5394988962239236</v>
      </c>
      <c r="G19" s="107">
        <v>55.659309110000009</v>
      </c>
      <c r="H19" s="22">
        <v>93.488150100000126</v>
      </c>
      <c r="I19" s="21">
        <v>67.964984824440819</v>
      </c>
      <c r="J19" s="21">
        <v>3.6192444239554291</v>
      </c>
      <c r="K19" s="16"/>
    </row>
    <row r="20" spans="1:11" x14ac:dyDescent="0.25">
      <c r="A20" s="14"/>
      <c r="B20" s="115" t="s">
        <v>197</v>
      </c>
      <c r="C20" s="107">
        <v>426.43244398000013</v>
      </c>
      <c r="D20" s="22">
        <v>483.10591912000228</v>
      </c>
      <c r="E20" s="21">
        <v>13.290141484323881</v>
      </c>
      <c r="F20" s="21">
        <v>2.6732686921624609</v>
      </c>
      <c r="G20" s="107">
        <v>54.994820100000283</v>
      </c>
      <c r="H20" s="22">
        <v>55.980927579999751</v>
      </c>
      <c r="I20" s="21">
        <v>1.7930915642716316</v>
      </c>
      <c r="J20" s="21">
        <v>2.1672122057720178</v>
      </c>
      <c r="K20" s="16"/>
    </row>
    <row r="21" spans="1:11" x14ac:dyDescent="0.25">
      <c r="A21" s="14"/>
      <c r="B21" s="115" t="s">
        <v>198</v>
      </c>
      <c r="C21" s="107">
        <v>241.50287687999938</v>
      </c>
      <c r="D21" s="22">
        <v>361.64309957999956</v>
      </c>
      <c r="E21" s="21">
        <v>49.746911611200709</v>
      </c>
      <c r="F21" s="21">
        <v>2.0011536550924789</v>
      </c>
      <c r="G21" s="107">
        <v>34.639306390000023</v>
      </c>
      <c r="H21" s="22">
        <v>88.700733789999987</v>
      </c>
      <c r="I21" s="21">
        <v>156.06960136940526</v>
      </c>
      <c r="J21" s="21">
        <v>3.4339072473551049</v>
      </c>
      <c r="K21" s="16"/>
    </row>
    <row r="22" spans="1:11" x14ac:dyDescent="0.25">
      <c r="A22" s="14"/>
      <c r="B22" s="115" t="s">
        <v>199</v>
      </c>
      <c r="C22" s="107">
        <v>315.65352720999937</v>
      </c>
      <c r="D22" s="22">
        <v>356.01152850000108</v>
      </c>
      <c r="E22" s="21">
        <v>12.785537879686725</v>
      </c>
      <c r="F22" s="21">
        <v>1.969991332173169</v>
      </c>
      <c r="G22" s="107">
        <v>42.67662810000003</v>
      </c>
      <c r="H22" s="22">
        <v>48.90785748000004</v>
      </c>
      <c r="I22" s="21">
        <v>14.601034939777735</v>
      </c>
      <c r="J22" s="21">
        <v>1.893389593042089</v>
      </c>
      <c r="K22" s="16"/>
    </row>
    <row r="23" spans="1:11" x14ac:dyDescent="0.25">
      <c r="A23" s="14"/>
      <c r="B23" s="115" t="s">
        <v>200</v>
      </c>
      <c r="C23" s="107">
        <v>220.6176214999989</v>
      </c>
      <c r="D23" s="22">
        <v>345.54824292999905</v>
      </c>
      <c r="E23" s="21">
        <v>56.627671253359409</v>
      </c>
      <c r="F23" s="21">
        <v>1.9120926962334719</v>
      </c>
      <c r="G23" s="107">
        <v>28.071893929999991</v>
      </c>
      <c r="H23" s="22">
        <v>36.155230889999991</v>
      </c>
      <c r="I23" s="21">
        <v>28.795125046270797</v>
      </c>
      <c r="J23" s="21">
        <v>1.3996920214538866</v>
      </c>
      <c r="K23" s="16"/>
    </row>
    <row r="24" spans="1:11" x14ac:dyDescent="0.25">
      <c r="A24" s="14"/>
      <c r="B24" s="115" t="s">
        <v>201</v>
      </c>
      <c r="C24" s="107">
        <v>243.06041688999974</v>
      </c>
      <c r="D24" s="22">
        <v>306.04229192000037</v>
      </c>
      <c r="E24" s="21">
        <v>25.912024605184449</v>
      </c>
      <c r="F24" s="21">
        <v>1.6934863455153799</v>
      </c>
      <c r="G24" s="107">
        <v>24.152466539999992</v>
      </c>
      <c r="H24" s="22">
        <v>33.853144260000043</v>
      </c>
      <c r="I24" s="21">
        <v>40.164335613235693</v>
      </c>
      <c r="J24" s="21">
        <v>1.3105704141680703</v>
      </c>
      <c r="K24" s="16"/>
    </row>
    <row r="25" spans="1:11" x14ac:dyDescent="0.25">
      <c r="A25" s="14"/>
      <c r="B25" s="115" t="s">
        <v>202</v>
      </c>
      <c r="C25" s="107">
        <v>298.84970490999848</v>
      </c>
      <c r="D25" s="22">
        <v>284.55840264000091</v>
      </c>
      <c r="E25" s="21">
        <v>-4.782103524011017</v>
      </c>
      <c r="F25" s="21">
        <v>1.5746051512987524</v>
      </c>
      <c r="G25" s="107">
        <v>41.209419859999997</v>
      </c>
      <c r="H25" s="22">
        <v>35.6204300200001</v>
      </c>
      <c r="I25" s="21">
        <v>-13.562408446872753</v>
      </c>
      <c r="J25" s="21">
        <v>1.3789880598865303</v>
      </c>
      <c r="K25" s="16"/>
    </row>
    <row r="26" spans="1:11" x14ac:dyDescent="0.25">
      <c r="A26" s="14"/>
      <c r="B26" s="115" t="s">
        <v>203</v>
      </c>
      <c r="C26" s="107">
        <v>235.60991987999984</v>
      </c>
      <c r="D26" s="22">
        <v>262.75222428999984</v>
      </c>
      <c r="E26" s="21">
        <v>11.52001767320494</v>
      </c>
      <c r="F26" s="21">
        <v>1.4539405691198521</v>
      </c>
      <c r="G26" s="107">
        <v>43.878785039999926</v>
      </c>
      <c r="H26" s="22">
        <v>35.127698990000106</v>
      </c>
      <c r="I26" s="21">
        <v>-19.943774746776434</v>
      </c>
      <c r="J26" s="21">
        <v>1.3599127649862703</v>
      </c>
      <c r="K26" s="16"/>
    </row>
    <row r="27" spans="1:11" x14ac:dyDescent="0.25">
      <c r="A27" s="14"/>
      <c r="B27" s="115" t="s">
        <v>204</v>
      </c>
      <c r="C27" s="107">
        <v>217.00489479999956</v>
      </c>
      <c r="D27" s="22">
        <v>259.79819938999776</v>
      </c>
      <c r="E27" s="21">
        <v>19.719972044611357</v>
      </c>
      <c r="F27" s="21">
        <v>1.4375944595639427</v>
      </c>
      <c r="G27" s="107">
        <v>18.496417910000034</v>
      </c>
      <c r="H27" s="22">
        <v>52.775089939999809</v>
      </c>
      <c r="I27" s="21">
        <v>185.32600310391513</v>
      </c>
      <c r="J27" s="21">
        <v>2.043103321488124</v>
      </c>
      <c r="K27" s="16"/>
    </row>
    <row r="28" spans="1:11" x14ac:dyDescent="0.25">
      <c r="A28" s="14"/>
      <c r="B28" s="115" t="s">
        <v>205</v>
      </c>
      <c r="C28" s="107">
        <v>226.02812185000036</v>
      </c>
      <c r="D28" s="22">
        <v>219.05246670999938</v>
      </c>
      <c r="E28" s="21">
        <v>-3.0861890471444275</v>
      </c>
      <c r="F28" s="21">
        <v>1.2121277716147023</v>
      </c>
      <c r="G28" s="107">
        <v>28.421754119999996</v>
      </c>
      <c r="H28" s="22">
        <v>23.179663949999984</v>
      </c>
      <c r="I28" s="21">
        <v>-18.443936105657976</v>
      </c>
      <c r="J28" s="21">
        <v>0.89736367026689079</v>
      </c>
      <c r="K28" s="16"/>
    </row>
    <row r="29" spans="1:11" x14ac:dyDescent="0.25">
      <c r="A29" s="14"/>
      <c r="B29" s="115" t="s">
        <v>206</v>
      </c>
      <c r="C29" s="107">
        <v>215.44607589000003</v>
      </c>
      <c r="D29" s="22">
        <v>194.48155676999988</v>
      </c>
      <c r="E29" s="21">
        <v>-9.730750041928804</v>
      </c>
      <c r="F29" s="21">
        <v>1.0761645352292086</v>
      </c>
      <c r="G29" s="107">
        <v>34.714896109999991</v>
      </c>
      <c r="H29" s="22">
        <v>27.112069209999973</v>
      </c>
      <c r="I29" s="21">
        <v>-21.900762358352399</v>
      </c>
      <c r="J29" s="21">
        <v>1.0496004595793786</v>
      </c>
      <c r="K29" s="16"/>
    </row>
    <row r="30" spans="1:11" x14ac:dyDescent="0.25">
      <c r="A30" s="14"/>
      <c r="B30" s="115" t="s">
        <v>207</v>
      </c>
      <c r="C30" s="107">
        <v>210.23375058999991</v>
      </c>
      <c r="D30" s="22">
        <v>177.35350630000161</v>
      </c>
      <c r="E30" s="21">
        <v>-15.639850498658369</v>
      </c>
      <c r="F30" s="21">
        <v>0.98138639390022342</v>
      </c>
      <c r="G30" s="107">
        <v>25.371386319999981</v>
      </c>
      <c r="H30" s="22">
        <v>20.71306881000001</v>
      </c>
      <c r="I30" s="21">
        <v>-18.36051625735513</v>
      </c>
      <c r="J30" s="21">
        <v>0.80187337874811082</v>
      </c>
      <c r="K30" s="16"/>
    </row>
    <row r="31" spans="1:11" x14ac:dyDescent="0.25">
      <c r="A31" s="14"/>
      <c r="B31" s="115" t="s">
        <v>208</v>
      </c>
      <c r="C31" s="107">
        <v>141.70531602999995</v>
      </c>
      <c r="D31" s="22">
        <v>147.7259296999998</v>
      </c>
      <c r="E31" s="21">
        <v>4.2486858211623124</v>
      </c>
      <c r="F31" s="21">
        <v>0.81744207068907215</v>
      </c>
      <c r="G31" s="107">
        <v>13.359872600000003</v>
      </c>
      <c r="H31" s="22">
        <v>17.052142810000017</v>
      </c>
      <c r="I31" s="21">
        <v>27.637016613466912</v>
      </c>
      <c r="J31" s="21">
        <v>0.66014647541500704</v>
      </c>
      <c r="K31" s="16"/>
    </row>
    <row r="32" spans="1:11" x14ac:dyDescent="0.25">
      <c r="A32" s="14"/>
      <c r="B32" s="115" t="s">
        <v>209</v>
      </c>
      <c r="C32" s="107">
        <v>127.27520092000024</v>
      </c>
      <c r="D32" s="22">
        <v>123.37660162999971</v>
      </c>
      <c r="E32" s="21">
        <v>-3.0631256221320124</v>
      </c>
      <c r="F32" s="21">
        <v>0.68270495853923097</v>
      </c>
      <c r="G32" s="107">
        <v>18.213336119999965</v>
      </c>
      <c r="H32" s="22">
        <v>13.727012830000007</v>
      </c>
      <c r="I32" s="21">
        <v>-24.632078716614426</v>
      </c>
      <c r="J32" s="21">
        <v>0.53141937870628686</v>
      </c>
      <c r="K32" s="16"/>
    </row>
    <row r="33" spans="1:11" x14ac:dyDescent="0.25">
      <c r="A33" s="14"/>
      <c r="B33" s="115" t="s">
        <v>210</v>
      </c>
      <c r="C33" s="107">
        <v>133.5250309300005</v>
      </c>
      <c r="D33" s="22">
        <v>118.17889446999978</v>
      </c>
      <c r="E33" s="21">
        <v>-11.493078378724231</v>
      </c>
      <c r="F33" s="21">
        <v>0.65394342349704693</v>
      </c>
      <c r="G33" s="107">
        <v>20.541341319999969</v>
      </c>
      <c r="H33" s="22">
        <v>12.995797680000013</v>
      </c>
      <c r="I33" s="21">
        <v>-36.733451445321521</v>
      </c>
      <c r="J33" s="21">
        <v>0.50311155197617796</v>
      </c>
      <c r="K33" s="16"/>
    </row>
    <row r="34" spans="1:11" x14ac:dyDescent="0.25">
      <c r="A34" s="14"/>
      <c r="B34" s="115" t="s">
        <v>211</v>
      </c>
      <c r="C34" s="107">
        <v>111.50453191000008</v>
      </c>
      <c r="D34" s="22">
        <v>113.7208489300001</v>
      </c>
      <c r="E34" s="21">
        <v>1.9876474812601241</v>
      </c>
      <c r="F34" s="21">
        <v>0.62927480922706669</v>
      </c>
      <c r="G34" s="107">
        <v>20.111649920000016</v>
      </c>
      <c r="H34" s="22">
        <v>11.456033930000006</v>
      </c>
      <c r="I34" s="21">
        <v>-43.037821483718439</v>
      </c>
      <c r="J34" s="21">
        <v>0.44350205750618077</v>
      </c>
      <c r="K34" s="16"/>
    </row>
    <row r="35" spans="1:11" x14ac:dyDescent="0.25">
      <c r="A35" s="14"/>
      <c r="B35" s="115" t="s">
        <v>212</v>
      </c>
      <c r="C35" s="107">
        <v>91.005239749999845</v>
      </c>
      <c r="D35" s="22">
        <v>92.37949798000011</v>
      </c>
      <c r="E35" s="21">
        <v>1.5100869288136476</v>
      </c>
      <c r="F35" s="21">
        <v>0.51118235147575686</v>
      </c>
      <c r="G35" s="107">
        <v>13.944386250000017</v>
      </c>
      <c r="H35" s="22">
        <v>11.117212670000004</v>
      </c>
      <c r="I35" s="21">
        <v>-20.274636181997675</v>
      </c>
      <c r="J35" s="21">
        <v>0.43038513354671781</v>
      </c>
      <c r="K35" s="16"/>
    </row>
    <row r="36" spans="1:11" x14ac:dyDescent="0.25">
      <c r="A36" s="14"/>
      <c r="B36" s="115" t="s">
        <v>213</v>
      </c>
      <c r="C36" s="107">
        <v>86.18874020000024</v>
      </c>
      <c r="D36" s="22">
        <v>92.35428806000003</v>
      </c>
      <c r="E36" s="21">
        <v>7.1535421514372866</v>
      </c>
      <c r="F36" s="21">
        <v>0.51104285227444113</v>
      </c>
      <c r="G36" s="107">
        <v>15.295376249999984</v>
      </c>
      <c r="H36" s="22">
        <v>10.524087199999997</v>
      </c>
      <c r="I36" s="21">
        <v>-31.19432285949809</v>
      </c>
      <c r="J36" s="21">
        <v>0.40742322823885507</v>
      </c>
      <c r="K36" s="16"/>
    </row>
    <row r="37" spans="1:11" x14ac:dyDescent="0.25">
      <c r="A37" s="14"/>
      <c r="B37" s="115" t="s">
        <v>214</v>
      </c>
      <c r="C37" s="107">
        <v>80.824665200000112</v>
      </c>
      <c r="D37" s="22">
        <v>84.432326070000059</v>
      </c>
      <c r="E37" s="21">
        <v>4.4635642610740378</v>
      </c>
      <c r="F37" s="21">
        <v>0.46720664135211643</v>
      </c>
      <c r="G37" s="107">
        <v>11.192820600000003</v>
      </c>
      <c r="H37" s="22">
        <v>13.313878420000002</v>
      </c>
      <c r="I37" s="21">
        <v>18.95016364329112</v>
      </c>
      <c r="J37" s="21">
        <v>0.51542553982791295</v>
      </c>
      <c r="K37" s="16"/>
    </row>
    <row r="38" spans="1:11" x14ac:dyDescent="0.25">
      <c r="A38" s="14"/>
      <c r="B38" s="115" t="s">
        <v>215</v>
      </c>
      <c r="C38" s="107">
        <v>69.515725009999997</v>
      </c>
      <c r="D38" s="22">
        <v>81.350579930000237</v>
      </c>
      <c r="E38" s="21">
        <v>17.024716232618985</v>
      </c>
      <c r="F38" s="21">
        <v>0.45015378576247578</v>
      </c>
      <c r="G38" s="107">
        <v>10.110140680000006</v>
      </c>
      <c r="H38" s="22">
        <v>11.451004660000001</v>
      </c>
      <c r="I38" s="21">
        <v>13.262565007156702</v>
      </c>
      <c r="J38" s="21">
        <v>0.44330735735022936</v>
      </c>
      <c r="K38" s="16"/>
    </row>
    <row r="39" spans="1:11" x14ac:dyDescent="0.25">
      <c r="A39" s="14"/>
      <c r="B39" s="115" t="s">
        <v>216</v>
      </c>
      <c r="C39" s="107">
        <v>29.069397670000033</v>
      </c>
      <c r="D39" s="22">
        <v>79.76732522999977</v>
      </c>
      <c r="E39" s="21">
        <v>174.40308924020331</v>
      </c>
      <c r="F39" s="21">
        <v>0.44139283903481003</v>
      </c>
      <c r="G39" s="107">
        <v>4.6426704700000005</v>
      </c>
      <c r="H39" s="22">
        <v>3.2577864099999987</v>
      </c>
      <c r="I39" s="21">
        <v>-29.829471399033014</v>
      </c>
      <c r="J39" s="21">
        <v>0.12611999794859835</v>
      </c>
      <c r="K39" s="16"/>
    </row>
    <row r="40" spans="1:11" x14ac:dyDescent="0.25">
      <c r="A40" s="14"/>
      <c r="B40" s="115" t="s">
        <v>217</v>
      </c>
      <c r="C40" s="107">
        <v>70.726651699999962</v>
      </c>
      <c r="D40" s="22">
        <v>77.976309280000038</v>
      </c>
      <c r="E40" s="21">
        <v>10.250248535376482</v>
      </c>
      <c r="F40" s="21">
        <v>0.43148224453201611</v>
      </c>
      <c r="G40" s="107">
        <v>11.900721159999991</v>
      </c>
      <c r="H40" s="22">
        <v>10.391343519999991</v>
      </c>
      <c r="I40" s="21">
        <v>-12.683077098497463</v>
      </c>
      <c r="J40" s="21">
        <v>0.4022842686686694</v>
      </c>
      <c r="K40" s="16"/>
    </row>
    <row r="41" spans="1:11" x14ac:dyDescent="0.25">
      <c r="A41" s="14"/>
      <c r="B41" s="115" t="s">
        <v>218</v>
      </c>
      <c r="C41" s="107">
        <v>57.081443399999841</v>
      </c>
      <c r="D41" s="22">
        <v>70.168310140000102</v>
      </c>
      <c r="E41" s="21">
        <v>22.926657001809978</v>
      </c>
      <c r="F41" s="21">
        <v>0.38827664753288588</v>
      </c>
      <c r="G41" s="107">
        <v>8.7836491100000131</v>
      </c>
      <c r="H41" s="22">
        <v>11.564663230000004</v>
      </c>
      <c r="I41" s="21">
        <v>31.661261568769426</v>
      </c>
      <c r="J41" s="21">
        <v>0.44770746736703088</v>
      </c>
      <c r="K41" s="16"/>
    </row>
    <row r="42" spans="1:11" x14ac:dyDescent="0.25">
      <c r="A42" s="14"/>
      <c r="B42" s="115" t="s">
        <v>219</v>
      </c>
      <c r="C42" s="107">
        <v>59.573632769999932</v>
      </c>
      <c r="D42" s="22">
        <v>68.402189420000326</v>
      </c>
      <c r="E42" s="21">
        <v>14.819570738761922</v>
      </c>
      <c r="F42" s="21">
        <v>0.37850381089293145</v>
      </c>
      <c r="G42" s="107">
        <v>9.2599308500000017</v>
      </c>
      <c r="H42" s="22">
        <v>10.247438540000003</v>
      </c>
      <c r="I42" s="21">
        <v>10.664309550432559</v>
      </c>
      <c r="J42" s="21">
        <v>0.39671321719436736</v>
      </c>
      <c r="K42" s="16"/>
    </row>
    <row r="43" spans="1:11" x14ac:dyDescent="0.25">
      <c r="A43" s="14"/>
      <c r="B43" s="115" t="s">
        <v>220</v>
      </c>
      <c r="C43" s="107">
        <v>43.264607139999988</v>
      </c>
      <c r="D43" s="22">
        <v>60.633776590000011</v>
      </c>
      <c r="E43" s="21">
        <v>40.146370435758506</v>
      </c>
      <c r="F43" s="21">
        <v>0.33551726491133577</v>
      </c>
      <c r="G43" s="107">
        <v>5.2607279199999999</v>
      </c>
      <c r="H43" s="22">
        <v>12.914899040000007</v>
      </c>
      <c r="I43" s="21">
        <v>145.49642628163153</v>
      </c>
      <c r="J43" s="21">
        <v>0.4999796903294087</v>
      </c>
      <c r="K43" s="16"/>
    </row>
    <row r="44" spans="1:11" x14ac:dyDescent="0.25">
      <c r="A44" s="14"/>
      <c r="B44" s="115" t="s">
        <v>2</v>
      </c>
      <c r="C44" s="107">
        <v>1090.0960822499856</v>
      </c>
      <c r="D44" s="22">
        <v>1053.4706564898879</v>
      </c>
      <c r="E44" s="21">
        <v>-3.3598346381083943</v>
      </c>
      <c r="F44" s="21">
        <v>5.8293844323747814</v>
      </c>
      <c r="G44" s="107">
        <v>153.41796396000177</v>
      </c>
      <c r="H44" s="22">
        <v>137.1707290699942</v>
      </c>
      <c r="I44" s="21">
        <v>-10.590177623686536</v>
      </c>
      <c r="J44" s="21">
        <v>5.3103457046207687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17">
        <v>16048.344245950077</v>
      </c>
      <c r="D13" s="117">
        <v>18071.730706920007</v>
      </c>
      <c r="E13" s="29">
        <v>12.60806990403729</v>
      </c>
      <c r="F13" s="29">
        <v>100</v>
      </c>
      <c r="G13" s="117">
        <v>2157.2423753899993</v>
      </c>
      <c r="H13" s="117">
        <v>2583.0847312000014</v>
      </c>
      <c r="I13" s="29">
        <v>19.740125665435059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5" t="s">
        <v>193</v>
      </c>
      <c r="C16" s="107">
        <v>1693.9555201799776</v>
      </c>
      <c r="D16" s="22">
        <v>1559.9311139799502</v>
      </c>
      <c r="E16" s="21">
        <v>-7.9119200358807369</v>
      </c>
      <c r="F16" s="21">
        <v>8.6318855635814842</v>
      </c>
      <c r="G16" s="107">
        <v>215.03215336999949</v>
      </c>
      <c r="H16" s="22">
        <v>195.97420816000152</v>
      </c>
      <c r="I16" s="21">
        <v>-8.8628351208507539</v>
      </c>
      <c r="J16" s="21">
        <v>7.5868284842889944</v>
      </c>
      <c r="K16" s="16"/>
    </row>
    <row r="17" spans="1:11" x14ac:dyDescent="0.25">
      <c r="A17" s="14"/>
      <c r="B17" s="115" t="s">
        <v>207</v>
      </c>
      <c r="C17" s="107">
        <v>210.23375059000119</v>
      </c>
      <c r="D17" s="22">
        <v>177.35350630000161</v>
      </c>
      <c r="E17" s="21">
        <v>-15.639850498658891</v>
      </c>
      <c r="F17" s="21">
        <v>0.98138639390022342</v>
      </c>
      <c r="G17" s="107">
        <v>25.371386320000031</v>
      </c>
      <c r="H17" s="22">
        <v>20.713068810000003</v>
      </c>
      <c r="I17" s="21">
        <v>-18.360516257355318</v>
      </c>
      <c r="J17" s="21">
        <v>0.8018733787481106</v>
      </c>
      <c r="K17" s="16"/>
    </row>
    <row r="18" spans="1:11" x14ac:dyDescent="0.25">
      <c r="A18" s="14"/>
      <c r="B18" s="115" t="s">
        <v>221</v>
      </c>
      <c r="C18" s="107">
        <v>29.424047219999999</v>
      </c>
      <c r="D18" s="22">
        <v>2.29714E-3</v>
      </c>
      <c r="E18" s="21">
        <v>-99.992192984252554</v>
      </c>
      <c r="F18" s="21">
        <v>1.2711234121701371E-5</v>
      </c>
      <c r="G18" s="107">
        <v>0</v>
      </c>
      <c r="H18" s="22">
        <v>0</v>
      </c>
      <c r="I18" s="21" t="s">
        <v>120</v>
      </c>
      <c r="J18" s="21">
        <v>0</v>
      </c>
      <c r="K18" s="16"/>
    </row>
    <row r="19" spans="1:11" x14ac:dyDescent="0.25">
      <c r="A19" s="14"/>
      <c r="B19" s="115" t="s">
        <v>206</v>
      </c>
      <c r="C19" s="107">
        <v>215.44607588999983</v>
      </c>
      <c r="D19" s="22">
        <v>194.48155676999968</v>
      </c>
      <c r="E19" s="21">
        <v>-9.7307500419288147</v>
      </c>
      <c r="F19" s="21">
        <v>1.0761645352292075</v>
      </c>
      <c r="G19" s="107">
        <v>34.714896110000041</v>
      </c>
      <c r="H19" s="22">
        <v>27.112069210000026</v>
      </c>
      <c r="I19" s="21">
        <v>-21.900762358352356</v>
      </c>
      <c r="J19" s="21">
        <v>1.0496004595793806</v>
      </c>
      <c r="K19" s="16"/>
    </row>
    <row r="20" spans="1:11" x14ac:dyDescent="0.25">
      <c r="A20" s="14"/>
      <c r="B20" s="115" t="s">
        <v>222</v>
      </c>
      <c r="C20" s="107">
        <v>28.769254850000056</v>
      </c>
      <c r="D20" s="22">
        <v>8.9676151200000049</v>
      </c>
      <c r="E20" s="21">
        <v>-68.82917139579655</v>
      </c>
      <c r="F20" s="21">
        <v>4.9622337038068724E-2</v>
      </c>
      <c r="G20" s="107">
        <v>7.8285321400000081</v>
      </c>
      <c r="H20" s="22">
        <v>1.5674958500000011</v>
      </c>
      <c r="I20" s="21">
        <v>-79.977142304994103</v>
      </c>
      <c r="J20" s="21">
        <v>6.0683098431378327E-2</v>
      </c>
      <c r="K20" s="16"/>
    </row>
    <row r="21" spans="1:11" x14ac:dyDescent="0.25">
      <c r="A21" s="14"/>
      <c r="B21" s="115" t="s">
        <v>223</v>
      </c>
      <c r="C21" s="107">
        <v>31.347620960000008</v>
      </c>
      <c r="D21" s="22">
        <v>11.85425787</v>
      </c>
      <c r="E21" s="21">
        <v>-62.184505531931137</v>
      </c>
      <c r="F21" s="21">
        <v>6.559558717561445E-2</v>
      </c>
      <c r="G21" s="107">
        <v>0.52558726</v>
      </c>
      <c r="H21" s="22">
        <v>0.24240483999999995</v>
      </c>
      <c r="I21" s="21">
        <v>-53.879239766960872</v>
      </c>
      <c r="J21" s="21">
        <v>9.3843162429823983E-3</v>
      </c>
      <c r="K21" s="16"/>
    </row>
    <row r="22" spans="1:11" x14ac:dyDescent="0.25">
      <c r="A22" s="14"/>
      <c r="B22" s="115" t="s">
        <v>210</v>
      </c>
      <c r="C22" s="107">
        <v>133.52503093000033</v>
      </c>
      <c r="D22" s="22">
        <v>118.17889446999952</v>
      </c>
      <c r="E22" s="21">
        <v>-11.493078378724309</v>
      </c>
      <c r="F22" s="21">
        <v>0.6539434234970456</v>
      </c>
      <c r="G22" s="107">
        <v>20.541341319999962</v>
      </c>
      <c r="H22" s="22">
        <v>12.995797680000006</v>
      </c>
      <c r="I22" s="21">
        <v>-36.733451445321528</v>
      </c>
      <c r="J22" s="21">
        <v>0.50311155197617774</v>
      </c>
      <c r="K22" s="16"/>
    </row>
    <row r="23" spans="1:11" x14ac:dyDescent="0.25">
      <c r="A23" s="14"/>
      <c r="B23" s="115" t="s">
        <v>202</v>
      </c>
      <c r="C23" s="107">
        <v>298.84970490999922</v>
      </c>
      <c r="D23" s="22">
        <v>284.5584026399992</v>
      </c>
      <c r="E23" s="21">
        <v>-4.782103524011827</v>
      </c>
      <c r="F23" s="21">
        <v>1.5746051512987431</v>
      </c>
      <c r="G23" s="107">
        <v>41.209419860000082</v>
      </c>
      <c r="H23" s="22">
        <v>35.620430020000086</v>
      </c>
      <c r="I23" s="21">
        <v>-13.562408446872965</v>
      </c>
      <c r="J23" s="21">
        <v>1.3789880598865298</v>
      </c>
      <c r="K23" s="16"/>
    </row>
    <row r="24" spans="1:11" x14ac:dyDescent="0.25">
      <c r="A24" s="14"/>
      <c r="B24" s="115" t="s">
        <v>224</v>
      </c>
      <c r="C24" s="107">
        <v>42.731624120000035</v>
      </c>
      <c r="D24" s="22">
        <v>30.845197120000009</v>
      </c>
      <c r="E24" s="21">
        <v>-27.816464374535023</v>
      </c>
      <c r="F24" s="21">
        <v>0.17068203162295242</v>
      </c>
      <c r="G24" s="107">
        <v>7.9464985199999978</v>
      </c>
      <c r="H24" s="22">
        <v>2.9463482399999994</v>
      </c>
      <c r="I24" s="21">
        <v>-62.922685600651192</v>
      </c>
      <c r="J24" s="21">
        <v>0.11406316658576041</v>
      </c>
      <c r="K24" s="16"/>
    </row>
    <row r="25" spans="1:11" x14ac:dyDescent="0.25">
      <c r="A25" s="14"/>
      <c r="B25" s="115" t="s">
        <v>225</v>
      </c>
      <c r="C25" s="107">
        <v>46.505979119999893</v>
      </c>
      <c r="D25" s="22">
        <v>36.478593969999999</v>
      </c>
      <c r="E25" s="21">
        <v>-21.561496692986772</v>
      </c>
      <c r="F25" s="21">
        <v>0.20185445744845928</v>
      </c>
      <c r="G25" s="107">
        <v>7.4702540100000014</v>
      </c>
      <c r="H25" s="22">
        <v>5.5164109599999973</v>
      </c>
      <c r="I25" s="21">
        <v>-26.154974748977832</v>
      </c>
      <c r="J25" s="21">
        <v>0.21355904021922215</v>
      </c>
      <c r="K25" s="16"/>
    </row>
    <row r="26" spans="1:11" x14ac:dyDescent="0.25">
      <c r="A26" s="14"/>
      <c r="B26" s="115" t="s">
        <v>226</v>
      </c>
      <c r="C26" s="107">
        <v>24.105452239999984</v>
      </c>
      <c r="D26" s="22">
        <v>14.998665340000006</v>
      </c>
      <c r="E26" s="21">
        <v>-37.778950626316835</v>
      </c>
      <c r="F26" s="21">
        <v>8.2995179505727878E-2</v>
      </c>
      <c r="G26" s="107">
        <v>3.5558347699999997</v>
      </c>
      <c r="H26" s="22">
        <v>1.8779189299999999</v>
      </c>
      <c r="I26" s="21">
        <v>-47.187677395932546</v>
      </c>
      <c r="J26" s="21">
        <v>7.2700632206036508E-2</v>
      </c>
      <c r="K26" s="16"/>
    </row>
    <row r="27" spans="1:11" x14ac:dyDescent="0.25">
      <c r="A27" s="14"/>
      <c r="B27" s="115" t="s">
        <v>227</v>
      </c>
      <c r="C27" s="107">
        <v>45.632356459999933</v>
      </c>
      <c r="D27" s="22">
        <v>36.562853540000013</v>
      </c>
      <c r="E27" s="21">
        <v>-19.875157944012813</v>
      </c>
      <c r="F27" s="21">
        <v>0.20232070814335124</v>
      </c>
      <c r="G27" s="107">
        <v>5.4740615100000021</v>
      </c>
      <c r="H27" s="22">
        <v>6.8167544699999967</v>
      </c>
      <c r="I27" s="21">
        <v>24.528276811416294</v>
      </c>
      <c r="J27" s="21">
        <v>0.26389976246862007</v>
      </c>
      <c r="K27" s="16"/>
    </row>
    <row r="28" spans="1:11" x14ac:dyDescent="0.25">
      <c r="A28" s="14"/>
      <c r="B28" s="115" t="s">
        <v>228</v>
      </c>
      <c r="C28" s="107">
        <v>58.563948369999942</v>
      </c>
      <c r="D28" s="22">
        <v>50.869084330000142</v>
      </c>
      <c r="E28" s="21">
        <v>-13.139250774870192</v>
      </c>
      <c r="F28" s="21">
        <v>0.28148429807290903</v>
      </c>
      <c r="G28" s="107">
        <v>7.5969421900000045</v>
      </c>
      <c r="H28" s="22">
        <v>5.977723589999993</v>
      </c>
      <c r="I28" s="21">
        <v>-21.314083475999311</v>
      </c>
      <c r="J28" s="21">
        <v>0.23141802194088204</v>
      </c>
      <c r="K28" s="16"/>
    </row>
    <row r="29" spans="1:11" x14ac:dyDescent="0.25">
      <c r="A29" s="14"/>
      <c r="B29" s="115" t="s">
        <v>205</v>
      </c>
      <c r="C29" s="107">
        <v>226.02812185000192</v>
      </c>
      <c r="D29" s="22">
        <v>219.05246670999867</v>
      </c>
      <c r="E29" s="21">
        <v>-3.0861890471454156</v>
      </c>
      <c r="F29" s="21">
        <v>1.2121277716146985</v>
      </c>
      <c r="G29" s="107">
        <v>28.421754119999981</v>
      </c>
      <c r="H29" s="22">
        <v>23.179663949999998</v>
      </c>
      <c r="I29" s="21">
        <v>-18.443936105657876</v>
      </c>
      <c r="J29" s="21">
        <v>0.89736367026689146</v>
      </c>
      <c r="K29" s="16"/>
    </row>
    <row r="30" spans="1:11" x14ac:dyDescent="0.25">
      <c r="A30" s="14"/>
      <c r="B30" s="115" t="s">
        <v>229</v>
      </c>
      <c r="C30" s="107">
        <v>6.5451815499999997</v>
      </c>
      <c r="D30" s="22">
        <v>0.84806187</v>
      </c>
      <c r="E30" s="21">
        <v>-87.042958800737921</v>
      </c>
      <c r="F30" s="21">
        <v>4.6927540242466164E-3</v>
      </c>
      <c r="G30" s="107">
        <v>5.0182571999999999</v>
      </c>
      <c r="H30" s="22">
        <v>0</v>
      </c>
      <c r="I30" s="21" t="s">
        <v>120</v>
      </c>
      <c r="J30" s="21">
        <v>0</v>
      </c>
      <c r="K30" s="16"/>
    </row>
    <row r="31" spans="1:11" x14ac:dyDescent="0.25">
      <c r="A31" s="14"/>
      <c r="B31" s="115" t="s">
        <v>230</v>
      </c>
      <c r="C31" s="107">
        <v>10.715758189999988</v>
      </c>
      <c r="D31" s="22">
        <v>5.611701250000003</v>
      </c>
      <c r="E31" s="21">
        <v>-47.631318750390641</v>
      </c>
      <c r="F31" s="21">
        <v>3.1052373129105873E-2</v>
      </c>
      <c r="G31" s="107">
        <v>1.5538153600000002</v>
      </c>
      <c r="H31" s="22">
        <v>0.35131115000000002</v>
      </c>
      <c r="I31" s="21">
        <v>-77.390418511501906</v>
      </c>
      <c r="J31" s="21">
        <v>1.3600450103578075E-2</v>
      </c>
      <c r="K31" s="16"/>
    </row>
    <row r="32" spans="1:11" x14ac:dyDescent="0.25">
      <c r="A32" s="14"/>
      <c r="B32" s="115" t="s">
        <v>231</v>
      </c>
      <c r="C32" s="107">
        <v>4.6720158000000014</v>
      </c>
      <c r="D32" s="22">
        <v>0.62510514000000017</v>
      </c>
      <c r="E32" s="21">
        <v>-86.620226327145559</v>
      </c>
      <c r="F32" s="21">
        <v>3.4590219948365856E-3</v>
      </c>
      <c r="G32" s="107">
        <v>0.40029113999999993</v>
      </c>
      <c r="H32" s="22">
        <v>0</v>
      </c>
      <c r="I32" s="21" t="s">
        <v>120</v>
      </c>
      <c r="J32" s="21">
        <v>0</v>
      </c>
      <c r="K32" s="16"/>
    </row>
    <row r="33" spans="1:13" x14ac:dyDescent="0.25">
      <c r="A33" s="14"/>
      <c r="B33" s="115" t="s">
        <v>209</v>
      </c>
      <c r="C33" s="107">
        <v>127.27520091999978</v>
      </c>
      <c r="D33" s="22">
        <v>123.37660163000066</v>
      </c>
      <c r="E33" s="21">
        <v>-3.0631256221309133</v>
      </c>
      <c r="F33" s="21">
        <v>0.6827049585392363</v>
      </c>
      <c r="G33" s="107">
        <v>18.213336119999994</v>
      </c>
      <c r="H33" s="22">
        <v>13.727012829999964</v>
      </c>
      <c r="I33" s="21">
        <v>-24.632078716614782</v>
      </c>
      <c r="J33" s="21">
        <v>0.53141937870628519</v>
      </c>
      <c r="K33" s="16"/>
    </row>
    <row r="34" spans="1:13" x14ac:dyDescent="0.25">
      <c r="A34" s="14"/>
      <c r="B34" s="115" t="s">
        <v>232</v>
      </c>
      <c r="C34" s="107">
        <v>23.681793710000012</v>
      </c>
      <c r="D34" s="22">
        <v>21.272050240000009</v>
      </c>
      <c r="E34" s="21">
        <v>-10.175510772152574</v>
      </c>
      <c r="F34" s="21">
        <v>0.1177089819729028</v>
      </c>
      <c r="G34" s="107">
        <v>3.3980258699999988</v>
      </c>
      <c r="H34" s="22">
        <v>1.9886906899999999</v>
      </c>
      <c r="I34" s="21">
        <v>-41.475116256251439</v>
      </c>
      <c r="J34" s="21">
        <v>7.6988983984127027E-2</v>
      </c>
      <c r="K34" s="16"/>
    </row>
    <row r="35" spans="1:13" x14ac:dyDescent="0.25">
      <c r="A35" s="14"/>
      <c r="B35" s="115" t="s">
        <v>2</v>
      </c>
      <c r="C35" s="107">
        <v>143.87278775999997</v>
      </c>
      <c r="D35" s="22">
        <v>121.53904105999999</v>
      </c>
      <c r="E35" s="21">
        <v>-15.523259851790606</v>
      </c>
      <c r="F35" s="21">
        <v>0.67253680918043113</v>
      </c>
      <c r="G35" s="107">
        <v>16.93986859</v>
      </c>
      <c r="H35" s="22">
        <v>13.670639499999998</v>
      </c>
      <c r="I35" s="21">
        <v>-19.299022732265492</v>
      </c>
      <c r="J35" s="21">
        <v>0.52923697526751856</v>
      </c>
      <c r="K35" s="16"/>
    </row>
    <row r="36" spans="1:13" x14ac:dyDescent="0.25">
      <c r="A36" s="14"/>
      <c r="B36" s="123" t="s">
        <v>21</v>
      </c>
      <c r="C36" s="22">
        <v>3401.8812256199794</v>
      </c>
      <c r="D36" s="22">
        <v>3017.40706648995</v>
      </c>
      <c r="E36" s="24">
        <v>-11.301810193563133</v>
      </c>
      <c r="F36" s="24">
        <v>16.696835048203369</v>
      </c>
      <c r="G36" s="22">
        <v>451.21225577999962</v>
      </c>
      <c r="H36" s="22">
        <v>370.27794888000159</v>
      </c>
      <c r="I36" s="24">
        <v>-17.937080800274106</v>
      </c>
      <c r="J36" s="24">
        <v>14.334719430902476</v>
      </c>
      <c r="K36" s="16"/>
      <c r="L36" s="124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tr">
        <f>IF(F37="","",1)</f>
        <v/>
      </c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16.710937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17">
        <v>16048.344245950077</v>
      </c>
      <c r="D13" s="117">
        <v>18071.730706920007</v>
      </c>
      <c r="E13" s="29">
        <v>12.60806990403729</v>
      </c>
      <c r="F13" s="29">
        <v>100</v>
      </c>
      <c r="G13" s="117">
        <v>2157.2423753899993</v>
      </c>
      <c r="H13" s="117">
        <v>2583.0847312000014</v>
      </c>
      <c r="I13" s="29">
        <v>19.740125665435059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191</v>
      </c>
      <c r="C16" s="107">
        <v>3843.3687788099805</v>
      </c>
      <c r="D16" s="22">
        <v>4604.0419272000654</v>
      </c>
      <c r="E16" s="21">
        <v>19.791833471301999</v>
      </c>
      <c r="F16" s="21">
        <v>25.476485909770062</v>
      </c>
      <c r="G16" s="107">
        <v>482.92584672000015</v>
      </c>
      <c r="H16" s="22">
        <v>768.21827710999969</v>
      </c>
      <c r="I16" s="21">
        <v>59.07582547666199</v>
      </c>
      <c r="J16" s="21">
        <v>29.740343699570211</v>
      </c>
      <c r="K16" s="16"/>
    </row>
    <row r="17" spans="1:11" x14ac:dyDescent="0.25">
      <c r="A17" s="14"/>
      <c r="B17" s="9" t="s">
        <v>192</v>
      </c>
      <c r="C17" s="107">
        <v>3501.1240091699065</v>
      </c>
      <c r="D17" s="22">
        <v>3897.6666689000695</v>
      </c>
      <c r="E17" s="21">
        <v>11.326152935216394</v>
      </c>
      <c r="F17" s="21">
        <v>21.567755363948507</v>
      </c>
      <c r="G17" s="107">
        <v>496.52670503000479</v>
      </c>
      <c r="H17" s="22">
        <v>540.42333185999621</v>
      </c>
      <c r="I17" s="21">
        <v>8.8407383500830541</v>
      </c>
      <c r="J17" s="21">
        <v>20.921626198802095</v>
      </c>
      <c r="K17" s="16"/>
    </row>
    <row r="18" spans="1:11" x14ac:dyDescent="0.25">
      <c r="A18" s="14"/>
      <c r="B18" s="9" t="s">
        <v>196</v>
      </c>
      <c r="C18" s="107">
        <v>312.74269517999994</v>
      </c>
      <c r="D18" s="22">
        <v>639.64870889999327</v>
      </c>
      <c r="E18" s="21">
        <v>104.52874479828908</v>
      </c>
      <c r="F18" s="21">
        <v>3.5394988962239222</v>
      </c>
      <c r="G18" s="107">
        <v>55.659309109999995</v>
      </c>
      <c r="H18" s="22">
        <v>93.488150100000041</v>
      </c>
      <c r="I18" s="21">
        <v>67.964984824440705</v>
      </c>
      <c r="J18" s="21">
        <v>3.6192444239554256</v>
      </c>
      <c r="K18" s="16"/>
    </row>
    <row r="19" spans="1:11" x14ac:dyDescent="0.25">
      <c r="A19" s="14"/>
      <c r="B19" s="9" t="s">
        <v>194</v>
      </c>
      <c r="C19" s="107">
        <v>761.23472978000621</v>
      </c>
      <c r="D19" s="22">
        <v>959.02794257999108</v>
      </c>
      <c r="E19" s="21">
        <v>25.983209260190531</v>
      </c>
      <c r="F19" s="21">
        <v>5.3067852666306123</v>
      </c>
      <c r="G19" s="107">
        <v>114.03615133999897</v>
      </c>
      <c r="H19" s="22">
        <v>135.00880262999991</v>
      </c>
      <c r="I19" s="21">
        <v>18.391230362967036</v>
      </c>
      <c r="J19" s="21">
        <v>5.2266501752453172</v>
      </c>
      <c r="K19" s="16"/>
    </row>
    <row r="20" spans="1:11" x14ac:dyDescent="0.25">
      <c r="A20" s="14"/>
      <c r="B20" s="9" t="s">
        <v>200</v>
      </c>
      <c r="C20" s="107">
        <v>220.6176214999993</v>
      </c>
      <c r="D20" s="22">
        <v>345.54824292999899</v>
      </c>
      <c r="E20" s="21">
        <v>56.627671253359104</v>
      </c>
      <c r="F20" s="21">
        <v>1.9120926962334714</v>
      </c>
      <c r="G20" s="107">
        <v>28.071893930000016</v>
      </c>
      <c r="H20" s="22">
        <v>36.155230889999999</v>
      </c>
      <c r="I20" s="21">
        <v>28.795125046270709</v>
      </c>
      <c r="J20" s="21">
        <v>1.3996920214538868</v>
      </c>
      <c r="K20" s="16"/>
    </row>
    <row r="21" spans="1:11" x14ac:dyDescent="0.25">
      <c r="A21" s="14"/>
      <c r="B21" s="9" t="s">
        <v>198</v>
      </c>
      <c r="C21" s="107">
        <v>241.50287687999725</v>
      </c>
      <c r="D21" s="22">
        <v>361.64309957999745</v>
      </c>
      <c r="E21" s="21">
        <v>49.74691161120117</v>
      </c>
      <c r="F21" s="21">
        <v>2.0011536550924669</v>
      </c>
      <c r="G21" s="107">
        <v>34.639306389999874</v>
      </c>
      <c r="H21" s="22">
        <v>88.700733790000058</v>
      </c>
      <c r="I21" s="21">
        <v>156.0696013694066</v>
      </c>
      <c r="J21" s="21">
        <v>3.433907247355108</v>
      </c>
      <c r="K21" s="16"/>
    </row>
    <row r="22" spans="1:11" x14ac:dyDescent="0.25">
      <c r="A22" s="14"/>
      <c r="B22" s="9" t="s">
        <v>201</v>
      </c>
      <c r="C22" s="107">
        <v>243.06041688999824</v>
      </c>
      <c r="D22" s="22">
        <v>306.04229192000037</v>
      </c>
      <c r="E22" s="21">
        <v>25.912024605185223</v>
      </c>
      <c r="F22" s="21">
        <v>1.6934863455153799</v>
      </c>
      <c r="G22" s="107">
        <v>24.152466539999974</v>
      </c>
      <c r="H22" s="22">
        <v>33.853144260000057</v>
      </c>
      <c r="I22" s="21">
        <v>40.164335613235849</v>
      </c>
      <c r="J22" s="21">
        <v>1.3105704141680707</v>
      </c>
      <c r="K22" s="16"/>
    </row>
    <row r="23" spans="1:11" x14ac:dyDescent="0.25">
      <c r="A23" s="14"/>
      <c r="B23" s="9" t="s">
        <v>197</v>
      </c>
      <c r="C23" s="107">
        <v>426.43244398000354</v>
      </c>
      <c r="D23" s="22">
        <v>483.10591912000359</v>
      </c>
      <c r="E23" s="21">
        <v>13.290141484323282</v>
      </c>
      <c r="F23" s="21">
        <v>2.673268692162468</v>
      </c>
      <c r="G23" s="107">
        <v>54.994820099999799</v>
      </c>
      <c r="H23" s="22">
        <v>55.980927579999872</v>
      </c>
      <c r="I23" s="21">
        <v>1.7930915642727419</v>
      </c>
      <c r="J23" s="21">
        <v>2.1672122057720227</v>
      </c>
      <c r="K23" s="16"/>
    </row>
    <row r="24" spans="1:11" x14ac:dyDescent="0.25">
      <c r="A24" s="14"/>
      <c r="B24" s="9" t="s">
        <v>216</v>
      </c>
      <c r="C24" s="107">
        <v>29.069397669999923</v>
      </c>
      <c r="D24" s="22">
        <v>79.767325230000296</v>
      </c>
      <c r="E24" s="21">
        <v>174.40308924020616</v>
      </c>
      <c r="F24" s="21">
        <v>0.44139283903481297</v>
      </c>
      <c r="G24" s="107">
        <v>4.6426704699999979</v>
      </c>
      <c r="H24" s="22">
        <v>3.2577864099999987</v>
      </c>
      <c r="I24" s="21">
        <v>-29.829471399032983</v>
      </c>
      <c r="J24" s="21">
        <v>0.12611999794859835</v>
      </c>
      <c r="K24" s="16"/>
    </row>
    <row r="25" spans="1:11" x14ac:dyDescent="0.25">
      <c r="A25" s="14"/>
      <c r="B25" s="9" t="s">
        <v>204</v>
      </c>
      <c r="C25" s="107">
        <v>217.00489479999933</v>
      </c>
      <c r="D25" s="22">
        <v>259.79819938999952</v>
      </c>
      <c r="E25" s="21">
        <v>19.719972044612287</v>
      </c>
      <c r="F25" s="21">
        <v>1.4375944595639525</v>
      </c>
      <c r="G25" s="107">
        <v>18.496417910000012</v>
      </c>
      <c r="H25" s="22">
        <v>52.775089939999688</v>
      </c>
      <c r="I25" s="21">
        <v>185.32600310391479</v>
      </c>
      <c r="J25" s="21">
        <v>2.0431033214881196</v>
      </c>
      <c r="K25" s="16"/>
    </row>
    <row r="26" spans="1:11" x14ac:dyDescent="0.25">
      <c r="A26" s="14"/>
      <c r="B26" s="9" t="s">
        <v>199</v>
      </c>
      <c r="C26" s="107">
        <v>315.65352721000033</v>
      </c>
      <c r="D26" s="22">
        <v>356.01152850000079</v>
      </c>
      <c r="E26" s="21">
        <v>12.785537879686281</v>
      </c>
      <c r="F26" s="21">
        <v>1.9699913321731672</v>
      </c>
      <c r="G26" s="107">
        <v>42.676628099999739</v>
      </c>
      <c r="H26" s="22">
        <v>48.907857480000168</v>
      </c>
      <c r="I26" s="21">
        <v>14.601034939778824</v>
      </c>
      <c r="J26" s="21">
        <v>1.8933895930420936</v>
      </c>
      <c r="K26" s="16"/>
    </row>
    <row r="27" spans="1:11" x14ac:dyDescent="0.25">
      <c r="A27" s="14"/>
      <c r="B27" s="9" t="s">
        <v>203</v>
      </c>
      <c r="C27" s="107">
        <v>235.60991988000276</v>
      </c>
      <c r="D27" s="22">
        <v>262.75222429000166</v>
      </c>
      <c r="E27" s="21">
        <v>11.520017673204341</v>
      </c>
      <c r="F27" s="21">
        <v>1.4539405691198624</v>
      </c>
      <c r="G27" s="107">
        <v>43.878785039999983</v>
      </c>
      <c r="H27" s="22">
        <v>35.12769899000007</v>
      </c>
      <c r="I27" s="21">
        <v>-19.943774746776622</v>
      </c>
      <c r="J27" s="21">
        <v>1.3599127649862688</v>
      </c>
      <c r="K27" s="16"/>
    </row>
    <row r="28" spans="1:11" x14ac:dyDescent="0.25">
      <c r="A28" s="14"/>
      <c r="B28" s="9" t="s">
        <v>236</v>
      </c>
      <c r="C28" s="107">
        <v>28.289218020000003</v>
      </c>
      <c r="D28" s="22">
        <v>48.313921779999973</v>
      </c>
      <c r="E28" s="21">
        <v>70.785639058113375</v>
      </c>
      <c r="F28" s="21">
        <v>0.26734529505521937</v>
      </c>
      <c r="G28" s="107">
        <v>4.5827890600000005</v>
      </c>
      <c r="H28" s="22">
        <v>5.6921433700000001</v>
      </c>
      <c r="I28" s="21">
        <v>24.206968627091886</v>
      </c>
      <c r="J28" s="21">
        <v>0.22036223981532541</v>
      </c>
      <c r="K28" s="16"/>
    </row>
    <row r="29" spans="1:11" x14ac:dyDescent="0.25">
      <c r="A29" s="14"/>
      <c r="B29" s="9" t="s">
        <v>220</v>
      </c>
      <c r="C29" s="107">
        <v>43.264607139999974</v>
      </c>
      <c r="D29" s="22">
        <v>60.633776589999961</v>
      </c>
      <c r="E29" s="21">
        <v>40.146370435758442</v>
      </c>
      <c r="F29" s="21">
        <v>0.33551726491133549</v>
      </c>
      <c r="G29" s="107">
        <v>5.2607279199999999</v>
      </c>
      <c r="H29" s="22">
        <v>12.914899039999998</v>
      </c>
      <c r="I29" s="21">
        <v>145.49642628163136</v>
      </c>
      <c r="J29" s="21">
        <v>0.49997969032940837</v>
      </c>
      <c r="K29" s="16"/>
    </row>
    <row r="30" spans="1:11" x14ac:dyDescent="0.25">
      <c r="A30" s="14"/>
      <c r="B30" s="9" t="s">
        <v>218</v>
      </c>
      <c r="C30" s="107">
        <v>57.081443400000197</v>
      </c>
      <c r="D30" s="22">
        <v>70.168310140000159</v>
      </c>
      <c r="E30" s="21">
        <v>22.926657001809314</v>
      </c>
      <c r="F30" s="21">
        <v>0.38827664753288621</v>
      </c>
      <c r="G30" s="107">
        <v>8.7836491099999918</v>
      </c>
      <c r="H30" s="22">
        <v>11.564663229999999</v>
      </c>
      <c r="I30" s="21">
        <v>31.661261568769671</v>
      </c>
      <c r="J30" s="21">
        <v>0.44770746736703071</v>
      </c>
      <c r="K30" s="16"/>
    </row>
    <row r="31" spans="1:11" x14ac:dyDescent="0.25">
      <c r="A31" s="14"/>
      <c r="B31" s="9" t="s">
        <v>215</v>
      </c>
      <c r="C31" s="107">
        <v>69.515725009999727</v>
      </c>
      <c r="D31" s="22">
        <v>81.350579929999782</v>
      </c>
      <c r="E31" s="21">
        <v>17.024716232618786</v>
      </c>
      <c r="F31" s="21">
        <v>0.45015378576247322</v>
      </c>
      <c r="G31" s="107">
        <v>10.110140680000006</v>
      </c>
      <c r="H31" s="22">
        <v>11.451004659999997</v>
      </c>
      <c r="I31" s="21">
        <v>13.262565007156656</v>
      </c>
      <c r="J31" s="21">
        <v>0.44330735735022919</v>
      </c>
      <c r="K31" s="16"/>
    </row>
    <row r="32" spans="1:11" x14ac:dyDescent="0.25">
      <c r="A32" s="14"/>
      <c r="B32" s="9" t="s">
        <v>2</v>
      </c>
      <c r="C32" s="107">
        <v>1926.3308096700084</v>
      </c>
      <c r="D32" s="22">
        <v>2068.5727047800028</v>
      </c>
      <c r="E32" s="21">
        <v>7.3840845194373061</v>
      </c>
      <c r="F32" s="21">
        <v>11.446456005389164</v>
      </c>
      <c r="G32" s="107">
        <v>246.6039857899998</v>
      </c>
      <c r="H32" s="22">
        <v>255.5469523800005</v>
      </c>
      <c r="I32" s="21">
        <v>3.6264485188070905</v>
      </c>
      <c r="J32" s="21">
        <v>9.8930921348942054</v>
      </c>
      <c r="K32" s="16"/>
    </row>
    <row r="33" spans="1:13" x14ac:dyDescent="0.25">
      <c r="A33" s="14"/>
      <c r="B33" s="10" t="s">
        <v>21</v>
      </c>
      <c r="C33" s="22">
        <v>12471.903114989902</v>
      </c>
      <c r="D33" s="22">
        <v>14884.093371760127</v>
      </c>
      <c r="E33" s="24">
        <v>19.340995792943815</v>
      </c>
      <c r="F33" s="24">
        <v>82.36119502411978</v>
      </c>
      <c r="G33" s="22">
        <v>1676.0422932400029</v>
      </c>
      <c r="H33" s="22">
        <v>2189.0666937199962</v>
      </c>
      <c r="I33" s="24">
        <v>30.609275347595897</v>
      </c>
      <c r="J33" s="24">
        <v>84.746220953543414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4"/>
    </row>
    <row r="39" spans="1:13" x14ac:dyDescent="0.25">
      <c r="M39" s="7" t="str">
        <f>IF(F34="","",1)</f>
        <v/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16048.344245950077</v>
      </c>
      <c r="D13" s="29">
        <v>18071.730706920007</v>
      </c>
      <c r="E13" s="29">
        <v>12.60806990403729</v>
      </c>
      <c r="F13" s="117">
        <v>100</v>
      </c>
      <c r="G13" s="29">
        <v>2157.2423753899993</v>
      </c>
      <c r="H13" s="29">
        <v>2583.0847312000014</v>
      </c>
      <c r="I13" s="29">
        <v>19.740125665435059</v>
      </c>
      <c r="J13" s="117">
        <v>100</v>
      </c>
      <c r="K13" s="16"/>
    </row>
    <row r="14" spans="1:14" x14ac:dyDescent="0.25">
      <c r="A14" s="14"/>
      <c r="B14" s="10" t="s">
        <v>28</v>
      </c>
      <c r="C14" s="114">
        <v>2781.6657380000001</v>
      </c>
      <c r="D14" s="29">
        <v>2919.8186890000002</v>
      </c>
      <c r="E14" s="114">
        <v>4.9665547198108451</v>
      </c>
      <c r="F14" s="114">
        <v>16.156829339438676</v>
      </c>
      <c r="G14" s="114">
        <v>395.17800700000004</v>
      </c>
      <c r="H14" s="29">
        <v>439.18932999999993</v>
      </c>
      <c r="I14" s="114">
        <v>11.137088152782715</v>
      </c>
      <c r="J14" s="114">
        <v>17.002513494629714</v>
      </c>
      <c r="K14" s="16"/>
      <c r="L14" s="124"/>
      <c r="M14" s="124"/>
    </row>
    <row r="15" spans="1:14" x14ac:dyDescent="0.25">
      <c r="A15" s="14"/>
      <c r="B15" s="10" t="s">
        <v>31</v>
      </c>
      <c r="C15" s="114">
        <v>237.24268599999999</v>
      </c>
      <c r="D15" s="29">
        <v>260.22286600000001</v>
      </c>
      <c r="E15" s="114">
        <v>9.6863597303901816</v>
      </c>
      <c r="F15" s="114">
        <v>1.4399443540864394</v>
      </c>
      <c r="G15" s="114">
        <v>35.691972</v>
      </c>
      <c r="H15" s="29">
        <v>48.706983999999999</v>
      </c>
      <c r="I15" s="114">
        <v>36.464816233745779</v>
      </c>
      <c r="J15" s="114">
        <v>1.885613097072995</v>
      </c>
      <c r="K15" s="16"/>
    </row>
    <row r="16" spans="1:14" x14ac:dyDescent="0.25">
      <c r="A16" s="14" t="s">
        <v>37</v>
      </c>
      <c r="B16" s="9" t="s">
        <v>237</v>
      </c>
      <c r="C16" s="21">
        <v>38.003878999999998</v>
      </c>
      <c r="D16" s="24">
        <v>47.718877999999997</v>
      </c>
      <c r="E16" s="21">
        <v>25.563177379866929</v>
      </c>
      <c r="F16" s="21">
        <v>0.26405261772591343</v>
      </c>
      <c r="G16" s="21">
        <v>7.2616670000000001</v>
      </c>
      <c r="H16" s="24">
        <v>16.106445999999998</v>
      </c>
      <c r="I16" s="21">
        <v>121.800944604042</v>
      </c>
      <c r="J16" s="21">
        <v>0.62353533376032799</v>
      </c>
      <c r="K16" s="16"/>
    </row>
    <row r="17" spans="1:11" x14ac:dyDescent="0.25">
      <c r="A17" s="14" t="s">
        <v>37</v>
      </c>
      <c r="B17" s="9" t="s">
        <v>238</v>
      </c>
      <c r="C17" s="21">
        <v>128.34544299999999</v>
      </c>
      <c r="D17" s="24">
        <v>130.673787</v>
      </c>
      <c r="E17" s="21">
        <v>1.8141228434577217</v>
      </c>
      <c r="F17" s="21">
        <v>0.72308396533356123</v>
      </c>
      <c r="G17" s="21">
        <v>17.438082000000001</v>
      </c>
      <c r="H17" s="24">
        <v>15.640361</v>
      </c>
      <c r="I17" s="21">
        <v>-10.309167028805122</v>
      </c>
      <c r="J17" s="21">
        <v>0.60549159735592928</v>
      </c>
      <c r="K17" s="16"/>
    </row>
    <row r="18" spans="1:11" x14ac:dyDescent="0.25">
      <c r="A18" s="14" t="s">
        <v>37</v>
      </c>
      <c r="B18" s="9" t="s">
        <v>239</v>
      </c>
      <c r="C18" s="21">
        <v>70.893364000000005</v>
      </c>
      <c r="D18" s="24">
        <v>81.830201000000002</v>
      </c>
      <c r="E18" s="21">
        <v>15.427166074387433</v>
      </c>
      <c r="F18" s="21">
        <v>0.45280777102696462</v>
      </c>
      <c r="G18" s="21">
        <v>10.992222999999999</v>
      </c>
      <c r="H18" s="24">
        <v>16.960177000000002</v>
      </c>
      <c r="I18" s="21">
        <v>54.292512078766997</v>
      </c>
      <c r="J18" s="21">
        <v>0.65658616595673802</v>
      </c>
      <c r="K18" s="16"/>
    </row>
    <row r="19" spans="1:11" s="152" customFormat="1" x14ac:dyDescent="0.25">
      <c r="A19" s="150"/>
      <c r="B19" s="10" t="s">
        <v>32</v>
      </c>
      <c r="C19" s="114">
        <v>2544.4230520000001</v>
      </c>
      <c r="D19" s="29">
        <v>2659.5958230000001</v>
      </c>
      <c r="E19" s="114">
        <v>4.5264788380796395</v>
      </c>
      <c r="F19" s="114">
        <v>14.716884985352236</v>
      </c>
      <c r="G19" s="114">
        <v>359.48603500000002</v>
      </c>
      <c r="H19" s="29">
        <v>390.48234599999995</v>
      </c>
      <c r="I19" s="114">
        <v>8.6223964165951461</v>
      </c>
      <c r="J19" s="114">
        <v>15.116900397556721</v>
      </c>
      <c r="K19" s="151"/>
    </row>
    <row r="20" spans="1:11" x14ac:dyDescent="0.25">
      <c r="A20" s="14" t="s">
        <v>37</v>
      </c>
      <c r="B20" s="9" t="s">
        <v>240</v>
      </c>
      <c r="C20" s="21">
        <v>206.86357000000001</v>
      </c>
      <c r="D20" s="24">
        <v>272.94236599999999</v>
      </c>
      <c r="E20" s="21">
        <v>31.943176848393364</v>
      </c>
      <c r="F20" s="21">
        <v>1.5103277623292892</v>
      </c>
      <c r="G20" s="21">
        <v>30.112216</v>
      </c>
      <c r="H20" s="24">
        <v>41.200726000000003</v>
      </c>
      <c r="I20" s="21">
        <v>36.823958754812345</v>
      </c>
      <c r="J20" s="21">
        <v>1.5950203066261683</v>
      </c>
      <c r="K20" s="16"/>
    </row>
    <row r="21" spans="1:11" x14ac:dyDescent="0.25">
      <c r="A21" s="14" t="s">
        <v>37</v>
      </c>
      <c r="B21" s="9" t="s">
        <v>241</v>
      </c>
      <c r="C21" s="21">
        <v>647.198578</v>
      </c>
      <c r="D21" s="24">
        <v>824.01913999999999</v>
      </c>
      <c r="E21" s="21">
        <v>27.320913242179579</v>
      </c>
      <c r="F21" s="21">
        <v>4.5597134738426988</v>
      </c>
      <c r="G21" s="21">
        <v>104.18352299999999</v>
      </c>
      <c r="H21" s="24">
        <v>127.149542</v>
      </c>
      <c r="I21" s="21">
        <v>22.043811092853915</v>
      </c>
      <c r="J21" s="21">
        <v>4.9223914517481289</v>
      </c>
      <c r="K21" s="16"/>
    </row>
    <row r="22" spans="1:11" x14ac:dyDescent="0.25">
      <c r="A22" s="14" t="s">
        <v>37</v>
      </c>
      <c r="B22" s="9" t="s">
        <v>242</v>
      </c>
      <c r="C22" s="21">
        <v>0.32373600000000002</v>
      </c>
      <c r="D22" s="24">
        <v>0.28147499999999998</v>
      </c>
      <c r="E22" s="21">
        <v>-13.054155237601018</v>
      </c>
      <c r="F22" s="21">
        <v>1.5575431294591938E-3</v>
      </c>
      <c r="G22" s="21">
        <v>7.6954999999999996E-2</v>
      </c>
      <c r="H22" s="24">
        <v>3.0321000000000001E-2</v>
      </c>
      <c r="I22" s="21">
        <v>-60.599051393671623</v>
      </c>
      <c r="J22" s="21">
        <v>1.1738290902255475E-3</v>
      </c>
      <c r="K22" s="16"/>
    </row>
    <row r="23" spans="1:11" x14ac:dyDescent="0.25">
      <c r="A23" s="14" t="s">
        <v>37</v>
      </c>
      <c r="B23" s="9" t="s">
        <v>243</v>
      </c>
      <c r="C23" s="21">
        <v>180.73117999999999</v>
      </c>
      <c r="D23" s="24">
        <v>167.36948799999999</v>
      </c>
      <c r="E23" s="21">
        <v>-7.393130504653378</v>
      </c>
      <c r="F23" s="21">
        <v>0.92613978547118925</v>
      </c>
      <c r="G23" s="21">
        <v>30.076395999999999</v>
      </c>
      <c r="H23" s="24">
        <v>24.808653</v>
      </c>
      <c r="I23" s="21">
        <v>-17.514541968392749</v>
      </c>
      <c r="J23" s="21">
        <v>0.96042737972729442</v>
      </c>
      <c r="K23" s="16"/>
    </row>
    <row r="24" spans="1:11" x14ac:dyDescent="0.25">
      <c r="A24" s="14" t="s">
        <v>37</v>
      </c>
      <c r="B24" s="9" t="s">
        <v>244</v>
      </c>
      <c r="C24" s="21">
        <v>1478.9233670000001</v>
      </c>
      <c r="D24" s="24">
        <v>1363.9569059999999</v>
      </c>
      <c r="E24" s="21">
        <v>-7.77365910670611</v>
      </c>
      <c r="F24" s="21">
        <v>7.5474614364285264</v>
      </c>
      <c r="G24" s="21">
        <v>189.719651</v>
      </c>
      <c r="H24" s="24">
        <v>192.38571300000001</v>
      </c>
      <c r="I24" s="21">
        <v>1.4052640229661906</v>
      </c>
      <c r="J24" s="21">
        <v>7.447905625249275</v>
      </c>
      <c r="K24" s="16"/>
    </row>
    <row r="25" spans="1:11" x14ac:dyDescent="0.25">
      <c r="A25" s="14" t="s">
        <v>37</v>
      </c>
      <c r="B25" s="9" t="s">
        <v>245</v>
      </c>
      <c r="C25" s="21">
        <v>1.8036190000000001</v>
      </c>
      <c r="D25" s="24">
        <v>2.110106</v>
      </c>
      <c r="E25" s="21">
        <v>16.992890405346127</v>
      </c>
      <c r="F25" s="21">
        <v>1.167628067405852E-2</v>
      </c>
      <c r="G25" s="21">
        <v>0.285609</v>
      </c>
      <c r="H25" s="24">
        <v>0.50079899999999999</v>
      </c>
      <c r="I25" s="21">
        <v>75.344264361417174</v>
      </c>
      <c r="J25" s="21">
        <v>1.9387633473693607E-2</v>
      </c>
      <c r="K25" s="16"/>
    </row>
    <row r="26" spans="1:11" x14ac:dyDescent="0.25">
      <c r="A26" s="14" t="s">
        <v>37</v>
      </c>
      <c r="B26" s="9" t="s">
        <v>246</v>
      </c>
      <c r="C26" s="21">
        <v>19.417058999999998</v>
      </c>
      <c r="D26" s="24">
        <v>23.655951999999999</v>
      </c>
      <c r="E26" s="21">
        <v>21.830767471016088</v>
      </c>
      <c r="F26" s="21">
        <v>0.13090031266867919</v>
      </c>
      <c r="G26" s="21">
        <v>3.266543</v>
      </c>
      <c r="H26" s="24">
        <v>3.4417810000000002</v>
      </c>
      <c r="I26" s="21">
        <v>5.364631661055741</v>
      </c>
      <c r="J26" s="21">
        <v>0.13324305464811761</v>
      </c>
      <c r="K26" s="16"/>
    </row>
    <row r="27" spans="1:11" x14ac:dyDescent="0.25">
      <c r="A27" s="14" t="s">
        <v>37</v>
      </c>
      <c r="B27" s="9" t="s">
        <v>247</v>
      </c>
      <c r="C27" s="21">
        <v>9.1619430000000008</v>
      </c>
      <c r="D27" s="24">
        <v>5.2603900000000001</v>
      </c>
      <c r="E27" s="21">
        <v>-42.584340461406498</v>
      </c>
      <c r="F27" s="21">
        <v>2.910839080833413E-2</v>
      </c>
      <c r="G27" s="21">
        <v>1.765142</v>
      </c>
      <c r="H27" s="24">
        <v>0.96481099999999997</v>
      </c>
      <c r="I27" s="21">
        <v>-45.340884756013963</v>
      </c>
      <c r="J27" s="21">
        <v>3.7351116993819482E-2</v>
      </c>
      <c r="K27" s="16"/>
    </row>
    <row r="28" spans="1:11" x14ac:dyDescent="0.25">
      <c r="A28" s="14"/>
      <c r="B28" s="9" t="s">
        <v>200</v>
      </c>
      <c r="C28" s="21">
        <v>192.545728</v>
      </c>
      <c r="D28" s="24">
        <v>309.393012</v>
      </c>
      <c r="E28" s="21">
        <v>60.685472076534474</v>
      </c>
      <c r="F28" s="21">
        <v>1.7120275695649203</v>
      </c>
      <c r="G28" s="21">
        <v>28.58473</v>
      </c>
      <c r="H28" s="24">
        <v>33.143431</v>
      </c>
      <c r="I28" s="21">
        <v>15.948028895147859</v>
      </c>
      <c r="J28" s="21">
        <v>1.2830949987692752</v>
      </c>
      <c r="K28" s="16"/>
    </row>
    <row r="29" spans="1:11" x14ac:dyDescent="0.25">
      <c r="A29" s="14"/>
      <c r="B29" s="9" t="s">
        <v>191</v>
      </c>
      <c r="C29" s="21">
        <v>3360.4429319999999</v>
      </c>
      <c r="D29" s="24">
        <v>3835.8236499999998</v>
      </c>
      <c r="E29" s="21">
        <v>14.146370809429953</v>
      </c>
      <c r="F29" s="21">
        <v>21.225546751486235</v>
      </c>
      <c r="G29" s="21">
        <v>552.83648600000004</v>
      </c>
      <c r="H29" s="24">
        <v>619.81879300000003</v>
      </c>
      <c r="I29" s="21">
        <v>12.116115469267342</v>
      </c>
      <c r="J29" s="21">
        <v>23.995294676688989</v>
      </c>
      <c r="K29" s="16"/>
    </row>
    <row r="30" spans="1:11" s="152" customFormat="1" x14ac:dyDescent="0.25">
      <c r="A30" s="150"/>
      <c r="B30" s="10" t="s">
        <v>29</v>
      </c>
      <c r="C30" s="114">
        <v>2354.3565479999997</v>
      </c>
      <c r="D30" s="29">
        <v>2770.802518</v>
      </c>
      <c r="E30" s="114">
        <v>17.688313622410611</v>
      </c>
      <c r="F30" s="114">
        <v>15.332247712937686</v>
      </c>
      <c r="G30" s="114">
        <v>345.66672999999997</v>
      </c>
      <c r="H30" s="29">
        <v>353.28989899999993</v>
      </c>
      <c r="I30" s="114">
        <v>2.205352247813952</v>
      </c>
      <c r="J30" s="114">
        <v>13.677054210911427</v>
      </c>
      <c r="K30" s="151"/>
    </row>
    <row r="31" spans="1:11" x14ac:dyDescent="0.25">
      <c r="A31" s="14" t="s">
        <v>37</v>
      </c>
      <c r="B31" s="9" t="s">
        <v>248</v>
      </c>
      <c r="C31" s="21">
        <v>793.72304499999996</v>
      </c>
      <c r="D31" s="24">
        <v>792.46735699999999</v>
      </c>
      <c r="E31" s="21">
        <v>-0.15820228578596884</v>
      </c>
      <c r="F31" s="21">
        <v>4.3851215461978379</v>
      </c>
      <c r="G31" s="21">
        <v>102.831335</v>
      </c>
      <c r="H31" s="24">
        <v>95.898055999999997</v>
      </c>
      <c r="I31" s="21">
        <v>-6.7423796452705798</v>
      </c>
      <c r="J31" s="21">
        <v>3.7125400820843173</v>
      </c>
      <c r="K31" s="16"/>
    </row>
    <row r="32" spans="1:11" x14ac:dyDescent="0.25">
      <c r="A32" s="14" t="s">
        <v>37</v>
      </c>
      <c r="B32" s="9" t="s">
        <v>249</v>
      </c>
      <c r="C32" s="21">
        <v>91.392882</v>
      </c>
      <c r="D32" s="24">
        <v>102.264815</v>
      </c>
      <c r="E32" s="21">
        <v>11.895820289374392</v>
      </c>
      <c r="F32" s="21">
        <v>0.56588279594516566</v>
      </c>
      <c r="G32" s="21">
        <v>16.147707</v>
      </c>
      <c r="H32" s="24">
        <v>20.129367999999999</v>
      </c>
      <c r="I32" s="21">
        <v>24.657748620283982</v>
      </c>
      <c r="J32" s="21">
        <v>0.7792763341003015</v>
      </c>
      <c r="K32" s="16"/>
    </row>
    <row r="33" spans="1:11" x14ac:dyDescent="0.25">
      <c r="A33" s="14" t="s">
        <v>37</v>
      </c>
      <c r="B33" s="9" t="s">
        <v>250</v>
      </c>
      <c r="C33" s="21">
        <v>58.825930999999997</v>
      </c>
      <c r="D33" s="24">
        <v>67.584965999999994</v>
      </c>
      <c r="E33" s="21">
        <v>14.889751596111589</v>
      </c>
      <c r="F33" s="21">
        <v>0.37398170156508825</v>
      </c>
      <c r="G33" s="21">
        <v>5.3529479999999996</v>
      </c>
      <c r="H33" s="24">
        <v>11.517185</v>
      </c>
      <c r="I33" s="21">
        <v>115.15592903200256</v>
      </c>
      <c r="J33" s="21">
        <v>0.44586942351866099</v>
      </c>
      <c r="K33" s="16"/>
    </row>
    <row r="34" spans="1:11" x14ac:dyDescent="0.25">
      <c r="A34" s="14" t="s">
        <v>37</v>
      </c>
      <c r="B34" s="9" t="s">
        <v>251</v>
      </c>
      <c r="C34" s="21">
        <v>272.976899</v>
      </c>
      <c r="D34" s="24">
        <v>307.10367100000002</v>
      </c>
      <c r="E34" s="21">
        <v>12.50170696678623</v>
      </c>
      <c r="F34" s="21">
        <v>1.6993594912434382</v>
      </c>
      <c r="G34" s="21">
        <v>37.257976999999997</v>
      </c>
      <c r="H34" s="24">
        <v>51.256231</v>
      </c>
      <c r="I34" s="21">
        <v>37.571159593554967</v>
      </c>
      <c r="J34" s="21">
        <v>1.9843031233508293</v>
      </c>
      <c r="K34" s="16"/>
    </row>
    <row r="35" spans="1:11" x14ac:dyDescent="0.25">
      <c r="A35" s="14" t="s">
        <v>37</v>
      </c>
      <c r="B35" s="9" t="s">
        <v>252</v>
      </c>
      <c r="C35" s="21">
        <v>257.08338600000002</v>
      </c>
      <c r="D35" s="24">
        <v>546.16055900000003</v>
      </c>
      <c r="E35" s="21">
        <v>112.44490649426875</v>
      </c>
      <c r="F35" s="21">
        <v>3.0221818145556192</v>
      </c>
      <c r="G35" s="21">
        <v>61.006625</v>
      </c>
      <c r="H35" s="24">
        <v>40.258802000000003</v>
      </c>
      <c r="I35" s="21">
        <v>-34.009130975529288</v>
      </c>
      <c r="J35" s="21">
        <v>1.5585552232851967</v>
      </c>
      <c r="K35" s="16"/>
    </row>
    <row r="36" spans="1:11" x14ac:dyDescent="0.25">
      <c r="A36" s="14" t="s">
        <v>37</v>
      </c>
      <c r="B36" s="9" t="s">
        <v>253</v>
      </c>
      <c r="C36" s="21">
        <v>77.060852999999994</v>
      </c>
      <c r="D36" s="24">
        <v>81.262285000000006</v>
      </c>
      <c r="E36" s="21">
        <v>5.4520964100929659</v>
      </c>
      <c r="F36" s="21">
        <v>0.44966520538557569</v>
      </c>
      <c r="G36" s="21">
        <v>11.057434000000001</v>
      </c>
      <c r="H36" s="24">
        <v>9.7451640000000008</v>
      </c>
      <c r="I36" s="21">
        <v>-11.867762448322095</v>
      </c>
      <c r="J36" s="21">
        <v>0.37726846054611507</v>
      </c>
      <c r="K36" s="16"/>
    </row>
    <row r="37" spans="1:11" x14ac:dyDescent="0.25">
      <c r="A37" s="14" t="s">
        <v>37</v>
      </c>
      <c r="B37" s="9" t="s">
        <v>254</v>
      </c>
      <c r="C37" s="21">
        <v>257.64028500000001</v>
      </c>
      <c r="D37" s="24">
        <v>248.937973</v>
      </c>
      <c r="E37" s="21">
        <v>-3.3776984837600277</v>
      </c>
      <c r="F37" s="21">
        <v>1.3774993498806229</v>
      </c>
      <c r="G37" s="21">
        <v>42.856676999999998</v>
      </c>
      <c r="H37" s="24">
        <v>46.052700999999999</v>
      </c>
      <c r="I37" s="21">
        <v>7.4574703960365474</v>
      </c>
      <c r="J37" s="21">
        <v>1.7828567698050575</v>
      </c>
      <c r="K37" s="16"/>
    </row>
    <row r="38" spans="1:11" x14ac:dyDescent="0.25">
      <c r="A38" s="14" t="s">
        <v>37</v>
      </c>
      <c r="B38" s="9" t="s">
        <v>255</v>
      </c>
      <c r="C38" s="21">
        <v>69.631844999999998</v>
      </c>
      <c r="D38" s="24">
        <v>71.118448000000001</v>
      </c>
      <c r="E38" s="21">
        <v>2.1349470202893572</v>
      </c>
      <c r="F38" s="21">
        <v>0.39353423948912325</v>
      </c>
      <c r="G38" s="21">
        <v>10.082476</v>
      </c>
      <c r="H38" s="24">
        <v>8.6390949999999993</v>
      </c>
      <c r="I38" s="21">
        <v>-14.315739506843361</v>
      </c>
      <c r="J38" s="21">
        <v>0.33444876568127946</v>
      </c>
      <c r="K38" s="16"/>
    </row>
    <row r="39" spans="1:11" x14ac:dyDescent="0.25">
      <c r="A39" s="14" t="s">
        <v>37</v>
      </c>
      <c r="B39" s="9" t="s">
        <v>256</v>
      </c>
      <c r="C39" s="21">
        <v>218.90795</v>
      </c>
      <c r="D39" s="24">
        <v>272.18914799999999</v>
      </c>
      <c r="E39" s="21">
        <v>24.339544543722603</v>
      </c>
      <c r="F39" s="21">
        <v>1.5061598272697458</v>
      </c>
      <c r="G39" s="21">
        <v>18.278112</v>
      </c>
      <c r="H39" s="24">
        <v>24.493926999999999</v>
      </c>
      <c r="I39" s="21">
        <v>34.006876640213157</v>
      </c>
      <c r="J39" s="21">
        <v>0.94824326527690272</v>
      </c>
      <c r="K39" s="16"/>
    </row>
    <row r="40" spans="1:11" x14ac:dyDescent="0.25">
      <c r="A40" s="14" t="s">
        <v>37</v>
      </c>
      <c r="B40" s="9" t="s">
        <v>257</v>
      </c>
      <c r="C40" s="21">
        <v>50.313701999999999</v>
      </c>
      <c r="D40" s="24">
        <v>58.154750999999997</v>
      </c>
      <c r="E40" s="21">
        <v>15.584321344511686</v>
      </c>
      <c r="F40" s="21">
        <v>0.3217995660909857</v>
      </c>
      <c r="G40" s="21">
        <v>8.4466459999999994</v>
      </c>
      <c r="H40" s="24">
        <v>8.8695609999999991</v>
      </c>
      <c r="I40" s="21">
        <v>5.0068985962001822</v>
      </c>
      <c r="J40" s="21">
        <v>0.34337088880083089</v>
      </c>
      <c r="K40" s="16"/>
    </row>
    <row r="41" spans="1:11" x14ac:dyDescent="0.25">
      <c r="A41" s="14" t="s">
        <v>37</v>
      </c>
      <c r="B41" s="9" t="s">
        <v>258</v>
      </c>
      <c r="C41" s="21">
        <v>206.79977</v>
      </c>
      <c r="D41" s="24">
        <v>223.55854500000001</v>
      </c>
      <c r="E41" s="21">
        <v>8.1038653959818241</v>
      </c>
      <c r="F41" s="21">
        <v>1.2370621753144828</v>
      </c>
      <c r="G41" s="21">
        <v>32.348793000000001</v>
      </c>
      <c r="H41" s="24">
        <v>36.429808999999999</v>
      </c>
      <c r="I41" s="21">
        <v>12.615666989491681</v>
      </c>
      <c r="J41" s="21">
        <v>1.410321874461939</v>
      </c>
      <c r="K41" s="16"/>
    </row>
    <row r="42" spans="1:11" x14ac:dyDescent="0.25">
      <c r="A42" s="14"/>
      <c r="B42" s="9" t="s">
        <v>207</v>
      </c>
      <c r="C42" s="21">
        <v>184.86236400000001</v>
      </c>
      <c r="D42" s="24">
        <v>156.64043699999999</v>
      </c>
      <c r="E42" s="21">
        <v>-15.266453587058971</v>
      </c>
      <c r="F42" s="21">
        <v>0.86677053537555993</v>
      </c>
      <c r="G42" s="21">
        <v>23.439482000000002</v>
      </c>
      <c r="H42" s="24">
        <v>23.018706999999999</v>
      </c>
      <c r="I42" s="21">
        <v>-1.795154858797654</v>
      </c>
      <c r="J42" s="21">
        <v>0.89113247900723702</v>
      </c>
      <c r="K42" s="16"/>
    </row>
    <row r="43" spans="1:11" x14ac:dyDescent="0.25">
      <c r="A43" s="14"/>
      <c r="B43" s="9" t="s">
        <v>192</v>
      </c>
      <c r="C43" s="21">
        <v>3004.5973039999999</v>
      </c>
      <c r="D43" s="24">
        <v>3357.2433369999999</v>
      </c>
      <c r="E43" s="21">
        <v>11.736881762175733</v>
      </c>
      <c r="F43" s="21">
        <v>18.577320520355297</v>
      </c>
      <c r="G43" s="21">
        <v>469.30633799999998</v>
      </c>
      <c r="H43" s="24">
        <v>519.25859000000003</v>
      </c>
      <c r="I43" s="21">
        <v>10.643847729156409</v>
      </c>
      <c r="J43" s="21">
        <v>20.102267019277082</v>
      </c>
      <c r="K43" s="16"/>
    </row>
    <row r="44" spans="1:11" x14ac:dyDescent="0.25">
      <c r="A44" s="14"/>
      <c r="B44" s="9" t="s">
        <v>197</v>
      </c>
      <c r="C44" s="21">
        <v>371.43762400000003</v>
      </c>
      <c r="D44" s="24">
        <v>427.12499200000002</v>
      </c>
      <c r="E44" s="21">
        <v>14.992387523995143</v>
      </c>
      <c r="F44" s="21">
        <v>2.3634979899099857</v>
      </c>
      <c r="G44" s="21">
        <v>61.850763000000001</v>
      </c>
      <c r="H44" s="24">
        <v>80.842487000000006</v>
      </c>
      <c r="I44" s="21">
        <v>30.705723064402623</v>
      </c>
      <c r="J44" s="21">
        <v>3.1296877730543398</v>
      </c>
      <c r="K44" s="16"/>
    </row>
    <row r="45" spans="1:11" x14ac:dyDescent="0.25">
      <c r="A45" s="14"/>
      <c r="B45" s="9" t="s">
        <v>2</v>
      </c>
      <c r="C45" s="21">
        <v>3798.4360079500775</v>
      </c>
      <c r="D45" s="24">
        <v>4294.8840719200061</v>
      </c>
      <c r="E45" s="21">
        <v>13.06980196404175</v>
      </c>
      <c r="F45" s="21">
        <v>23.765759580931636</v>
      </c>
      <c r="G45" s="21">
        <v>280.37983938999935</v>
      </c>
      <c r="H45" s="24">
        <v>514.52349420000132</v>
      </c>
      <c r="I45" s="21">
        <v>83.509447512135736</v>
      </c>
      <c r="J45" s="21">
        <v>19.918955347661925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48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898.33090823999885</v>
      </c>
      <c r="D13" s="29">
        <v>1072.8759227499922</v>
      </c>
      <c r="E13" s="29">
        <v>19.429924197082382</v>
      </c>
      <c r="F13" s="117">
        <v>100</v>
      </c>
      <c r="G13" s="29">
        <v>131.6545591199999</v>
      </c>
      <c r="H13" s="29">
        <v>163.69640645000013</v>
      </c>
      <c r="I13" s="29">
        <v>24.337818260281342</v>
      </c>
      <c r="J13" s="117">
        <v>100</v>
      </c>
      <c r="K13" s="16"/>
    </row>
    <row r="14" spans="1:14" s="152" customFormat="1" x14ac:dyDescent="0.25">
      <c r="A14" s="150"/>
      <c r="B14" s="171" t="s">
        <v>28</v>
      </c>
      <c r="C14" s="114">
        <v>184.447226</v>
      </c>
      <c r="D14" s="29">
        <v>263.40177300000005</v>
      </c>
      <c r="E14" s="114">
        <v>42.806036562458274</v>
      </c>
      <c r="F14" s="114">
        <v>24.551000485205172</v>
      </c>
      <c r="G14" s="114">
        <v>27.065740000000005</v>
      </c>
      <c r="H14" s="29">
        <v>65.466042000000002</v>
      </c>
      <c r="I14" s="114">
        <v>141.87789434170276</v>
      </c>
      <c r="J14" s="114">
        <v>39.992351340953917</v>
      </c>
      <c r="K14" s="151"/>
    </row>
    <row r="15" spans="1:14" s="152" customFormat="1" x14ac:dyDescent="0.25">
      <c r="A15" s="150"/>
      <c r="B15" s="171" t="s">
        <v>31</v>
      </c>
      <c r="C15" s="114">
        <v>27.285808999999997</v>
      </c>
      <c r="D15" s="29">
        <v>48.132331000000001</v>
      </c>
      <c r="E15" s="114">
        <v>76.400600766501043</v>
      </c>
      <c r="F15" s="114">
        <v>4.4862905373649697</v>
      </c>
      <c r="G15" s="114">
        <v>2.5502929999999999</v>
      </c>
      <c r="H15" s="29">
        <v>15.954789</v>
      </c>
      <c r="I15" s="114">
        <v>525.60611663052055</v>
      </c>
      <c r="J15" s="114">
        <v>9.7465725399862553</v>
      </c>
      <c r="K15" s="151"/>
    </row>
    <row r="16" spans="1:14" x14ac:dyDescent="0.25">
      <c r="A16" s="14" t="s">
        <v>37</v>
      </c>
      <c r="B16" s="116" t="s">
        <v>237</v>
      </c>
      <c r="C16" s="21">
        <v>8.3392579999999992</v>
      </c>
      <c r="D16" s="24">
        <v>13.579145</v>
      </c>
      <c r="E16" s="21">
        <v>62.833971559580014</v>
      </c>
      <c r="F16" s="21">
        <v>1.2656771125214534</v>
      </c>
      <c r="G16" s="21">
        <v>0.69237199999999999</v>
      </c>
      <c r="H16" s="24">
        <v>8.390523</v>
      </c>
      <c r="I16" s="21">
        <v>1111.851865760025</v>
      </c>
      <c r="J16" s="21">
        <v>5.1256610831972198</v>
      </c>
      <c r="K16" s="16"/>
    </row>
    <row r="17" spans="1:11" x14ac:dyDescent="0.25">
      <c r="A17" s="14" t="s">
        <v>37</v>
      </c>
      <c r="B17" s="116" t="s">
        <v>238</v>
      </c>
      <c r="C17" s="21">
        <v>10.318994</v>
      </c>
      <c r="D17" s="24">
        <v>19.547979000000002</v>
      </c>
      <c r="E17" s="21">
        <v>89.436867586123242</v>
      </c>
      <c r="F17" s="21">
        <v>1.8220167482083747</v>
      </c>
      <c r="G17" s="21">
        <v>0.71405799999999997</v>
      </c>
      <c r="H17" s="24">
        <v>1.3091790000000001</v>
      </c>
      <c r="I17" s="21">
        <v>83.343509910959639</v>
      </c>
      <c r="J17" s="21">
        <v>0.79976037861275784</v>
      </c>
      <c r="K17" s="16"/>
    </row>
    <row r="18" spans="1:11" x14ac:dyDescent="0.25">
      <c r="A18" s="14" t="s">
        <v>37</v>
      </c>
      <c r="B18" s="116" t="s">
        <v>239</v>
      </c>
      <c r="C18" s="21">
        <v>8.6275569999999995</v>
      </c>
      <c r="D18" s="24">
        <v>15.005207</v>
      </c>
      <c r="E18" s="21">
        <v>73.921852964865977</v>
      </c>
      <c r="F18" s="21">
        <v>1.3985966766351416</v>
      </c>
      <c r="G18" s="21">
        <v>1.1438630000000001</v>
      </c>
      <c r="H18" s="24">
        <v>6.2550869999999996</v>
      </c>
      <c r="I18" s="21">
        <v>446.83882597828585</v>
      </c>
      <c r="J18" s="21">
        <v>3.8211510781762761</v>
      </c>
      <c r="K18" s="16"/>
    </row>
    <row r="19" spans="1:11" s="152" customFormat="1" x14ac:dyDescent="0.25">
      <c r="A19" s="150"/>
      <c r="B19" s="171" t="s">
        <v>32</v>
      </c>
      <c r="C19" s="114">
        <v>157.161417</v>
      </c>
      <c r="D19" s="29">
        <v>215.26944200000003</v>
      </c>
      <c r="E19" s="114">
        <v>36.973467221920011</v>
      </c>
      <c r="F19" s="114">
        <v>20.0647099478402</v>
      </c>
      <c r="G19" s="114">
        <v>24.515447000000005</v>
      </c>
      <c r="H19" s="29">
        <v>49.511252999999996</v>
      </c>
      <c r="I19" s="114">
        <v>101.95941358931773</v>
      </c>
      <c r="J19" s="114">
        <v>30.24577880096766</v>
      </c>
      <c r="K19" s="151"/>
    </row>
    <row r="20" spans="1:11" x14ac:dyDescent="0.25">
      <c r="A20" s="14" t="s">
        <v>37</v>
      </c>
      <c r="B20" s="116" t="s">
        <v>240</v>
      </c>
      <c r="C20" s="21">
        <v>65.834692000000004</v>
      </c>
      <c r="D20" s="24">
        <v>66.343907999999999</v>
      </c>
      <c r="E20" s="21">
        <v>0.77347669523537554</v>
      </c>
      <c r="F20" s="21">
        <v>6.1837446990093223</v>
      </c>
      <c r="G20" s="21">
        <v>9.5340310000000006</v>
      </c>
      <c r="H20" s="24">
        <v>11.419831</v>
      </c>
      <c r="I20" s="21">
        <v>19.779671368805076</v>
      </c>
      <c r="J20" s="21">
        <v>6.9762258363857885</v>
      </c>
      <c r="K20" s="16"/>
    </row>
    <row r="21" spans="1:11" x14ac:dyDescent="0.25">
      <c r="A21" s="14" t="s">
        <v>37</v>
      </c>
      <c r="B21" s="116" t="s">
        <v>241</v>
      </c>
      <c r="C21" s="21">
        <v>30.172408999999998</v>
      </c>
      <c r="D21" s="24">
        <v>78.020275999999996</v>
      </c>
      <c r="E21" s="21">
        <v>158.5815272489512</v>
      </c>
      <c r="F21" s="21">
        <v>7.2720688707431025</v>
      </c>
      <c r="G21" s="21">
        <v>4.8712530000000003</v>
      </c>
      <c r="H21" s="24">
        <v>24.077842</v>
      </c>
      <c r="I21" s="21">
        <v>394.28436585001839</v>
      </c>
      <c r="J21" s="21">
        <v>14.708839688154304</v>
      </c>
      <c r="K21" s="16"/>
    </row>
    <row r="22" spans="1:11" x14ac:dyDescent="0.25">
      <c r="A22" s="14" t="s">
        <v>37</v>
      </c>
      <c r="B22" s="116" t="s">
        <v>242</v>
      </c>
      <c r="C22" s="21">
        <v>0</v>
      </c>
      <c r="D22" s="24">
        <v>2.1326999999999999E-2</v>
      </c>
      <c r="E22" s="21" t="s">
        <v>120</v>
      </c>
      <c r="F22" s="21">
        <v>1.9878347111504466E-3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116" t="s">
        <v>243</v>
      </c>
      <c r="C23" s="21">
        <v>52.893335</v>
      </c>
      <c r="D23" s="24">
        <v>58.3431</v>
      </c>
      <c r="E23" s="21">
        <v>10.303311371839197</v>
      </c>
      <c r="F23" s="21">
        <v>5.4380100031003717</v>
      </c>
      <c r="G23" s="21">
        <v>8.7365290000000009</v>
      </c>
      <c r="H23" s="24">
        <v>9.3171940000000006</v>
      </c>
      <c r="I23" s="21">
        <v>6.6464038521476754</v>
      </c>
      <c r="J23" s="21">
        <v>5.6917523127460159</v>
      </c>
      <c r="K23" s="16"/>
    </row>
    <row r="24" spans="1:11" x14ac:dyDescent="0.25">
      <c r="A24" s="14" t="s">
        <v>37</v>
      </c>
      <c r="B24" s="116" t="s">
        <v>244</v>
      </c>
      <c r="C24" s="21">
        <v>6.4642030000000004</v>
      </c>
      <c r="D24" s="24">
        <v>10.814302</v>
      </c>
      <c r="E24" s="21">
        <v>67.295210252524541</v>
      </c>
      <c r="F24" s="21">
        <v>1.0079732213843344</v>
      </c>
      <c r="G24" s="21">
        <v>0.90552500000000002</v>
      </c>
      <c r="H24" s="24">
        <v>4.211417</v>
      </c>
      <c r="I24" s="21">
        <v>365.0801468761216</v>
      </c>
      <c r="J24" s="21">
        <v>2.5726997258711028</v>
      </c>
      <c r="K24" s="16"/>
    </row>
    <row r="25" spans="1:11" x14ac:dyDescent="0.25">
      <c r="A25" s="14" t="s">
        <v>37</v>
      </c>
      <c r="B25" s="116" t="s">
        <v>245</v>
      </c>
      <c r="C25" s="21">
        <v>0.21838199999999999</v>
      </c>
      <c r="D25" s="24">
        <v>0.313861</v>
      </c>
      <c r="E25" s="21">
        <v>43.72109422937789</v>
      </c>
      <c r="F25" s="21">
        <v>2.9254175002409642E-2</v>
      </c>
      <c r="G25" s="21">
        <v>9.1677999999999996E-2</v>
      </c>
      <c r="H25" s="24">
        <v>8.7183999999999998E-2</v>
      </c>
      <c r="I25" s="21">
        <v>-4.9019393965836873</v>
      </c>
      <c r="J25" s="21">
        <v>5.3259568667825163E-2</v>
      </c>
      <c r="K25" s="16"/>
    </row>
    <row r="26" spans="1:11" x14ac:dyDescent="0.25">
      <c r="A26" s="14" t="s">
        <v>37</v>
      </c>
      <c r="B26" s="116" t="s">
        <v>246</v>
      </c>
      <c r="C26" s="21">
        <v>1.331663</v>
      </c>
      <c r="D26" s="24">
        <v>0.230711</v>
      </c>
      <c r="E26" s="21">
        <v>-82.674971070007956</v>
      </c>
      <c r="F26" s="21">
        <v>2.1503977776725781E-2</v>
      </c>
      <c r="G26" s="21">
        <v>0.240204</v>
      </c>
      <c r="H26" s="24">
        <v>5.6598999999999997E-2</v>
      </c>
      <c r="I26" s="21">
        <v>-76.437111788313274</v>
      </c>
      <c r="J26" s="21">
        <v>3.4575591014753125E-2</v>
      </c>
      <c r="K26" s="16"/>
    </row>
    <row r="27" spans="1:11" x14ac:dyDescent="0.25">
      <c r="A27" s="14" t="s">
        <v>37</v>
      </c>
      <c r="B27" s="116" t="s">
        <v>247</v>
      </c>
      <c r="C27" s="21">
        <v>0.24673300000000001</v>
      </c>
      <c r="D27" s="24">
        <v>1.1819569999999999</v>
      </c>
      <c r="E27" s="21">
        <v>379.04293304908538</v>
      </c>
      <c r="F27" s="21">
        <v>0.11016716611277952</v>
      </c>
      <c r="G27" s="21">
        <v>0.13622699999999999</v>
      </c>
      <c r="H27" s="24">
        <v>0.34118599999999999</v>
      </c>
      <c r="I27" s="21">
        <v>150.45402159630618</v>
      </c>
      <c r="J27" s="21">
        <v>0.20842607812787431</v>
      </c>
      <c r="K27" s="16"/>
    </row>
    <row r="28" spans="1:11" x14ac:dyDescent="0.25">
      <c r="A28" s="14"/>
      <c r="B28" s="116" t="s">
        <v>200</v>
      </c>
      <c r="C28" s="21">
        <v>66.263181000000003</v>
      </c>
      <c r="D28" s="24">
        <v>85.568939</v>
      </c>
      <c r="E28" s="21">
        <v>29.134970142770534</v>
      </c>
      <c r="F28" s="21">
        <v>7.9756602963621335</v>
      </c>
      <c r="G28" s="21">
        <v>6.6226649999999996</v>
      </c>
      <c r="H28" s="24">
        <v>11.654318999999999</v>
      </c>
      <c r="I28" s="21">
        <v>75.976272391854337</v>
      </c>
      <c r="J28" s="21">
        <v>7.1194714977202169</v>
      </c>
      <c r="K28" s="16"/>
    </row>
    <row r="29" spans="1:11" x14ac:dyDescent="0.25">
      <c r="A29" s="14"/>
      <c r="B29" s="116" t="s">
        <v>191</v>
      </c>
      <c r="C29" s="21">
        <v>416.21827300000001</v>
      </c>
      <c r="D29" s="24">
        <v>455.80980099999999</v>
      </c>
      <c r="E29" s="21">
        <v>9.5122032280403843</v>
      </c>
      <c r="F29" s="21">
        <v>42.484856947080118</v>
      </c>
      <c r="G29" s="21">
        <v>55.041091999999999</v>
      </c>
      <c r="H29" s="24">
        <v>70.550117</v>
      </c>
      <c r="I29" s="21">
        <v>28.177175336564918</v>
      </c>
      <c r="J29" s="21">
        <v>43.098146459036059</v>
      </c>
      <c r="K29" s="16"/>
    </row>
    <row r="30" spans="1:11" s="152" customFormat="1" x14ac:dyDescent="0.25">
      <c r="A30" s="150" t="s">
        <v>37</v>
      </c>
      <c r="B30" s="171" t="s">
        <v>29</v>
      </c>
      <c r="C30" s="114">
        <v>47.515549</v>
      </c>
      <c r="D30" s="29">
        <v>50.197230000000005</v>
      </c>
      <c r="E30" s="114">
        <v>5.6437967285193347</v>
      </c>
      <c r="F30" s="114">
        <v>4.678754451990554</v>
      </c>
      <c r="G30" s="114">
        <v>8.4125540000000019</v>
      </c>
      <c r="H30" s="29">
        <v>7.9822039999999994</v>
      </c>
      <c r="I30" s="114">
        <v>-5.1155689461250713</v>
      </c>
      <c r="J30" s="114">
        <v>4.8762243308243329</v>
      </c>
      <c r="K30" s="151"/>
    </row>
    <row r="31" spans="1:11" x14ac:dyDescent="0.25">
      <c r="A31" s="14" t="s">
        <v>37</v>
      </c>
      <c r="B31" s="116" t="s">
        <v>248</v>
      </c>
      <c r="C31" s="21">
        <v>4.8049860000000004</v>
      </c>
      <c r="D31" s="24">
        <v>4.0137729999999996</v>
      </c>
      <c r="E31" s="21">
        <v>-16.466499590217342</v>
      </c>
      <c r="F31" s="21">
        <v>0.37411343799308211</v>
      </c>
      <c r="G31" s="21">
        <v>0.87296499999999999</v>
      </c>
      <c r="H31" s="24">
        <v>0.48761599999999999</v>
      </c>
      <c r="I31" s="21">
        <v>-44.142548670336154</v>
      </c>
      <c r="J31" s="21">
        <v>0.29787825559196912</v>
      </c>
      <c r="K31" s="16"/>
    </row>
    <row r="32" spans="1:11" x14ac:dyDescent="0.25">
      <c r="A32" s="14" t="s">
        <v>37</v>
      </c>
      <c r="B32" s="116" t="s">
        <v>249</v>
      </c>
      <c r="C32" s="21">
        <v>15.176458</v>
      </c>
      <c r="D32" s="24">
        <v>15.918796</v>
      </c>
      <c r="E32" s="21">
        <v>4.89137847579455</v>
      </c>
      <c r="F32" s="21">
        <v>1.4837499530418197</v>
      </c>
      <c r="G32" s="21">
        <v>2.2739910000000001</v>
      </c>
      <c r="H32" s="24">
        <v>2.7462659999999999</v>
      </c>
      <c r="I32" s="21">
        <v>20.768551854426853</v>
      </c>
      <c r="J32" s="21">
        <v>1.6776580864277109</v>
      </c>
      <c r="K32" s="16"/>
    </row>
    <row r="33" spans="1:11" x14ac:dyDescent="0.25">
      <c r="A33" s="14" t="s">
        <v>37</v>
      </c>
      <c r="B33" s="116" t="s">
        <v>250</v>
      </c>
      <c r="C33" s="21">
        <v>0.86448400000000003</v>
      </c>
      <c r="D33" s="24">
        <v>0.44628099999999998</v>
      </c>
      <c r="E33" s="21">
        <v>-48.376025467215136</v>
      </c>
      <c r="F33" s="21">
        <v>4.1596701961219701E-2</v>
      </c>
      <c r="G33" s="21">
        <v>0.112259</v>
      </c>
      <c r="H33" s="24">
        <v>1.0673999999999999E-2</v>
      </c>
      <c r="I33" s="21">
        <v>-90.491630960546601</v>
      </c>
      <c r="J33" s="21">
        <v>6.5206074045738409E-3</v>
      </c>
      <c r="K33" s="16"/>
    </row>
    <row r="34" spans="1:11" x14ac:dyDescent="0.25">
      <c r="A34" s="14" t="s">
        <v>37</v>
      </c>
      <c r="B34" s="116" t="s">
        <v>251</v>
      </c>
      <c r="C34" s="21">
        <v>9.5141840000000002</v>
      </c>
      <c r="D34" s="24">
        <v>10.502808</v>
      </c>
      <c r="E34" s="21">
        <v>10.391054030487524</v>
      </c>
      <c r="F34" s="21">
        <v>0.97893966835225776</v>
      </c>
      <c r="G34" s="21">
        <v>2.480308</v>
      </c>
      <c r="H34" s="24">
        <v>2.189829</v>
      </c>
      <c r="I34" s="21">
        <v>-11.711408421857284</v>
      </c>
      <c r="J34" s="21">
        <v>1.3377379794032724</v>
      </c>
      <c r="K34" s="16"/>
    </row>
    <row r="35" spans="1:11" x14ac:dyDescent="0.25">
      <c r="A35" s="14" t="s">
        <v>37</v>
      </c>
      <c r="B35" s="116" t="s">
        <v>252</v>
      </c>
      <c r="C35" s="21">
        <v>6.8328309999999997</v>
      </c>
      <c r="D35" s="24">
        <v>7.0470519999999999</v>
      </c>
      <c r="E35" s="21">
        <v>3.1351719367857855</v>
      </c>
      <c r="F35" s="21">
        <v>0.65683755694106905</v>
      </c>
      <c r="G35" s="21">
        <v>0.60249699999999995</v>
      </c>
      <c r="H35" s="24">
        <v>0.83752099999999996</v>
      </c>
      <c r="I35" s="21">
        <v>39.008327012416657</v>
      </c>
      <c r="J35" s="21">
        <v>0.51163065711880162</v>
      </c>
      <c r="K35" s="16"/>
    </row>
    <row r="36" spans="1:11" x14ac:dyDescent="0.25">
      <c r="A36" s="14" t="s">
        <v>37</v>
      </c>
      <c r="B36" s="116" t="s">
        <v>254</v>
      </c>
      <c r="C36" s="21">
        <v>2.8678629999999998</v>
      </c>
      <c r="D36" s="24">
        <v>3.7434310000000002</v>
      </c>
      <c r="E36" s="21">
        <v>30.530328680275186</v>
      </c>
      <c r="F36" s="21">
        <v>0.34891555683390202</v>
      </c>
      <c r="G36" s="21">
        <v>0.56301999999999996</v>
      </c>
      <c r="H36" s="24">
        <v>0.49914599999999998</v>
      </c>
      <c r="I36" s="21">
        <v>-11.34489005719157</v>
      </c>
      <c r="J36" s="21">
        <v>0.30492178223378441</v>
      </c>
      <c r="K36" s="16"/>
    </row>
    <row r="37" spans="1:11" x14ac:dyDescent="0.25">
      <c r="A37" s="14" t="s">
        <v>37</v>
      </c>
      <c r="B37" s="116" t="s">
        <v>255</v>
      </c>
      <c r="C37" s="21">
        <v>3.7986390000000001</v>
      </c>
      <c r="D37" s="24">
        <v>3.9262869999999999</v>
      </c>
      <c r="E37" s="21">
        <v>3.3603614347138544</v>
      </c>
      <c r="F37" s="21">
        <v>0.36595909338110161</v>
      </c>
      <c r="G37" s="21">
        <v>0.47398800000000002</v>
      </c>
      <c r="H37" s="24">
        <v>0.66169</v>
      </c>
      <c r="I37" s="21">
        <v>39.600580605416155</v>
      </c>
      <c r="J37" s="21">
        <v>0.40421779216155757</v>
      </c>
      <c r="K37" s="16"/>
    </row>
    <row r="38" spans="1:11" x14ac:dyDescent="0.25">
      <c r="A38" s="14" t="s">
        <v>37</v>
      </c>
      <c r="B38" s="116" t="s">
        <v>259</v>
      </c>
      <c r="C38" s="21">
        <v>6.6340999999999997E-2</v>
      </c>
      <c r="D38" s="24">
        <v>0.31200499999999998</v>
      </c>
      <c r="E38" s="21">
        <v>370.30493963009297</v>
      </c>
      <c r="F38" s="21">
        <v>2.9081182025249452E-2</v>
      </c>
      <c r="G38" s="21">
        <v>7.7999999999999999E-5</v>
      </c>
      <c r="H38" s="24">
        <v>0.124677</v>
      </c>
      <c r="I38" s="21">
        <v>159742.30769230769</v>
      </c>
      <c r="J38" s="21">
        <v>7.6163553436392431E-2</v>
      </c>
      <c r="K38" s="16"/>
    </row>
    <row r="39" spans="1:11" x14ac:dyDescent="0.25">
      <c r="A39" s="14" t="s">
        <v>37</v>
      </c>
      <c r="B39" s="116" t="s">
        <v>260</v>
      </c>
      <c r="C39" s="21">
        <v>0.95425199999999999</v>
      </c>
      <c r="D39" s="24">
        <v>1.174571</v>
      </c>
      <c r="E39" s="21">
        <v>23.088136047920258</v>
      </c>
      <c r="F39" s="21">
        <v>0.10947873608621428</v>
      </c>
      <c r="G39" s="21">
        <v>0.80462599999999995</v>
      </c>
      <c r="H39" s="24">
        <v>0</v>
      </c>
      <c r="I39" s="21" t="s">
        <v>120</v>
      </c>
      <c r="J39" s="21">
        <v>0</v>
      </c>
      <c r="K39" s="16"/>
    </row>
    <row r="40" spans="1:11" x14ac:dyDescent="0.25">
      <c r="A40" s="14" t="s">
        <v>178</v>
      </c>
      <c r="B40" s="173" t="s">
        <v>261</v>
      </c>
      <c r="C40" s="21">
        <v>1.4503410000000001</v>
      </c>
      <c r="D40" s="24">
        <v>2.270699</v>
      </c>
      <c r="E40" s="21">
        <v>56.563111709591055</v>
      </c>
      <c r="F40" s="21">
        <v>0.21164600228698871</v>
      </c>
      <c r="G40" s="21">
        <v>7.8338000000000005E-2</v>
      </c>
      <c r="H40" s="24">
        <v>0.34392800000000001</v>
      </c>
      <c r="I40" s="21">
        <v>339.03086624626616</v>
      </c>
      <c r="J40" s="21">
        <v>0.21010113017053328</v>
      </c>
      <c r="K40" s="16"/>
    </row>
    <row r="41" spans="1:11" x14ac:dyDescent="0.25">
      <c r="A41" s="14" t="s">
        <v>178</v>
      </c>
      <c r="B41" s="173" t="s">
        <v>262</v>
      </c>
      <c r="C41" s="21">
        <v>1.1851700000000001</v>
      </c>
      <c r="D41" s="24">
        <v>0.84152700000000003</v>
      </c>
      <c r="E41" s="21">
        <v>-28.995249626635843</v>
      </c>
      <c r="F41" s="21">
        <v>7.8436563087649555E-2</v>
      </c>
      <c r="G41" s="21">
        <v>0.15048400000000001</v>
      </c>
      <c r="H41" s="24">
        <v>8.0856999999999998E-2</v>
      </c>
      <c r="I41" s="21">
        <v>-46.268706307647321</v>
      </c>
      <c r="J41" s="21">
        <v>4.939448687573797E-2</v>
      </c>
      <c r="K41" s="16"/>
    </row>
    <row r="42" spans="1:11" x14ac:dyDescent="0.25">
      <c r="A42" s="14"/>
      <c r="B42" s="116" t="s">
        <v>207</v>
      </c>
      <c r="C42" s="21">
        <v>0.83830300000000002</v>
      </c>
      <c r="D42" s="24">
        <v>0.97192299999999998</v>
      </c>
      <c r="E42" s="21">
        <v>15.939344127362066</v>
      </c>
      <c r="F42" s="21">
        <v>9.0590438222228897E-2</v>
      </c>
      <c r="G42" s="21">
        <v>0.14002700000000001</v>
      </c>
      <c r="H42" s="24">
        <v>0.35574</v>
      </c>
      <c r="I42" s="21">
        <v>154.05100444914191</v>
      </c>
      <c r="J42" s="21">
        <v>0.21731692693489776</v>
      </c>
      <c r="K42" s="16"/>
    </row>
    <row r="43" spans="1:11" x14ac:dyDescent="0.25">
      <c r="A43" s="14"/>
      <c r="B43" s="116" t="s">
        <v>192</v>
      </c>
      <c r="C43" s="21">
        <v>15.583959</v>
      </c>
      <c r="D43" s="24">
        <v>15.214986</v>
      </c>
      <c r="E43" s="21">
        <v>-2.3676461161120876</v>
      </c>
      <c r="F43" s="21">
        <v>1.4181496366328172</v>
      </c>
      <c r="G43" s="21">
        <v>1.7757579999999999</v>
      </c>
      <c r="H43" s="24">
        <v>3.290476</v>
      </c>
      <c r="I43" s="21">
        <v>85.299798733836482</v>
      </c>
      <c r="J43" s="21">
        <v>2.0101088785996359</v>
      </c>
      <c r="K43" s="16"/>
    </row>
    <row r="44" spans="1:11" x14ac:dyDescent="0.25">
      <c r="A44" s="14"/>
      <c r="B44" s="116" t="s">
        <v>197</v>
      </c>
      <c r="C44" s="21">
        <v>0.598109</v>
      </c>
      <c r="D44" s="24">
        <v>2.1986620000000001</v>
      </c>
      <c r="E44" s="21">
        <v>267.60222635004658</v>
      </c>
      <c r="F44" s="21">
        <v>0.20493161915353608</v>
      </c>
      <c r="G44" s="21">
        <v>3.607E-3</v>
      </c>
      <c r="H44" s="24">
        <v>0.48443399999999998</v>
      </c>
      <c r="I44" s="21">
        <v>13330.385361796507</v>
      </c>
      <c r="J44" s="21">
        <v>0.29593441328717668</v>
      </c>
      <c r="K44" s="16"/>
    </row>
    <row r="45" spans="1:11" x14ac:dyDescent="0.25">
      <c r="A45" s="14"/>
      <c r="B45" s="116" t="s">
        <v>2</v>
      </c>
      <c r="C45" s="21">
        <v>166.86630823999877</v>
      </c>
      <c r="D45" s="24">
        <v>199.5126087499923</v>
      </c>
      <c r="E45" s="21">
        <v>19.564345166095087</v>
      </c>
      <c r="F45" s="21">
        <v>18.596056125353453</v>
      </c>
      <c r="G45" s="21">
        <v>32.593116119999898</v>
      </c>
      <c r="H45" s="24">
        <v>3.9130744500001402</v>
      </c>
      <c r="I45" s="21">
        <v>-87.994168966253</v>
      </c>
      <c r="J45" s="21">
        <v>2.3904461526437726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49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15026.429192139987</v>
      </c>
      <c r="D13" s="29">
        <v>16879.47072668012</v>
      </c>
      <c r="E13" s="29">
        <v>12.331882118137694</v>
      </c>
      <c r="F13" s="117">
        <v>100</v>
      </c>
      <c r="G13" s="29">
        <v>2008.8782400599985</v>
      </c>
      <c r="H13" s="29">
        <v>2401.8687054499997</v>
      </c>
      <c r="I13" s="29">
        <v>19.562682175215549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2568.5517419999996</v>
      </c>
      <c r="D14" s="29">
        <v>2641.1083810000005</v>
      </c>
      <c r="E14" s="114">
        <v>2.8248073734930657</v>
      </c>
      <c r="F14" s="114">
        <v>15.646867273067974</v>
      </c>
      <c r="G14" s="114">
        <v>365.89597299999997</v>
      </c>
      <c r="H14" s="29">
        <v>371.69226399999997</v>
      </c>
      <c r="I14" s="114">
        <v>1.5841363195325364</v>
      </c>
      <c r="J14" s="114">
        <v>15.475128309745054</v>
      </c>
      <c r="K14" s="151"/>
    </row>
    <row r="15" spans="1:14" s="152" customFormat="1" x14ac:dyDescent="0.25">
      <c r="A15" s="150"/>
      <c r="B15" s="10" t="s">
        <v>31</v>
      </c>
      <c r="C15" s="114">
        <v>209.053371</v>
      </c>
      <c r="D15" s="29">
        <v>210.71268400000002</v>
      </c>
      <c r="E15" s="114">
        <v>0.79372697606490128</v>
      </c>
      <c r="F15" s="114">
        <v>1.2483370326709486</v>
      </c>
      <c r="G15" s="114">
        <v>33.026169999999993</v>
      </c>
      <c r="H15" s="29">
        <v>32.541353999999998</v>
      </c>
      <c r="I15" s="114">
        <v>-1.4679752450859285</v>
      </c>
      <c r="J15" s="114">
        <v>1.3548348386471545</v>
      </c>
      <c r="K15" s="151"/>
    </row>
    <row r="16" spans="1:14" x14ac:dyDescent="0.25">
      <c r="A16" s="14" t="s">
        <v>37</v>
      </c>
      <c r="B16" s="9" t="s">
        <v>237</v>
      </c>
      <c r="C16" s="21">
        <v>29.610493000000002</v>
      </c>
      <c r="D16" s="24">
        <v>34.129466000000001</v>
      </c>
      <c r="E16" s="21">
        <v>15.26139061581986</v>
      </c>
      <c r="F16" s="21">
        <v>0.20219511945984242</v>
      </c>
      <c r="G16" s="21">
        <v>6.5692959999999996</v>
      </c>
      <c r="H16" s="24">
        <v>7.709975</v>
      </c>
      <c r="I16" s="21">
        <v>17.363793624156987</v>
      </c>
      <c r="J16" s="21">
        <v>0.32099901974265099</v>
      </c>
      <c r="K16" s="16"/>
    </row>
    <row r="17" spans="1:11" x14ac:dyDescent="0.25">
      <c r="A17" s="14" t="s">
        <v>37</v>
      </c>
      <c r="B17" s="9" t="s">
        <v>238</v>
      </c>
      <c r="C17" s="21">
        <v>117.842271</v>
      </c>
      <c r="D17" s="24">
        <v>110.859161</v>
      </c>
      <c r="E17" s="21">
        <v>-5.9258107814300303</v>
      </c>
      <c r="F17" s="21">
        <v>0.65676917715656336</v>
      </c>
      <c r="G17" s="21">
        <v>16.702831</v>
      </c>
      <c r="H17" s="24">
        <v>14.294596</v>
      </c>
      <c r="I17" s="21">
        <v>-14.418124687964573</v>
      </c>
      <c r="J17" s="21">
        <v>0.5951447707180918</v>
      </c>
      <c r="K17" s="16"/>
    </row>
    <row r="18" spans="1:11" x14ac:dyDescent="0.25">
      <c r="A18" s="14" t="s">
        <v>37</v>
      </c>
      <c r="B18" s="9" t="s">
        <v>239</v>
      </c>
      <c r="C18" s="21">
        <v>61.600606999999997</v>
      </c>
      <c r="D18" s="24">
        <v>65.724057000000002</v>
      </c>
      <c r="E18" s="21">
        <v>6.6938463771956114</v>
      </c>
      <c r="F18" s="21">
        <v>0.38937273605454281</v>
      </c>
      <c r="G18" s="21">
        <v>9.7540429999999994</v>
      </c>
      <c r="H18" s="24">
        <v>10.536783</v>
      </c>
      <c r="I18" s="21">
        <v>8.0247749574202221</v>
      </c>
      <c r="J18" s="21">
        <v>0.43869104818641164</v>
      </c>
      <c r="K18" s="16"/>
    </row>
    <row r="19" spans="1:11" s="152" customFormat="1" x14ac:dyDescent="0.25">
      <c r="A19" s="150"/>
      <c r="B19" s="10" t="s">
        <v>32</v>
      </c>
      <c r="C19" s="114">
        <v>2359.4983709999997</v>
      </c>
      <c r="D19" s="29">
        <v>2430.3956970000004</v>
      </c>
      <c r="E19" s="114">
        <v>3.0047626593593835</v>
      </c>
      <c r="F19" s="114">
        <v>14.398530240397026</v>
      </c>
      <c r="G19" s="114">
        <v>332.86980299999999</v>
      </c>
      <c r="H19" s="29">
        <v>339.15090999999995</v>
      </c>
      <c r="I19" s="114">
        <v>1.8869560841479949</v>
      </c>
      <c r="J19" s="114">
        <v>14.1202934710979</v>
      </c>
      <c r="K19" s="151"/>
    </row>
    <row r="20" spans="1:11" x14ac:dyDescent="0.25">
      <c r="A20" s="14" t="s">
        <v>37</v>
      </c>
      <c r="B20" s="9" t="s">
        <v>240</v>
      </c>
      <c r="C20" s="21">
        <v>139.87351200000001</v>
      </c>
      <c r="D20" s="24">
        <v>205.61798400000001</v>
      </c>
      <c r="E20" s="21">
        <v>47.002803504354709</v>
      </c>
      <c r="F20" s="21">
        <v>1.2181542142491175</v>
      </c>
      <c r="G20" s="21">
        <v>20.380469999999999</v>
      </c>
      <c r="H20" s="24">
        <v>29.661161</v>
      </c>
      <c r="I20" s="21">
        <v>45.537178485088916</v>
      </c>
      <c r="J20" s="21">
        <v>1.234920165814928</v>
      </c>
      <c r="K20" s="16"/>
    </row>
    <row r="21" spans="1:11" x14ac:dyDescent="0.25">
      <c r="A21" s="14" t="s">
        <v>37</v>
      </c>
      <c r="B21" s="9" t="s">
        <v>241</v>
      </c>
      <c r="C21" s="21">
        <v>599.743696</v>
      </c>
      <c r="D21" s="24">
        <v>742.903322</v>
      </c>
      <c r="E21" s="21">
        <v>23.870134351524719</v>
      </c>
      <c r="F21" s="21">
        <v>4.4012240314250386</v>
      </c>
      <c r="G21" s="21">
        <v>98.723513999999994</v>
      </c>
      <c r="H21" s="24">
        <v>102.86346</v>
      </c>
      <c r="I21" s="21">
        <v>4.1934751228567491</v>
      </c>
      <c r="J21" s="21">
        <v>4.2826429174332459</v>
      </c>
      <c r="K21" s="16"/>
    </row>
    <row r="22" spans="1:11" x14ac:dyDescent="0.25">
      <c r="A22" s="14" t="s">
        <v>37</v>
      </c>
      <c r="B22" s="9" t="s">
        <v>242</v>
      </c>
      <c r="C22" s="21">
        <v>0.32075300000000001</v>
      </c>
      <c r="D22" s="24">
        <v>0.25572899999999998</v>
      </c>
      <c r="E22" s="21">
        <v>-20.272296751706154</v>
      </c>
      <c r="F22" s="21">
        <v>1.5150297313279392E-3</v>
      </c>
      <c r="G22" s="21">
        <v>7.6954999999999996E-2</v>
      </c>
      <c r="H22" s="24">
        <v>3.0321000000000001E-2</v>
      </c>
      <c r="I22" s="21">
        <v>-60.599051393671623</v>
      </c>
      <c r="J22" s="21">
        <v>1.2623920671100647E-3</v>
      </c>
      <c r="K22" s="16"/>
    </row>
    <row r="23" spans="1:11" x14ac:dyDescent="0.25">
      <c r="A23" s="14" t="s">
        <v>37</v>
      </c>
      <c r="B23" s="9" t="s">
        <v>243</v>
      </c>
      <c r="C23" s="21">
        <v>126.96651799999999</v>
      </c>
      <c r="D23" s="24">
        <v>108.01959100000001</v>
      </c>
      <c r="E23" s="21">
        <v>-14.92277436481324</v>
      </c>
      <c r="F23" s="21">
        <v>0.6399465525258532</v>
      </c>
      <c r="G23" s="21">
        <v>21.195257999999999</v>
      </c>
      <c r="H23" s="24">
        <v>15.311961</v>
      </c>
      <c r="I23" s="21">
        <v>-27.75760974459476</v>
      </c>
      <c r="J23" s="21">
        <v>0.63750199855871159</v>
      </c>
      <c r="K23" s="16"/>
    </row>
    <row r="24" spans="1:11" x14ac:dyDescent="0.25">
      <c r="A24" s="14" t="s">
        <v>37</v>
      </c>
      <c r="B24" s="9" t="s">
        <v>244</v>
      </c>
      <c r="C24" s="21">
        <v>1464.429633</v>
      </c>
      <c r="D24" s="24">
        <v>1344.844648</v>
      </c>
      <c r="E24" s="21">
        <v>-8.1659768626110569</v>
      </c>
      <c r="F24" s="21">
        <v>7.9673389632668066</v>
      </c>
      <c r="G24" s="21">
        <v>187.67916700000001</v>
      </c>
      <c r="H24" s="24">
        <v>187.02248800000001</v>
      </c>
      <c r="I24" s="21">
        <v>-0.34989445578688105</v>
      </c>
      <c r="J24" s="21">
        <v>7.7865408536125873</v>
      </c>
      <c r="K24" s="16"/>
    </row>
    <row r="25" spans="1:11" x14ac:dyDescent="0.25">
      <c r="A25" s="14" t="s">
        <v>37</v>
      </c>
      <c r="B25" s="9" t="s">
        <v>245</v>
      </c>
      <c r="C25" s="21">
        <v>1.5754919999999999</v>
      </c>
      <c r="D25" s="24">
        <v>1.782165</v>
      </c>
      <c r="E25" s="21">
        <v>13.11799742556612</v>
      </c>
      <c r="F25" s="21">
        <v>1.0558180578393757E-2</v>
      </c>
      <c r="G25" s="21">
        <v>0.19393099999999999</v>
      </c>
      <c r="H25" s="24">
        <v>0.41361500000000001</v>
      </c>
      <c r="I25" s="21">
        <v>113.27946537686087</v>
      </c>
      <c r="J25" s="21">
        <v>1.7220549943528556E-2</v>
      </c>
      <c r="K25" s="16"/>
    </row>
    <row r="26" spans="1:11" x14ac:dyDescent="0.25">
      <c r="A26" s="14" t="s">
        <v>37</v>
      </c>
      <c r="B26" s="9" t="s">
        <v>246</v>
      </c>
      <c r="C26" s="21">
        <v>17.786670000000001</v>
      </c>
      <c r="D26" s="24">
        <v>22.965121</v>
      </c>
      <c r="E26" s="21">
        <v>29.114224303930982</v>
      </c>
      <c r="F26" s="21">
        <v>0.13605356099051583</v>
      </c>
      <c r="G26" s="21">
        <v>3.0198200000000002</v>
      </c>
      <c r="H26" s="24">
        <v>3.2372200000000002</v>
      </c>
      <c r="I26" s="21">
        <v>7.1991045823923239</v>
      </c>
      <c r="J26" s="21">
        <v>0.13477922388740621</v>
      </c>
      <c r="K26" s="16"/>
    </row>
    <row r="27" spans="1:11" x14ac:dyDescent="0.25">
      <c r="A27" s="14" t="s">
        <v>37</v>
      </c>
      <c r="B27" s="9" t="s">
        <v>247</v>
      </c>
      <c r="C27" s="21">
        <v>8.8020969999999998</v>
      </c>
      <c r="D27" s="24">
        <v>4.0071370000000002</v>
      </c>
      <c r="E27" s="21">
        <v>-54.475200625487311</v>
      </c>
      <c r="F27" s="21">
        <v>2.3739707629968621E-2</v>
      </c>
      <c r="G27" s="21">
        <v>1.6006880000000001</v>
      </c>
      <c r="H27" s="24">
        <v>0.610684</v>
      </c>
      <c r="I27" s="21">
        <v>-61.848655078316327</v>
      </c>
      <c r="J27" s="21">
        <v>2.5425369780384642E-2</v>
      </c>
      <c r="K27" s="16"/>
    </row>
    <row r="28" spans="1:11" x14ac:dyDescent="0.25">
      <c r="A28" s="14"/>
      <c r="B28" s="116" t="s">
        <v>200</v>
      </c>
      <c r="C28" s="21">
        <v>126.057717</v>
      </c>
      <c r="D28" s="24">
        <v>223.497288</v>
      </c>
      <c r="E28" s="21">
        <v>77.29758504193758</v>
      </c>
      <c r="F28" s="21">
        <v>1.3240775828754781</v>
      </c>
      <c r="G28" s="21">
        <v>21.917940000000002</v>
      </c>
      <c r="H28" s="24">
        <v>21.453720000000001</v>
      </c>
      <c r="I28" s="21">
        <v>-2.1179910155790238</v>
      </c>
      <c r="J28" s="21">
        <v>0.89320952270705245</v>
      </c>
      <c r="K28" s="16"/>
    </row>
    <row r="29" spans="1:11" x14ac:dyDescent="0.25">
      <c r="A29" s="14"/>
      <c r="B29" s="116" t="s">
        <v>191</v>
      </c>
      <c r="C29" s="21">
        <v>2930.567896</v>
      </c>
      <c r="D29" s="24">
        <v>3364.4680130000002</v>
      </c>
      <c r="E29" s="21">
        <v>14.806007995659831</v>
      </c>
      <c r="F29" s="21">
        <v>19.932307520057705</v>
      </c>
      <c r="G29" s="21">
        <v>495.55073599999997</v>
      </c>
      <c r="H29" s="24">
        <v>547.02698999999996</v>
      </c>
      <c r="I29" s="21">
        <v>10.387685913960576</v>
      </c>
      <c r="J29" s="21">
        <v>22.775057968770707</v>
      </c>
      <c r="K29" s="16"/>
    </row>
    <row r="30" spans="1:11" s="152" customFormat="1" x14ac:dyDescent="0.25">
      <c r="A30" s="150"/>
      <c r="B30" s="10" t="s">
        <v>29</v>
      </c>
      <c r="C30" s="114">
        <v>2277.6672680000001</v>
      </c>
      <c r="D30" s="29">
        <v>2695.9352230000004</v>
      </c>
      <c r="E30" s="114">
        <v>18.363874340929431</v>
      </c>
      <c r="F30" s="114">
        <v>15.971681023971545</v>
      </c>
      <c r="G30" s="114">
        <v>334.05068599999993</v>
      </c>
      <c r="H30" s="29">
        <v>340.12255900000002</v>
      </c>
      <c r="I30" s="114">
        <v>1.817650211321542</v>
      </c>
      <c r="J30" s="114">
        <v>14.160747347606442</v>
      </c>
      <c r="K30" s="151"/>
    </row>
    <row r="31" spans="1:11" x14ac:dyDescent="0.25">
      <c r="A31" s="14" t="s">
        <v>37</v>
      </c>
      <c r="B31" s="9" t="s">
        <v>248</v>
      </c>
      <c r="C31" s="21">
        <v>786.74090899999999</v>
      </c>
      <c r="D31" s="24">
        <v>786.17551400000002</v>
      </c>
      <c r="E31" s="21">
        <v>-7.1865463398701479E-2</v>
      </c>
      <c r="F31" s="21">
        <v>4.6575839179444829</v>
      </c>
      <c r="G31" s="21">
        <v>101.47892400000001</v>
      </c>
      <c r="H31" s="24">
        <v>95.004345000000001</v>
      </c>
      <c r="I31" s="21">
        <v>-6.3802203894081533</v>
      </c>
      <c r="J31" s="21">
        <v>3.9554345657790884</v>
      </c>
      <c r="K31" s="16"/>
    </row>
    <row r="32" spans="1:11" x14ac:dyDescent="0.25">
      <c r="A32" s="14" t="s">
        <v>37</v>
      </c>
      <c r="B32" s="9" t="s">
        <v>249</v>
      </c>
      <c r="C32" s="21">
        <v>75.878148999999993</v>
      </c>
      <c r="D32" s="24">
        <v>85.889533</v>
      </c>
      <c r="E32" s="21">
        <v>13.194027703548761</v>
      </c>
      <c r="F32" s="21">
        <v>0.50884020234260563</v>
      </c>
      <c r="G32" s="21">
        <v>13.790114000000001</v>
      </c>
      <c r="H32" s="24">
        <v>17.311150999999999</v>
      </c>
      <c r="I32" s="21">
        <v>25.533052156059032</v>
      </c>
      <c r="J32" s="21">
        <v>0.72073677302676231</v>
      </c>
      <c r="K32" s="16"/>
    </row>
    <row r="33" spans="1:11" x14ac:dyDescent="0.25">
      <c r="A33" s="14" t="s">
        <v>37</v>
      </c>
      <c r="B33" s="9" t="s">
        <v>250</v>
      </c>
      <c r="C33" s="21">
        <v>57.550595999999999</v>
      </c>
      <c r="D33" s="24">
        <v>66.748138999999995</v>
      </c>
      <c r="E33" s="21">
        <v>15.981664203790347</v>
      </c>
      <c r="F33" s="21">
        <v>0.39543976277938736</v>
      </c>
      <c r="G33" s="21">
        <v>5.1780200000000001</v>
      </c>
      <c r="H33" s="24">
        <v>11.429202</v>
      </c>
      <c r="I33" s="21">
        <v>120.72533516672395</v>
      </c>
      <c r="J33" s="21">
        <v>0.47584624313836899</v>
      </c>
      <c r="K33" s="16"/>
    </row>
    <row r="34" spans="1:11" x14ac:dyDescent="0.25">
      <c r="A34" s="14" t="s">
        <v>37</v>
      </c>
      <c r="B34" s="9" t="s">
        <v>251</v>
      </c>
      <c r="C34" s="21">
        <v>254.40509900000001</v>
      </c>
      <c r="D34" s="24">
        <v>283.53366499999998</v>
      </c>
      <c r="E34" s="21">
        <v>11.449678530224737</v>
      </c>
      <c r="F34" s="21">
        <v>1.679754475665161</v>
      </c>
      <c r="G34" s="21">
        <v>33.269505000000002</v>
      </c>
      <c r="H34" s="24">
        <v>46.100763999999998</v>
      </c>
      <c r="I34" s="21">
        <v>38.567628222902606</v>
      </c>
      <c r="J34" s="21">
        <v>1.9193706923028016</v>
      </c>
      <c r="K34" s="16"/>
    </row>
    <row r="35" spans="1:11" x14ac:dyDescent="0.25">
      <c r="A35" s="14" t="s">
        <v>37</v>
      </c>
      <c r="B35" s="9" t="s">
        <v>252</v>
      </c>
      <c r="C35" s="21">
        <v>249.05205900000001</v>
      </c>
      <c r="D35" s="24">
        <v>537.67999599999996</v>
      </c>
      <c r="E35" s="21">
        <v>115.89060462254599</v>
      </c>
      <c r="F35" s="21">
        <v>3.1854079118140199</v>
      </c>
      <c r="G35" s="21">
        <v>60.186199999999999</v>
      </c>
      <c r="H35" s="24">
        <v>39.085813999999999</v>
      </c>
      <c r="I35" s="21">
        <v>-35.058511751863385</v>
      </c>
      <c r="J35" s="21">
        <v>1.6273085165442929</v>
      </c>
      <c r="K35" s="16"/>
    </row>
    <row r="36" spans="1:11" x14ac:dyDescent="0.25">
      <c r="A36" s="14" t="s">
        <v>37</v>
      </c>
      <c r="B36" s="9" t="s">
        <v>253</v>
      </c>
      <c r="C36" s="21">
        <v>76.813892999999993</v>
      </c>
      <c r="D36" s="24">
        <v>81.252723000000003</v>
      </c>
      <c r="E36" s="21">
        <v>5.7786812080986572</v>
      </c>
      <c r="F36" s="21">
        <v>0.48137008746115417</v>
      </c>
      <c r="G36" s="21">
        <v>11.005065</v>
      </c>
      <c r="H36" s="24">
        <v>9.7441420000000001</v>
      </c>
      <c r="I36" s="21">
        <v>-11.457660631718214</v>
      </c>
      <c r="J36" s="21">
        <v>0.40569003534164438</v>
      </c>
      <c r="K36" s="16"/>
    </row>
    <row r="37" spans="1:11" x14ac:dyDescent="0.25">
      <c r="A37" s="14" t="s">
        <v>37</v>
      </c>
      <c r="B37" s="9" t="s">
        <v>254</v>
      </c>
      <c r="C37" s="21">
        <v>244.17305200000001</v>
      </c>
      <c r="D37" s="24">
        <v>243.036373</v>
      </c>
      <c r="E37" s="21">
        <v>-0.46552188732112976</v>
      </c>
      <c r="F37" s="21">
        <v>1.4398340856496794</v>
      </c>
      <c r="G37" s="21">
        <v>42.052163</v>
      </c>
      <c r="H37" s="24">
        <v>45.089934</v>
      </c>
      <c r="I37" s="21">
        <v>7.2238162874047607</v>
      </c>
      <c r="J37" s="21">
        <v>1.8772855442800824</v>
      </c>
      <c r="K37" s="16"/>
    </row>
    <row r="38" spans="1:11" x14ac:dyDescent="0.25">
      <c r="A38" s="14" t="s">
        <v>37</v>
      </c>
      <c r="B38" s="9" t="s">
        <v>255</v>
      </c>
      <c r="C38" s="21">
        <v>65.340414999999993</v>
      </c>
      <c r="D38" s="24">
        <v>67.107253</v>
      </c>
      <c r="E38" s="21">
        <v>2.7040507777613687</v>
      </c>
      <c r="F38" s="21">
        <v>0.39756728209450648</v>
      </c>
      <c r="G38" s="21">
        <v>9.6083230000000004</v>
      </c>
      <c r="H38" s="24">
        <v>7.9443489999999999</v>
      </c>
      <c r="I38" s="21">
        <v>-17.318048113078632</v>
      </c>
      <c r="J38" s="21">
        <v>0.33075700524236584</v>
      </c>
      <c r="K38" s="16"/>
    </row>
    <row r="39" spans="1:11" x14ac:dyDescent="0.25">
      <c r="A39" s="14" t="s">
        <v>37</v>
      </c>
      <c r="B39" s="9" t="s">
        <v>256</v>
      </c>
      <c r="C39" s="21">
        <v>214.523123</v>
      </c>
      <c r="D39" s="24">
        <v>267.186013</v>
      </c>
      <c r="E39" s="21">
        <v>24.548817518380051</v>
      </c>
      <c r="F39" s="21">
        <v>1.5829051593287167</v>
      </c>
      <c r="G39" s="21">
        <v>17.899885000000001</v>
      </c>
      <c r="H39" s="24">
        <v>23.753726</v>
      </c>
      <c r="I39" s="21">
        <v>32.703232450934735</v>
      </c>
      <c r="J39" s="21">
        <v>0.98896854545384683</v>
      </c>
      <c r="K39" s="16"/>
    </row>
    <row r="40" spans="1:11" x14ac:dyDescent="0.25">
      <c r="A40" s="14" t="s">
        <v>37</v>
      </c>
      <c r="B40" s="9" t="s">
        <v>257</v>
      </c>
      <c r="C40" s="21">
        <v>50.202022999999997</v>
      </c>
      <c r="D40" s="24">
        <v>57.977072</v>
      </c>
      <c r="E40" s="21">
        <v>15.487521289729699</v>
      </c>
      <c r="F40" s="21">
        <v>0.34347683608562424</v>
      </c>
      <c r="G40" s="21">
        <v>8.4456159999999993</v>
      </c>
      <c r="H40" s="24">
        <v>8.8676530000000007</v>
      </c>
      <c r="I40" s="21">
        <v>4.9971132952291608</v>
      </c>
      <c r="J40" s="21">
        <v>0.36919807397792836</v>
      </c>
      <c r="K40" s="16"/>
    </row>
    <row r="41" spans="1:11" x14ac:dyDescent="0.25">
      <c r="A41" s="14" t="s">
        <v>37</v>
      </c>
      <c r="B41" s="9" t="s">
        <v>258</v>
      </c>
      <c r="C41" s="21">
        <v>202.98795000000001</v>
      </c>
      <c r="D41" s="24">
        <v>219.34894199999999</v>
      </c>
      <c r="E41" s="21">
        <v>8.0600804136403035</v>
      </c>
      <c r="F41" s="21">
        <v>1.2995013028062041</v>
      </c>
      <c r="G41" s="21">
        <v>31.136870999999999</v>
      </c>
      <c r="H41" s="24">
        <v>35.791479000000002</v>
      </c>
      <c r="I41" s="21">
        <v>14.948862395325468</v>
      </c>
      <c r="J41" s="21">
        <v>1.4901513525192596</v>
      </c>
      <c r="K41" s="16"/>
    </row>
    <row r="42" spans="1:11" x14ac:dyDescent="0.25">
      <c r="A42" s="14"/>
      <c r="B42" s="9" t="s">
        <v>207</v>
      </c>
      <c r="C42" s="21">
        <v>183.18166600000001</v>
      </c>
      <c r="D42" s="24">
        <v>152.918961</v>
      </c>
      <c r="E42" s="21">
        <v>-16.520597099493571</v>
      </c>
      <c r="F42" s="21">
        <v>0.90594642140225645</v>
      </c>
      <c r="G42" s="21">
        <v>22.983271999999999</v>
      </c>
      <c r="H42" s="24">
        <v>22.130188</v>
      </c>
      <c r="I42" s="21">
        <v>-3.7117604490779166</v>
      </c>
      <c r="J42" s="21">
        <v>0.92137375993055459</v>
      </c>
      <c r="K42" s="16"/>
    </row>
    <row r="43" spans="1:11" x14ac:dyDescent="0.25">
      <c r="A43" s="14"/>
      <c r="B43" s="9" t="s">
        <v>192</v>
      </c>
      <c r="C43" s="21">
        <v>2963.086061</v>
      </c>
      <c r="D43" s="24">
        <v>3311.9335310000001</v>
      </c>
      <c r="E43" s="21">
        <v>11.773112991604062</v>
      </c>
      <c r="F43" s="21">
        <v>19.621074526733082</v>
      </c>
      <c r="G43" s="21">
        <v>462.14026000000001</v>
      </c>
      <c r="H43" s="24">
        <v>511.57479899999998</v>
      </c>
      <c r="I43" s="21">
        <v>10.696869171277124</v>
      </c>
      <c r="J43" s="21">
        <v>21.299032617361757</v>
      </c>
      <c r="K43" s="16"/>
    </row>
    <row r="44" spans="1:11" x14ac:dyDescent="0.25">
      <c r="A44" s="14"/>
      <c r="B44" s="9" t="s">
        <v>197</v>
      </c>
      <c r="C44" s="21">
        <v>369.78123599999998</v>
      </c>
      <c r="D44" s="24">
        <v>423.83570900000001</v>
      </c>
      <c r="E44" s="21">
        <v>14.617959955112504</v>
      </c>
      <c r="F44" s="21">
        <v>2.5109537844102809</v>
      </c>
      <c r="G44" s="21">
        <v>61.710459999999998</v>
      </c>
      <c r="H44" s="24">
        <v>80.250957999999997</v>
      </c>
      <c r="I44" s="21">
        <v>30.044336081759894</v>
      </c>
      <c r="J44" s="21">
        <v>3.3411883762799044</v>
      </c>
      <c r="K44" s="16"/>
    </row>
    <row r="45" spans="1:11" x14ac:dyDescent="0.25">
      <c r="A45" s="14"/>
      <c r="B45" s="9" t="s">
        <v>2</v>
      </c>
      <c r="C45" s="21">
        <v>3607.535606139988</v>
      </c>
      <c r="D45" s="24">
        <v>4065.7736206801192</v>
      </c>
      <c r="E45" s="21">
        <v>12.702245093858956</v>
      </c>
      <c r="F45" s="21">
        <v>24.087091867481686</v>
      </c>
      <c r="G45" s="21">
        <v>244.62891305999881</v>
      </c>
      <c r="H45" s="24">
        <v>507.61722744999963</v>
      </c>
      <c r="I45" s="21">
        <v>107.5050005742776</v>
      </c>
      <c r="J45" s="21">
        <v>21.134262097598526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53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3214.7884204899819</v>
      </c>
      <c r="D13" s="29">
        <v>3947.8352390700602</v>
      </c>
      <c r="E13" s="29">
        <v>22.802334794659696</v>
      </c>
      <c r="F13" s="117">
        <v>100</v>
      </c>
      <c r="G13" s="29">
        <v>384.67863626999826</v>
      </c>
      <c r="H13" s="29">
        <v>630.50617947999956</v>
      </c>
      <c r="I13" s="29">
        <v>63.904651839687787</v>
      </c>
      <c r="J13" s="117">
        <v>100</v>
      </c>
      <c r="K13" s="16"/>
      <c r="L13" s="124"/>
    </row>
    <row r="14" spans="1:14" s="152" customFormat="1" x14ac:dyDescent="0.25">
      <c r="A14" s="150"/>
      <c r="B14" s="10" t="s">
        <v>28</v>
      </c>
      <c r="C14" s="114">
        <v>672.751666</v>
      </c>
      <c r="D14" s="29">
        <v>622.26505400000008</v>
      </c>
      <c r="E14" s="114">
        <v>-7.5044945336486091</v>
      </c>
      <c r="F14" s="114">
        <v>15.762183989891607</v>
      </c>
      <c r="G14" s="114">
        <v>84.075685000000007</v>
      </c>
      <c r="H14" s="29">
        <v>78.174958000000004</v>
      </c>
      <c r="I14" s="114">
        <v>-7.0183513818531491</v>
      </c>
      <c r="J14" s="114">
        <v>12.398761589374686</v>
      </c>
      <c r="K14" s="151"/>
      <c r="L14" s="124"/>
      <c r="M14" s="7"/>
    </row>
    <row r="15" spans="1:14" s="152" customFormat="1" x14ac:dyDescent="0.25">
      <c r="A15" s="150"/>
      <c r="B15" s="10" t="s">
        <v>31</v>
      </c>
      <c r="C15" s="114">
        <v>118.37744499999999</v>
      </c>
      <c r="D15" s="29">
        <v>111.40758199999999</v>
      </c>
      <c r="E15" s="114">
        <v>-5.8878302365792727</v>
      </c>
      <c r="F15" s="114">
        <v>2.8219916803377743</v>
      </c>
      <c r="G15" s="114">
        <v>19.328115</v>
      </c>
      <c r="H15" s="29">
        <v>18.922575999999999</v>
      </c>
      <c r="I15" s="114">
        <v>-2.0981818454619106</v>
      </c>
      <c r="J15" s="114">
        <v>3.0011721717947486</v>
      </c>
      <c r="K15" s="151"/>
      <c r="L15" s="124"/>
      <c r="M15" s="7"/>
    </row>
    <row r="16" spans="1:14" x14ac:dyDescent="0.25">
      <c r="A16" s="14" t="s">
        <v>37</v>
      </c>
      <c r="B16" s="9" t="s">
        <v>237</v>
      </c>
      <c r="C16" s="21">
        <v>29.281099000000001</v>
      </c>
      <c r="D16" s="24">
        <v>29.185091</v>
      </c>
      <c r="E16" s="21">
        <v>-0.32788386802011793</v>
      </c>
      <c r="F16" s="21">
        <v>0.73926821239061513</v>
      </c>
      <c r="G16" s="21">
        <v>6.5240479999999996</v>
      </c>
      <c r="H16" s="24">
        <v>6.7798720000000001</v>
      </c>
      <c r="I16" s="21">
        <v>3.9212464408600489</v>
      </c>
      <c r="J16" s="21">
        <v>1.0753061937619068</v>
      </c>
      <c r="K16" s="16"/>
      <c r="L16" s="124"/>
    </row>
    <row r="17" spans="1:13" x14ac:dyDescent="0.25">
      <c r="A17" s="14" t="s">
        <v>37</v>
      </c>
      <c r="B17" s="9" t="s">
        <v>238</v>
      </c>
      <c r="C17" s="21">
        <v>62.501151999999998</v>
      </c>
      <c r="D17" s="24">
        <v>57.459690999999999</v>
      </c>
      <c r="E17" s="21">
        <v>-8.0661889240057469</v>
      </c>
      <c r="F17" s="21">
        <v>1.455473380229896</v>
      </c>
      <c r="G17" s="21">
        <v>8.1811550000000004</v>
      </c>
      <c r="H17" s="24">
        <v>7.7137440000000002</v>
      </c>
      <c r="I17" s="21">
        <v>-5.7132642029151137</v>
      </c>
      <c r="J17" s="21">
        <v>1.2234208404367732</v>
      </c>
      <c r="K17" s="16"/>
      <c r="L17" s="124"/>
    </row>
    <row r="18" spans="1:13" x14ac:dyDescent="0.25">
      <c r="A18" s="14" t="s">
        <v>37</v>
      </c>
      <c r="B18" s="9" t="s">
        <v>239</v>
      </c>
      <c r="C18" s="21">
        <v>26.595193999999999</v>
      </c>
      <c r="D18" s="24">
        <v>24.762799999999999</v>
      </c>
      <c r="E18" s="21">
        <v>-6.88994410042657</v>
      </c>
      <c r="F18" s="21">
        <v>0.62725008771726365</v>
      </c>
      <c r="G18" s="21">
        <v>4.6229120000000004</v>
      </c>
      <c r="H18" s="24">
        <v>4.42896</v>
      </c>
      <c r="I18" s="21">
        <v>-4.1954508327218925</v>
      </c>
      <c r="J18" s="21">
        <v>0.70244513759606886</v>
      </c>
      <c r="K18" s="16"/>
      <c r="L18" s="124"/>
    </row>
    <row r="19" spans="1:13" s="152" customFormat="1" x14ac:dyDescent="0.25">
      <c r="A19" s="150"/>
      <c r="B19" s="10" t="s">
        <v>32</v>
      </c>
      <c r="C19" s="114">
        <v>554.37422100000003</v>
      </c>
      <c r="D19" s="29">
        <v>510.85747200000009</v>
      </c>
      <c r="E19" s="114">
        <v>-7.8497064530711587</v>
      </c>
      <c r="F19" s="114">
        <v>12.940192309553833</v>
      </c>
      <c r="G19" s="114">
        <v>64.74757000000001</v>
      </c>
      <c r="H19" s="29">
        <v>59.252381999999997</v>
      </c>
      <c r="I19" s="114">
        <v>-8.4870953458176306</v>
      </c>
      <c r="J19" s="114">
        <v>9.3975894175799368</v>
      </c>
      <c r="K19" s="151"/>
      <c r="L19" s="124"/>
      <c r="M19" s="7"/>
    </row>
    <row r="20" spans="1:13" x14ac:dyDescent="0.25">
      <c r="A20" s="14" t="s">
        <v>37</v>
      </c>
      <c r="B20" s="9" t="s">
        <v>240</v>
      </c>
      <c r="C20" s="21">
        <v>18.726399000000001</v>
      </c>
      <c r="D20" s="24">
        <v>21.126850000000001</v>
      </c>
      <c r="E20" s="21">
        <v>12.818540286362579</v>
      </c>
      <c r="F20" s="21">
        <v>0.53515024616317508</v>
      </c>
      <c r="G20" s="21">
        <v>2.9379209999999998</v>
      </c>
      <c r="H20" s="24">
        <v>3.6856979999999999</v>
      </c>
      <c r="I20" s="21">
        <v>25.452590454270219</v>
      </c>
      <c r="J20" s="21">
        <v>0.58456175687916712</v>
      </c>
      <c r="K20" s="16"/>
      <c r="L20" s="124"/>
    </row>
    <row r="21" spans="1:13" x14ac:dyDescent="0.25">
      <c r="A21" s="14" t="s">
        <v>37</v>
      </c>
      <c r="B21" s="9" t="s">
        <v>241</v>
      </c>
      <c r="C21" s="21">
        <v>156.98012800000001</v>
      </c>
      <c r="D21" s="24">
        <v>184.02531500000001</v>
      </c>
      <c r="E21" s="21">
        <v>17.22841441433911</v>
      </c>
      <c r="F21" s="21">
        <v>4.6614233841062847</v>
      </c>
      <c r="G21" s="21">
        <v>21.254549000000001</v>
      </c>
      <c r="H21" s="24">
        <v>25.813375000000001</v>
      </c>
      <c r="I21" s="21">
        <v>21.448707286143787</v>
      </c>
      <c r="J21" s="21">
        <v>4.0940716903503134</v>
      </c>
      <c r="K21" s="16"/>
      <c r="L21" s="124"/>
    </row>
    <row r="22" spans="1:13" x14ac:dyDescent="0.25">
      <c r="A22" s="14" t="s">
        <v>37</v>
      </c>
      <c r="B22" s="9" t="s">
        <v>242</v>
      </c>
      <c r="C22" s="21">
        <v>0.32075300000000001</v>
      </c>
      <c r="D22" s="24">
        <v>0.25572899999999998</v>
      </c>
      <c r="E22" s="21">
        <v>-20.272296751706154</v>
      </c>
      <c r="F22" s="21">
        <v>6.4777019433120697E-3</v>
      </c>
      <c r="G22" s="21">
        <v>7.6954999999999996E-2</v>
      </c>
      <c r="H22" s="24">
        <v>3.0321000000000001E-2</v>
      </c>
      <c r="I22" s="21">
        <v>-60.599051393671623</v>
      </c>
      <c r="J22" s="21">
        <v>4.8089933115337252E-3</v>
      </c>
      <c r="K22" s="16"/>
      <c r="L22" s="124"/>
    </row>
    <row r="23" spans="1:13" x14ac:dyDescent="0.25">
      <c r="A23" s="14" t="s">
        <v>37</v>
      </c>
      <c r="B23" s="9" t="s">
        <v>243</v>
      </c>
      <c r="C23" s="21">
        <v>88.359637000000006</v>
      </c>
      <c r="D23" s="24">
        <v>71.074714999999998</v>
      </c>
      <c r="E23" s="21">
        <v>-19.562011102422261</v>
      </c>
      <c r="F23" s="21">
        <v>1.8003465366690972</v>
      </c>
      <c r="G23" s="21">
        <v>14.186254</v>
      </c>
      <c r="H23" s="24">
        <v>11.023586</v>
      </c>
      <c r="I23" s="21">
        <v>-22.293890973614317</v>
      </c>
      <c r="J23" s="21">
        <v>1.7483708104322684</v>
      </c>
      <c r="K23" s="16"/>
      <c r="L23" s="124"/>
    </row>
    <row r="24" spans="1:13" x14ac:dyDescent="0.25">
      <c r="A24" s="14" t="s">
        <v>37</v>
      </c>
      <c r="B24" s="9" t="s">
        <v>244</v>
      </c>
      <c r="C24" s="21">
        <v>269.94613199999998</v>
      </c>
      <c r="D24" s="24">
        <v>213.68969799999999</v>
      </c>
      <c r="E24" s="21">
        <v>-20.83987408272996</v>
      </c>
      <c r="F24" s="21">
        <v>5.4128322247393506</v>
      </c>
      <c r="G24" s="21">
        <v>23.013494000000001</v>
      </c>
      <c r="H24" s="24">
        <v>15.806298</v>
      </c>
      <c r="I24" s="21">
        <v>-31.31726108169407</v>
      </c>
      <c r="J24" s="21">
        <v>2.5069219802153255</v>
      </c>
      <c r="K24" s="16"/>
      <c r="L24" s="124"/>
    </row>
    <row r="25" spans="1:13" x14ac:dyDescent="0.25">
      <c r="A25" s="14" t="s">
        <v>37</v>
      </c>
      <c r="B25" s="9" t="s">
        <v>245</v>
      </c>
      <c r="C25" s="21">
        <v>0.32663500000000001</v>
      </c>
      <c r="D25" s="24">
        <v>8.8163000000000005E-2</v>
      </c>
      <c r="E25" s="21">
        <v>-73.008710028012928</v>
      </c>
      <c r="F25" s="21">
        <v>2.2331985673436417E-3</v>
      </c>
      <c r="G25" s="21">
        <v>3.5326999999999997E-2</v>
      </c>
      <c r="H25" s="24">
        <v>2.1715999999999999E-2</v>
      </c>
      <c r="I25" s="21">
        <v>-38.528604183768792</v>
      </c>
      <c r="J25" s="21">
        <v>3.4442168382726943E-3</v>
      </c>
      <c r="K25" s="16"/>
      <c r="L25" s="124"/>
    </row>
    <row r="26" spans="1:13" x14ac:dyDescent="0.25">
      <c r="A26" s="14" t="s">
        <v>37</v>
      </c>
      <c r="B26" s="9" t="s">
        <v>246</v>
      </c>
      <c r="C26" s="21">
        <v>15.290288</v>
      </c>
      <c r="D26" s="24">
        <v>20.140730999999999</v>
      </c>
      <c r="E26" s="21">
        <v>31.722378283522179</v>
      </c>
      <c r="F26" s="21">
        <v>0.51017151882823475</v>
      </c>
      <c r="G26" s="21">
        <v>2.4212470000000001</v>
      </c>
      <c r="H26" s="24">
        <v>2.8351790000000001</v>
      </c>
      <c r="I26" s="21">
        <v>17.095818807416173</v>
      </c>
      <c r="J26" s="21">
        <v>0.44966712337986459</v>
      </c>
      <c r="K26" s="16"/>
      <c r="L26" s="124"/>
    </row>
    <row r="27" spans="1:13" x14ac:dyDescent="0.25">
      <c r="A27" s="14" t="s">
        <v>37</v>
      </c>
      <c r="B27" s="9" t="s">
        <v>247</v>
      </c>
      <c r="C27" s="21">
        <v>4.4242489999999997</v>
      </c>
      <c r="D27" s="24">
        <v>0.45627099999999998</v>
      </c>
      <c r="E27" s="21">
        <v>-89.687040670631333</v>
      </c>
      <c r="F27" s="21">
        <v>1.1557498537033115E-2</v>
      </c>
      <c r="G27" s="21">
        <v>0.82182299999999997</v>
      </c>
      <c r="H27" s="24">
        <v>3.6208999999999998E-2</v>
      </c>
      <c r="I27" s="21">
        <v>-95.594063441884686</v>
      </c>
      <c r="J27" s="21">
        <v>5.7428461731910104E-3</v>
      </c>
      <c r="K27" s="16"/>
      <c r="L27" s="124"/>
    </row>
    <row r="28" spans="1:13" x14ac:dyDescent="0.25">
      <c r="A28" s="14"/>
      <c r="B28" s="9" t="s">
        <v>200</v>
      </c>
      <c r="C28" s="21">
        <v>21.876107999999999</v>
      </c>
      <c r="D28" s="24">
        <v>78.115532999999999</v>
      </c>
      <c r="E28" s="21">
        <v>257.08149274084769</v>
      </c>
      <c r="F28" s="21">
        <v>1.9786928346685675</v>
      </c>
      <c r="G28" s="21">
        <v>2.6052870000000001</v>
      </c>
      <c r="H28" s="24">
        <v>3.5341610000000001</v>
      </c>
      <c r="I28" s="21">
        <v>35.653423212106759</v>
      </c>
      <c r="J28" s="21">
        <v>0.56052757530699315</v>
      </c>
      <c r="K28" s="16"/>
      <c r="L28" s="124"/>
    </row>
    <row r="29" spans="1:13" x14ac:dyDescent="0.25">
      <c r="A29" s="14"/>
      <c r="B29" s="9" t="s">
        <v>191</v>
      </c>
      <c r="C29" s="21">
        <v>1364.56549</v>
      </c>
      <c r="D29" s="24">
        <v>1807.222297</v>
      </c>
      <c r="E29" s="21">
        <v>32.439396294567004</v>
      </c>
      <c r="F29" s="21">
        <v>45.777551178293443</v>
      </c>
      <c r="G29" s="21">
        <v>283.04288700000001</v>
      </c>
      <c r="H29" s="24">
        <v>287.28353900000002</v>
      </c>
      <c r="I29" s="21">
        <v>1.4982365552256516</v>
      </c>
      <c r="J29" s="21">
        <v>45.563952955533722</v>
      </c>
      <c r="K29" s="16"/>
      <c r="L29" s="124"/>
    </row>
    <row r="30" spans="1:13" s="152" customFormat="1" x14ac:dyDescent="0.25">
      <c r="A30" s="150"/>
      <c r="B30" s="10" t="s">
        <v>29</v>
      </c>
      <c r="C30" s="114">
        <v>348.23652199999998</v>
      </c>
      <c r="D30" s="29">
        <v>372.83572900000001</v>
      </c>
      <c r="E30" s="114">
        <v>7.0639365620588368</v>
      </c>
      <c r="F30" s="114">
        <v>9.4440549420655167</v>
      </c>
      <c r="G30" s="114">
        <v>43.521796999999999</v>
      </c>
      <c r="H30" s="29">
        <v>47.052863999999992</v>
      </c>
      <c r="I30" s="114">
        <v>8.1133299711866123</v>
      </c>
      <c r="J30" s="114">
        <v>7.4627125841662849</v>
      </c>
      <c r="K30" s="151"/>
      <c r="L30" s="124"/>
      <c r="M30" s="7"/>
    </row>
    <row r="31" spans="1:13" x14ac:dyDescent="0.25">
      <c r="A31" s="14" t="s">
        <v>37</v>
      </c>
      <c r="B31" s="9" t="s">
        <v>248</v>
      </c>
      <c r="C31" s="21">
        <v>66.908591999999999</v>
      </c>
      <c r="D31" s="24">
        <v>65.887867</v>
      </c>
      <c r="E31" s="21">
        <v>-1.5255514568293438</v>
      </c>
      <c r="F31" s="21">
        <v>1.6689619249541008</v>
      </c>
      <c r="G31" s="21">
        <v>10.816395</v>
      </c>
      <c r="H31" s="24">
        <v>11.474632</v>
      </c>
      <c r="I31" s="21">
        <v>6.0855488358182219</v>
      </c>
      <c r="J31" s="21">
        <v>1.8199079364239583</v>
      </c>
      <c r="K31" s="16"/>
      <c r="L31" s="124"/>
    </row>
    <row r="32" spans="1:13" x14ac:dyDescent="0.25">
      <c r="A32" s="14" t="s">
        <v>37</v>
      </c>
      <c r="B32" s="9" t="s">
        <v>249</v>
      </c>
      <c r="C32" s="21">
        <v>7.9625830000000004</v>
      </c>
      <c r="D32" s="24">
        <v>9.6968390000000007</v>
      </c>
      <c r="E32" s="21">
        <v>21.78006810101698</v>
      </c>
      <c r="F32" s="21">
        <v>0.2456242070093117</v>
      </c>
      <c r="G32" s="21">
        <v>0.71697299999999997</v>
      </c>
      <c r="H32" s="24">
        <v>1.6048469999999999</v>
      </c>
      <c r="I32" s="21">
        <v>123.83646246092948</v>
      </c>
      <c r="J32" s="21">
        <v>0.25453311200273615</v>
      </c>
      <c r="K32" s="16"/>
      <c r="L32" s="124"/>
    </row>
    <row r="33" spans="1:12" x14ac:dyDescent="0.25">
      <c r="A33" s="14" t="s">
        <v>37</v>
      </c>
      <c r="B33" s="9" t="s">
        <v>251</v>
      </c>
      <c r="C33" s="21">
        <v>49.462513999999999</v>
      </c>
      <c r="D33" s="24">
        <v>43.662787999999999</v>
      </c>
      <c r="E33" s="21">
        <v>-11.725497818408503</v>
      </c>
      <c r="F33" s="21">
        <v>1.1059931672904635</v>
      </c>
      <c r="G33" s="21">
        <v>7.9671130000000003</v>
      </c>
      <c r="H33" s="24">
        <v>6.6336940000000002</v>
      </c>
      <c r="I33" s="21">
        <v>-16.736539321081555</v>
      </c>
      <c r="J33" s="21">
        <v>1.0521219642083506</v>
      </c>
      <c r="K33" s="16"/>
      <c r="L33" s="124"/>
    </row>
    <row r="34" spans="1:12" x14ac:dyDescent="0.25">
      <c r="A34" s="14" t="s">
        <v>37</v>
      </c>
      <c r="B34" s="9" t="s">
        <v>263</v>
      </c>
      <c r="C34" s="21">
        <v>15.137756</v>
      </c>
      <c r="D34" s="24">
        <v>10.617900000000001</v>
      </c>
      <c r="E34" s="21">
        <v>-29.858163918086667</v>
      </c>
      <c r="F34" s="21">
        <v>0.26895499323069821</v>
      </c>
      <c r="G34" s="21">
        <v>2.5329700000000002</v>
      </c>
      <c r="H34" s="24">
        <v>1.5419670000000001</v>
      </c>
      <c r="I34" s="21">
        <v>-39.124150700561003</v>
      </c>
      <c r="J34" s="21">
        <v>0.24456017247471135</v>
      </c>
      <c r="K34" s="16"/>
      <c r="L34" s="124"/>
    </row>
    <row r="35" spans="1:12" x14ac:dyDescent="0.25">
      <c r="A35" s="14" t="s">
        <v>37</v>
      </c>
      <c r="B35" s="9" t="s">
        <v>252</v>
      </c>
      <c r="C35" s="21">
        <v>20.658766</v>
      </c>
      <c r="D35" s="24">
        <v>23.385736999999999</v>
      </c>
      <c r="E35" s="21">
        <v>13.20006722569973</v>
      </c>
      <c r="F35" s="21">
        <v>0.59236861681969966</v>
      </c>
      <c r="G35" s="21">
        <v>3.0814400000000002</v>
      </c>
      <c r="H35" s="24">
        <v>3.4207070000000002</v>
      </c>
      <c r="I35" s="21">
        <v>11.010014798276124</v>
      </c>
      <c r="J35" s="21">
        <v>0.54253346142002556</v>
      </c>
      <c r="K35" s="16"/>
      <c r="L35" s="124"/>
    </row>
    <row r="36" spans="1:12" x14ac:dyDescent="0.25">
      <c r="A36" s="14" t="s">
        <v>37</v>
      </c>
      <c r="B36" s="9" t="s">
        <v>253</v>
      </c>
      <c r="C36" s="21">
        <v>8.4424329999999994</v>
      </c>
      <c r="D36" s="24">
        <v>10.451245999999999</v>
      </c>
      <c r="E36" s="21">
        <v>23.794242726000903</v>
      </c>
      <c r="F36" s="21">
        <v>0.26473359112276079</v>
      </c>
      <c r="G36" s="21">
        <v>1.3885829999999999</v>
      </c>
      <c r="H36" s="24">
        <v>0.92436099999999999</v>
      </c>
      <c r="I36" s="21">
        <v>-33.43134691984563</v>
      </c>
      <c r="J36" s="21">
        <v>0.14660617613016144</v>
      </c>
      <c r="K36" s="16"/>
      <c r="L36" s="124"/>
    </row>
    <row r="37" spans="1:12" x14ac:dyDescent="0.25">
      <c r="A37" s="14" t="s">
        <v>37</v>
      </c>
      <c r="B37" s="9" t="s">
        <v>254</v>
      </c>
      <c r="C37" s="21">
        <v>33.296280000000003</v>
      </c>
      <c r="D37" s="24">
        <v>35.139865999999998</v>
      </c>
      <c r="E37" s="21">
        <v>5.5369128323043748</v>
      </c>
      <c r="F37" s="21">
        <v>0.89010467438548524</v>
      </c>
      <c r="G37" s="21">
        <v>5.7230160000000003</v>
      </c>
      <c r="H37" s="24">
        <v>7.6207209999999996</v>
      </c>
      <c r="I37" s="21">
        <v>33.159176909517619</v>
      </c>
      <c r="J37" s="21">
        <v>1.2086671388827741</v>
      </c>
      <c r="K37" s="16"/>
      <c r="L37" s="124"/>
    </row>
    <row r="38" spans="1:12" x14ac:dyDescent="0.25">
      <c r="A38" s="14" t="s">
        <v>37</v>
      </c>
      <c r="B38" s="9" t="s">
        <v>255</v>
      </c>
      <c r="C38" s="21">
        <v>14.047257999999999</v>
      </c>
      <c r="D38" s="24">
        <v>15.589385</v>
      </c>
      <c r="E38" s="21">
        <v>10.97813537702519</v>
      </c>
      <c r="F38" s="21">
        <v>0.39488438741613213</v>
      </c>
      <c r="G38" s="21">
        <v>2.3729740000000001</v>
      </c>
      <c r="H38" s="24">
        <v>2.2546580000000001</v>
      </c>
      <c r="I38" s="21">
        <v>-4.9859796188243095</v>
      </c>
      <c r="J38" s="21">
        <v>0.35759490919811371</v>
      </c>
      <c r="K38" s="16"/>
      <c r="L38" s="124"/>
    </row>
    <row r="39" spans="1:12" x14ac:dyDescent="0.25">
      <c r="A39" s="14" t="s">
        <v>37</v>
      </c>
      <c r="B39" s="9" t="s">
        <v>256</v>
      </c>
      <c r="C39" s="21">
        <v>104.49818</v>
      </c>
      <c r="D39" s="24">
        <v>128.32885400000001</v>
      </c>
      <c r="E39" s="21">
        <v>22.80486990299735</v>
      </c>
      <c r="F39" s="21">
        <v>3.2506132153131286</v>
      </c>
      <c r="G39" s="21">
        <v>4.7363280000000003</v>
      </c>
      <c r="H39" s="24">
        <v>6.949465</v>
      </c>
      <c r="I39" s="21">
        <v>46.726852532172593</v>
      </c>
      <c r="J39" s="21">
        <v>1.1022041061883749</v>
      </c>
      <c r="K39" s="16"/>
      <c r="L39" s="124"/>
    </row>
    <row r="40" spans="1:12" x14ac:dyDescent="0.25">
      <c r="A40" s="14" t="s">
        <v>37</v>
      </c>
      <c r="B40" s="9" t="s">
        <v>257</v>
      </c>
      <c r="C40" s="21">
        <v>5.2420609999999996</v>
      </c>
      <c r="D40" s="24">
        <v>7.430631</v>
      </c>
      <c r="E40" s="21">
        <v>41.750181846414989</v>
      </c>
      <c r="F40" s="21">
        <v>0.18822039295009527</v>
      </c>
      <c r="G40" s="21">
        <v>0.83624100000000001</v>
      </c>
      <c r="H40" s="24">
        <v>1.163062</v>
      </c>
      <c r="I40" s="21">
        <v>39.082154546356861</v>
      </c>
      <c r="J40" s="21">
        <v>0.18446480587378508</v>
      </c>
      <c r="K40" s="16"/>
      <c r="L40" s="124"/>
    </row>
    <row r="41" spans="1:12" x14ac:dyDescent="0.25">
      <c r="A41" s="14" t="s">
        <v>37</v>
      </c>
      <c r="B41" s="9" t="s">
        <v>258</v>
      </c>
      <c r="C41" s="21">
        <v>22.580099000000001</v>
      </c>
      <c r="D41" s="24">
        <v>22.644615999999999</v>
      </c>
      <c r="E41" s="21">
        <v>0.28572505372983503</v>
      </c>
      <c r="F41" s="21">
        <v>0.57359577157364083</v>
      </c>
      <c r="G41" s="21">
        <v>3.349764</v>
      </c>
      <c r="H41" s="24">
        <v>3.46475</v>
      </c>
      <c r="I41" s="21">
        <v>3.4326597336409304</v>
      </c>
      <c r="J41" s="21">
        <v>0.54951880136329512</v>
      </c>
      <c r="K41" s="16"/>
      <c r="L41" s="124"/>
    </row>
    <row r="42" spans="1:12" x14ac:dyDescent="0.25">
      <c r="A42" s="14"/>
      <c r="B42" s="9" t="s">
        <v>207</v>
      </c>
      <c r="C42" s="21">
        <v>22.61759</v>
      </c>
      <c r="D42" s="24">
        <v>12.342734</v>
      </c>
      <c r="E42" s="21">
        <v>-45.428606672947915</v>
      </c>
      <c r="F42" s="21">
        <v>0.31264562101906296</v>
      </c>
      <c r="G42" s="21">
        <v>1.9223410000000001</v>
      </c>
      <c r="H42" s="24">
        <v>0.79286599999999996</v>
      </c>
      <c r="I42" s="21">
        <v>-58.755184433979203</v>
      </c>
      <c r="J42" s="21">
        <v>0.12575071042981756</v>
      </c>
      <c r="K42" s="16"/>
      <c r="L42" s="124"/>
    </row>
    <row r="43" spans="1:12" x14ac:dyDescent="0.25">
      <c r="A43" s="14"/>
      <c r="B43" s="9" t="s">
        <v>192</v>
      </c>
      <c r="C43" s="21">
        <v>186.80607900000001</v>
      </c>
      <c r="D43" s="24">
        <v>209.96945299999999</v>
      </c>
      <c r="E43" s="21">
        <v>12.399689626802758</v>
      </c>
      <c r="F43" s="21">
        <v>5.3185971623643473</v>
      </c>
      <c r="G43" s="21">
        <v>30.987589</v>
      </c>
      <c r="H43" s="24">
        <v>30.070453000000001</v>
      </c>
      <c r="I43" s="21">
        <v>-2.9596881512788831</v>
      </c>
      <c r="J43" s="21">
        <v>4.7692558738758359</v>
      </c>
      <c r="K43" s="16"/>
      <c r="L43" s="124"/>
    </row>
    <row r="44" spans="1:12" x14ac:dyDescent="0.25">
      <c r="A44" s="14"/>
      <c r="B44" s="9" t="s">
        <v>197</v>
      </c>
      <c r="C44" s="21">
        <v>14.877625</v>
      </c>
      <c r="D44" s="24">
        <v>14.241997</v>
      </c>
      <c r="E44" s="21">
        <v>-4.2723754631535655</v>
      </c>
      <c r="F44" s="21">
        <v>0.360754594291397</v>
      </c>
      <c r="G44" s="21">
        <v>1.791099</v>
      </c>
      <c r="H44" s="24">
        <v>1.7189989999999999</v>
      </c>
      <c r="I44" s="21">
        <v>-4.0254614624875558</v>
      </c>
      <c r="J44" s="21">
        <v>0.27263793059375219</v>
      </c>
      <c r="K44" s="16"/>
      <c r="L44" s="124"/>
    </row>
    <row r="45" spans="1:12" x14ac:dyDescent="0.25">
      <c r="A45" s="14"/>
      <c r="B45" s="9" t="s">
        <v>2</v>
      </c>
      <c r="C45" s="21">
        <v>583.05734048998181</v>
      </c>
      <c r="D45" s="24">
        <v>830.8424420700602</v>
      </c>
      <c r="E45" s="21">
        <v>42.49755287736334</v>
      </c>
      <c r="F45" s="21">
        <v>21.045519677406062</v>
      </c>
      <c r="G45" s="21">
        <v>-63.268048730001766</v>
      </c>
      <c r="H45" s="24">
        <v>181.87833947999962</v>
      </c>
      <c r="I45" s="21">
        <v>-387.47265504610505</v>
      </c>
      <c r="J45" s="21">
        <v>28.846400780718916</v>
      </c>
      <c r="K45" s="16"/>
      <c r="L45" s="124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54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2075.1137417000309</v>
      </c>
      <c r="D13" s="29">
        <v>2103.0581978700452</v>
      </c>
      <c r="E13" s="29">
        <v>1.3466469624513699</v>
      </c>
      <c r="F13" s="117">
        <v>100</v>
      </c>
      <c r="G13" s="29">
        <v>320.04797696999856</v>
      </c>
      <c r="H13" s="29">
        <v>297.11736156000211</v>
      </c>
      <c r="I13" s="29">
        <v>-7.1647431197935596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328.28594799999996</v>
      </c>
      <c r="D14" s="29">
        <v>294.12980200000004</v>
      </c>
      <c r="E14" s="114">
        <v>-10.404388676423004</v>
      </c>
      <c r="F14" s="114">
        <v>13.98581372107969</v>
      </c>
      <c r="G14" s="114">
        <v>43.627735999999999</v>
      </c>
      <c r="H14" s="29">
        <v>48.205941999999993</v>
      </c>
      <c r="I14" s="114">
        <v>10.493796881873486</v>
      </c>
      <c r="J14" s="114">
        <v>16.224545663335437</v>
      </c>
      <c r="K14" s="151"/>
      <c r="L14" s="7"/>
      <c r="M14" s="7"/>
    </row>
    <row r="15" spans="1:14" s="152" customFormat="1" x14ac:dyDescent="0.25">
      <c r="A15" s="150"/>
      <c r="B15" s="10" t="s">
        <v>31</v>
      </c>
      <c r="C15" s="114">
        <v>38.173814999999998</v>
      </c>
      <c r="D15" s="29">
        <v>42.151149000000004</v>
      </c>
      <c r="E15" s="114">
        <v>10.419011041993077</v>
      </c>
      <c r="F15" s="114">
        <v>2.0042787709199028</v>
      </c>
      <c r="G15" s="114">
        <v>5.3313930000000003</v>
      </c>
      <c r="H15" s="29">
        <v>6.6310269999999996</v>
      </c>
      <c r="I15" s="114">
        <v>24.377006159553403</v>
      </c>
      <c r="J15" s="114">
        <v>2.2317871177854007</v>
      </c>
      <c r="K15" s="151"/>
      <c r="L15" s="7"/>
      <c r="M15" s="7"/>
    </row>
    <row r="16" spans="1:14" x14ac:dyDescent="0.25">
      <c r="A16" s="14" t="s">
        <v>37</v>
      </c>
      <c r="B16" s="9" t="s">
        <v>237</v>
      </c>
      <c r="C16" s="21">
        <v>0.25056600000000001</v>
      </c>
      <c r="D16" s="24">
        <v>1.7454000000000001E-2</v>
      </c>
      <c r="E16" s="21">
        <v>-93.034170637676311</v>
      </c>
      <c r="F16" s="21">
        <v>8.2993423661205509E-4</v>
      </c>
      <c r="G16" s="21">
        <v>4.2603000000000002E-2</v>
      </c>
      <c r="H16" s="24">
        <v>1.2503999999999999E-2</v>
      </c>
      <c r="I16" s="21">
        <v>-70.649954228575453</v>
      </c>
      <c r="J16" s="21">
        <v>4.2084380173370807E-3</v>
      </c>
      <c r="K16" s="16"/>
    </row>
    <row r="17" spans="1:13" x14ac:dyDescent="0.25">
      <c r="A17" s="14" t="s">
        <v>37</v>
      </c>
      <c r="B17" s="9" t="s">
        <v>238</v>
      </c>
      <c r="C17" s="21">
        <v>24.847511000000001</v>
      </c>
      <c r="D17" s="24">
        <v>26.354407999999999</v>
      </c>
      <c r="E17" s="21">
        <v>6.0645792651022434</v>
      </c>
      <c r="F17" s="21">
        <v>1.2531468709088252</v>
      </c>
      <c r="G17" s="21">
        <v>3.5922519999999998</v>
      </c>
      <c r="H17" s="24">
        <v>4.2956279999999998</v>
      </c>
      <c r="I17" s="21">
        <v>19.580363515699894</v>
      </c>
      <c r="J17" s="21">
        <v>1.4457680888945657</v>
      </c>
      <c r="K17" s="16"/>
    </row>
    <row r="18" spans="1:13" x14ac:dyDescent="0.25">
      <c r="A18" s="14" t="s">
        <v>37</v>
      </c>
      <c r="B18" s="163" t="s">
        <v>239</v>
      </c>
      <c r="C18" s="21">
        <v>13.075737999999999</v>
      </c>
      <c r="D18" s="24">
        <v>15.779287</v>
      </c>
      <c r="E18" s="21">
        <v>20.676071973910769</v>
      </c>
      <c r="F18" s="21">
        <v>0.75030196577446562</v>
      </c>
      <c r="G18" s="21">
        <v>1.6965380000000001</v>
      </c>
      <c r="H18" s="24">
        <v>2.3228949999999999</v>
      </c>
      <c r="I18" s="21">
        <v>36.919715326152414</v>
      </c>
      <c r="J18" s="21">
        <v>0.78181059087349802</v>
      </c>
      <c r="K18" s="16"/>
    </row>
    <row r="19" spans="1:13" s="152" customFormat="1" x14ac:dyDescent="0.25">
      <c r="A19" s="150"/>
      <c r="B19" s="10" t="s">
        <v>32</v>
      </c>
      <c r="C19" s="114">
        <v>290.11213299999997</v>
      </c>
      <c r="D19" s="29">
        <v>251.97865300000001</v>
      </c>
      <c r="E19" s="114">
        <v>-13.144393378404473</v>
      </c>
      <c r="F19" s="114">
        <v>11.981534950159785</v>
      </c>
      <c r="G19" s="114">
        <v>38.296343</v>
      </c>
      <c r="H19" s="29">
        <v>41.574914999999997</v>
      </c>
      <c r="I19" s="114">
        <v>8.5610576445902318</v>
      </c>
      <c r="J19" s="114">
        <v>13.992758545550037</v>
      </c>
      <c r="K19" s="151"/>
      <c r="L19" s="7"/>
      <c r="M19" s="7"/>
    </row>
    <row r="20" spans="1:13" x14ac:dyDescent="0.25">
      <c r="A20" s="14" t="s">
        <v>37</v>
      </c>
      <c r="B20" s="9" t="s">
        <v>240</v>
      </c>
      <c r="C20" s="21">
        <v>4.9506300000000003</v>
      </c>
      <c r="D20" s="24">
        <v>15.748272999999999</v>
      </c>
      <c r="E20" s="21">
        <v>218.10644301836328</v>
      </c>
      <c r="F20" s="21">
        <v>0.74882725622855717</v>
      </c>
      <c r="G20" s="21">
        <v>2.9016320000000002</v>
      </c>
      <c r="H20" s="24">
        <v>5.9869209999999997</v>
      </c>
      <c r="I20" s="21">
        <v>106.32943805417088</v>
      </c>
      <c r="J20" s="21">
        <v>2.0150020747915653</v>
      </c>
      <c r="K20" s="16"/>
    </row>
    <row r="21" spans="1:13" x14ac:dyDescent="0.25">
      <c r="A21" s="14" t="s">
        <v>37</v>
      </c>
      <c r="B21" s="9" t="s">
        <v>241</v>
      </c>
      <c r="C21" s="21">
        <v>82.303162</v>
      </c>
      <c r="D21" s="24">
        <v>68.681168999999997</v>
      </c>
      <c r="E21" s="21">
        <v>-16.550995938649361</v>
      </c>
      <c r="F21" s="21">
        <v>3.2657759575821323</v>
      </c>
      <c r="G21" s="21">
        <v>12.564945</v>
      </c>
      <c r="H21" s="24">
        <v>14.226395999999999</v>
      </c>
      <c r="I21" s="21">
        <v>13.222907064057976</v>
      </c>
      <c r="J21" s="21">
        <v>4.7881402572050691</v>
      </c>
      <c r="K21" s="16"/>
    </row>
    <row r="22" spans="1:13" x14ac:dyDescent="0.25">
      <c r="A22" s="14" t="s">
        <v>37</v>
      </c>
      <c r="B22" s="9" t="s">
        <v>243</v>
      </c>
      <c r="C22" s="21">
        <v>12.224743</v>
      </c>
      <c r="D22" s="24">
        <v>7.9559709999999999</v>
      </c>
      <c r="E22" s="21">
        <v>-34.919114455003267</v>
      </c>
      <c r="F22" s="21">
        <v>0.37830484235090223</v>
      </c>
      <c r="G22" s="21">
        <v>1.327609</v>
      </c>
      <c r="H22" s="24">
        <v>1.074606</v>
      </c>
      <c r="I22" s="21">
        <v>-19.057041644038275</v>
      </c>
      <c r="J22" s="21">
        <v>0.36167728279418837</v>
      </c>
      <c r="K22" s="16"/>
    </row>
    <row r="23" spans="1:13" x14ac:dyDescent="0.25">
      <c r="A23" s="14" t="s">
        <v>37</v>
      </c>
      <c r="B23" s="9" t="s">
        <v>244</v>
      </c>
      <c r="C23" s="21">
        <v>187.326402</v>
      </c>
      <c r="D23" s="24">
        <v>156.44974500000001</v>
      </c>
      <c r="E23" s="21">
        <v>-16.482811109562657</v>
      </c>
      <c r="F23" s="21">
        <v>7.4391543305102363</v>
      </c>
      <c r="G23" s="21">
        <v>20.828738000000001</v>
      </c>
      <c r="H23" s="24">
        <v>19.818874000000001</v>
      </c>
      <c r="I23" s="21">
        <v>-4.8484166443497401</v>
      </c>
      <c r="J23" s="21">
        <v>6.6703857007688283</v>
      </c>
      <c r="K23" s="16"/>
    </row>
    <row r="24" spans="1:13" x14ac:dyDescent="0.25">
      <c r="A24" s="14" t="s">
        <v>37</v>
      </c>
      <c r="B24" s="9" t="s">
        <v>245</v>
      </c>
      <c r="C24" s="21">
        <v>0.126917</v>
      </c>
      <c r="D24" s="24">
        <v>0.260963</v>
      </c>
      <c r="E24" s="21">
        <v>105.61705681665971</v>
      </c>
      <c r="F24" s="21">
        <v>1.2408738867250585E-2</v>
      </c>
      <c r="G24" s="21">
        <v>4.2469999999999999E-3</v>
      </c>
      <c r="H24" s="24">
        <v>1.6299999999999999E-2</v>
      </c>
      <c r="I24" s="21">
        <v>283.80032964445491</v>
      </c>
      <c r="J24" s="21">
        <v>5.4860476393629575E-3</v>
      </c>
      <c r="K24" s="16"/>
    </row>
    <row r="25" spans="1:13" x14ac:dyDescent="0.25">
      <c r="A25" s="14" t="s">
        <v>37</v>
      </c>
      <c r="B25" s="9" t="s">
        <v>246</v>
      </c>
      <c r="C25" s="21">
        <v>0.63882899999999998</v>
      </c>
      <c r="D25" s="24">
        <v>0.60349699999999995</v>
      </c>
      <c r="E25" s="21">
        <v>-5.5307445341398083</v>
      </c>
      <c r="F25" s="21">
        <v>2.8696162598410985E-2</v>
      </c>
      <c r="G25" s="21">
        <v>0.11326899999999999</v>
      </c>
      <c r="H25" s="24">
        <v>9.2965999999999993E-2</v>
      </c>
      <c r="I25" s="21">
        <v>-17.924586603572035</v>
      </c>
      <c r="J25" s="21">
        <v>3.1289319315399799E-2</v>
      </c>
      <c r="K25" s="16"/>
    </row>
    <row r="26" spans="1:13" x14ac:dyDescent="0.25">
      <c r="A26" s="14" t="s">
        <v>37</v>
      </c>
      <c r="B26" s="9" t="s">
        <v>247</v>
      </c>
      <c r="C26" s="21">
        <v>2.5414500000000002</v>
      </c>
      <c r="D26" s="24">
        <v>2.2790349999999999</v>
      </c>
      <c r="E26" s="21">
        <v>-10.325404788604942</v>
      </c>
      <c r="F26" s="21">
        <v>0.10836766202229603</v>
      </c>
      <c r="G26" s="21">
        <v>0.55590300000000004</v>
      </c>
      <c r="H26" s="24">
        <v>0.358852</v>
      </c>
      <c r="I26" s="21">
        <v>-35.44701143904603</v>
      </c>
      <c r="J26" s="21">
        <v>0.12077786303562429</v>
      </c>
      <c r="K26" s="16"/>
    </row>
    <row r="27" spans="1:13" x14ac:dyDescent="0.25">
      <c r="A27" s="14"/>
      <c r="B27" s="9" t="s">
        <v>200</v>
      </c>
      <c r="C27" s="21">
        <v>9.2222629999999999</v>
      </c>
      <c r="D27" s="24">
        <v>10.099690000000001</v>
      </c>
      <c r="E27" s="21">
        <v>9.5142266057691049</v>
      </c>
      <c r="F27" s="21">
        <v>0.48023825542388027</v>
      </c>
      <c r="G27" s="21">
        <v>2.0278770000000002</v>
      </c>
      <c r="H27" s="24">
        <v>1.310416</v>
      </c>
      <c r="I27" s="21">
        <v>-35.379907163994659</v>
      </c>
      <c r="J27" s="21">
        <v>0.44104322720143863</v>
      </c>
      <c r="K27" s="16"/>
    </row>
    <row r="28" spans="1:13" x14ac:dyDescent="0.25">
      <c r="A28" s="14"/>
      <c r="B28" s="9" t="s">
        <v>191</v>
      </c>
      <c r="C28" s="21">
        <v>189.80795699999999</v>
      </c>
      <c r="D28" s="24">
        <v>173.27945299999999</v>
      </c>
      <c r="E28" s="21">
        <v>-8.7080142799282108</v>
      </c>
      <c r="F28" s="21">
        <v>8.2394036064002218</v>
      </c>
      <c r="G28" s="21">
        <v>23.500551000000002</v>
      </c>
      <c r="H28" s="24">
        <v>25.277999999999999</v>
      </c>
      <c r="I28" s="21">
        <v>7.5634354275352811</v>
      </c>
      <c r="J28" s="21">
        <v>8.5077492164304811</v>
      </c>
      <c r="K28" s="16"/>
    </row>
    <row r="29" spans="1:13" s="152" customFormat="1" x14ac:dyDescent="0.25">
      <c r="A29" s="150"/>
      <c r="B29" s="10" t="s">
        <v>29</v>
      </c>
      <c r="C29" s="114">
        <v>203.70567600000001</v>
      </c>
      <c r="D29" s="29">
        <v>211.82916899999998</v>
      </c>
      <c r="E29" s="114">
        <v>3.9878579524705859</v>
      </c>
      <c r="F29" s="114">
        <v>10.07243495280056</v>
      </c>
      <c r="G29" s="114">
        <v>31.281010000000002</v>
      </c>
      <c r="H29" s="29">
        <v>31.370995000000001</v>
      </c>
      <c r="I29" s="114">
        <v>0.28766654273630898</v>
      </c>
      <c r="J29" s="114">
        <v>10.558452335228047</v>
      </c>
      <c r="K29" s="151"/>
      <c r="L29" s="7"/>
      <c r="M29" s="7"/>
    </row>
    <row r="30" spans="1:13" ht="15" customHeight="1" x14ac:dyDescent="0.25">
      <c r="A30" s="14" t="s">
        <v>37</v>
      </c>
      <c r="B30" s="9" t="s">
        <v>248</v>
      </c>
      <c r="C30" s="21">
        <v>36.289898999999998</v>
      </c>
      <c r="D30" s="24">
        <v>37.897703999999997</v>
      </c>
      <c r="E30" s="21">
        <v>4.4304477121857033</v>
      </c>
      <c r="F30" s="21">
        <v>1.8020283051787336</v>
      </c>
      <c r="G30" s="21">
        <v>5.6176259999999996</v>
      </c>
      <c r="H30" s="24">
        <v>5.7478179999999996</v>
      </c>
      <c r="I30" s="21">
        <v>2.3175626145279127</v>
      </c>
      <c r="J30" s="21">
        <v>1.9345278141342279</v>
      </c>
      <c r="K30" s="16"/>
    </row>
    <row r="31" spans="1:13" x14ac:dyDescent="0.25">
      <c r="A31" s="14" t="s">
        <v>37</v>
      </c>
      <c r="B31" s="9" t="s">
        <v>264</v>
      </c>
      <c r="C31" s="21">
        <v>6.5180699999999998</v>
      </c>
      <c r="D31" s="24">
        <v>8.2242730000000002</v>
      </c>
      <c r="E31" s="21">
        <v>26.17650623574157</v>
      </c>
      <c r="F31" s="21">
        <v>0.39106254921187894</v>
      </c>
      <c r="G31" s="21">
        <v>1.292764</v>
      </c>
      <c r="H31" s="24">
        <v>1.715659</v>
      </c>
      <c r="I31" s="21">
        <v>32.712467240733801</v>
      </c>
      <c r="J31" s="21">
        <v>0.5774347856994978</v>
      </c>
      <c r="K31" s="16"/>
    </row>
    <row r="32" spans="1:13" x14ac:dyDescent="0.25">
      <c r="A32" s="14" t="s">
        <v>37</v>
      </c>
      <c r="B32" s="9" t="s">
        <v>249</v>
      </c>
      <c r="C32" s="21">
        <v>4.1604669999999997</v>
      </c>
      <c r="D32" s="24">
        <v>5.065137</v>
      </c>
      <c r="E32" s="21">
        <v>21.744433978204867</v>
      </c>
      <c r="F32" s="21">
        <v>0.24084625927755665</v>
      </c>
      <c r="G32" s="21">
        <v>0.36809900000000001</v>
      </c>
      <c r="H32" s="24">
        <v>1.297058</v>
      </c>
      <c r="I32" s="21">
        <v>252.36661876288716</v>
      </c>
      <c r="J32" s="21">
        <v>0.43654736067587974</v>
      </c>
      <c r="K32" s="16"/>
    </row>
    <row r="33" spans="1:11" x14ac:dyDescent="0.25">
      <c r="A33" s="14" t="s">
        <v>37</v>
      </c>
      <c r="B33" s="9" t="s">
        <v>251</v>
      </c>
      <c r="C33" s="21">
        <v>41.441721000000001</v>
      </c>
      <c r="D33" s="24">
        <v>45.148187999999998</v>
      </c>
      <c r="E33" s="21">
        <v>8.9438056879925334</v>
      </c>
      <c r="F33" s="21">
        <v>2.1467873806690467</v>
      </c>
      <c r="G33" s="21">
        <v>5.0309540000000004</v>
      </c>
      <c r="H33" s="24">
        <v>7.0008270000000001</v>
      </c>
      <c r="I33" s="21">
        <v>39.155058861599599</v>
      </c>
      <c r="J33" s="21">
        <v>2.356249720057574</v>
      </c>
      <c r="K33" s="16"/>
    </row>
    <row r="34" spans="1:11" x14ac:dyDescent="0.25">
      <c r="A34" s="14" t="s">
        <v>37</v>
      </c>
      <c r="B34" s="9" t="s">
        <v>252</v>
      </c>
      <c r="C34" s="21">
        <v>16.106445000000001</v>
      </c>
      <c r="D34" s="24">
        <v>17.803981</v>
      </c>
      <c r="E34" s="21">
        <v>10.539482797103883</v>
      </c>
      <c r="F34" s="21">
        <v>0.84657576371551113</v>
      </c>
      <c r="G34" s="21">
        <v>2.3202609999999999</v>
      </c>
      <c r="H34" s="24">
        <v>2.4629759999999998</v>
      </c>
      <c r="I34" s="21">
        <v>6.1508166538160935</v>
      </c>
      <c r="J34" s="21">
        <v>0.82895728040537542</v>
      </c>
      <c r="K34" s="16"/>
    </row>
    <row r="35" spans="1:11" x14ac:dyDescent="0.25">
      <c r="A35" s="14" t="s">
        <v>37</v>
      </c>
      <c r="B35" s="9" t="s">
        <v>253</v>
      </c>
      <c r="C35" s="21">
        <v>14.803457</v>
      </c>
      <c r="D35" s="24">
        <v>12.673283</v>
      </c>
      <c r="E35" s="21">
        <v>-14.389706404389191</v>
      </c>
      <c r="F35" s="21">
        <v>0.6026120918971889</v>
      </c>
      <c r="G35" s="21">
        <v>2.3873030000000002</v>
      </c>
      <c r="H35" s="24">
        <v>2.0390779999999999</v>
      </c>
      <c r="I35" s="21">
        <v>-14.586543894930815</v>
      </c>
      <c r="J35" s="21">
        <v>0.68628705818263436</v>
      </c>
      <c r="K35" s="16"/>
    </row>
    <row r="36" spans="1:11" x14ac:dyDescent="0.25">
      <c r="A36" s="14" t="s">
        <v>37</v>
      </c>
      <c r="B36" s="9" t="s">
        <v>254</v>
      </c>
      <c r="C36" s="21">
        <v>40.663955000000001</v>
      </c>
      <c r="D36" s="24">
        <v>40.081034000000002</v>
      </c>
      <c r="E36" s="21">
        <v>-1.433507881857532</v>
      </c>
      <c r="F36" s="21">
        <v>1.9058452134417223</v>
      </c>
      <c r="G36" s="21">
        <v>7.2413730000000003</v>
      </c>
      <c r="H36" s="24">
        <v>5.5826390000000004</v>
      </c>
      <c r="I36" s="21">
        <v>-22.906346627911578</v>
      </c>
      <c r="J36" s="21">
        <v>1.8789339575070909</v>
      </c>
      <c r="K36" s="16"/>
    </row>
    <row r="37" spans="1:11" x14ac:dyDescent="0.25">
      <c r="A37" s="14" t="s">
        <v>178</v>
      </c>
      <c r="B37" s="9" t="s">
        <v>265</v>
      </c>
      <c r="C37" s="21">
        <v>8.7687310000000007</v>
      </c>
      <c r="D37" s="24">
        <v>8.5250039999999991</v>
      </c>
      <c r="E37" s="21">
        <v>-2.7795013896537824</v>
      </c>
      <c r="F37" s="21">
        <v>0.40536224858798642</v>
      </c>
      <c r="G37" s="21">
        <v>1.349183</v>
      </c>
      <c r="H37" s="24">
        <v>0.96515499999999999</v>
      </c>
      <c r="I37" s="21">
        <v>-28.463744354917019</v>
      </c>
      <c r="J37" s="21">
        <v>0.32483965088155553</v>
      </c>
      <c r="K37" s="16"/>
    </row>
    <row r="38" spans="1:11" x14ac:dyDescent="0.25">
      <c r="A38" s="14" t="s">
        <v>178</v>
      </c>
      <c r="B38" s="9" t="s">
        <v>261</v>
      </c>
      <c r="C38" s="21">
        <v>6.6828560000000001</v>
      </c>
      <c r="D38" s="24">
        <v>8.1114850000000001</v>
      </c>
      <c r="E38" s="21">
        <v>21.377521825997746</v>
      </c>
      <c r="F38" s="21">
        <v>0.38569950219234184</v>
      </c>
      <c r="G38" s="21">
        <v>1.0644610000000001</v>
      </c>
      <c r="H38" s="24">
        <v>1.027137</v>
      </c>
      <c r="I38" s="21">
        <v>-3.5063755271447339</v>
      </c>
      <c r="J38" s="21">
        <v>0.345700767739408</v>
      </c>
      <c r="K38" s="16"/>
    </row>
    <row r="39" spans="1:11" x14ac:dyDescent="0.25">
      <c r="A39" s="14" t="s">
        <v>178</v>
      </c>
      <c r="B39" s="9" t="s">
        <v>266</v>
      </c>
      <c r="C39" s="21">
        <v>5.7123299999999997</v>
      </c>
      <c r="D39" s="24">
        <v>5.4262410000000001</v>
      </c>
      <c r="E39" s="21">
        <v>-5.0082715809485752</v>
      </c>
      <c r="F39" s="21">
        <v>0.25801668282388185</v>
      </c>
      <c r="G39" s="21">
        <v>1.149362</v>
      </c>
      <c r="H39" s="24">
        <v>0.49130200000000002</v>
      </c>
      <c r="I39" s="21">
        <v>-57.254372425745757</v>
      </c>
      <c r="J39" s="21">
        <v>0.16535620719719632</v>
      </c>
      <c r="K39" s="16"/>
    </row>
    <row r="40" spans="1:11" x14ac:dyDescent="0.25">
      <c r="A40" s="14" t="s">
        <v>178</v>
      </c>
      <c r="B40" s="9" t="s">
        <v>262</v>
      </c>
      <c r="C40" s="21">
        <v>22.557745000000001</v>
      </c>
      <c r="D40" s="24">
        <v>22.872838999999999</v>
      </c>
      <c r="E40" s="21">
        <v>1.396832883783361</v>
      </c>
      <c r="F40" s="21">
        <v>1.0875989558047117</v>
      </c>
      <c r="G40" s="21">
        <v>3.4596239999999998</v>
      </c>
      <c r="H40" s="24">
        <v>3.0413459999999999</v>
      </c>
      <c r="I40" s="21">
        <v>-12.090273393871698</v>
      </c>
      <c r="J40" s="21">
        <v>1.0236177327476057</v>
      </c>
      <c r="K40" s="16"/>
    </row>
    <row r="41" spans="1:11" x14ac:dyDescent="0.25">
      <c r="A41" s="14"/>
      <c r="B41" s="9" t="s">
        <v>207</v>
      </c>
      <c r="C41" s="21">
        <v>28.205942</v>
      </c>
      <c r="D41" s="24">
        <v>21.675578000000002</v>
      </c>
      <c r="E41" s="21">
        <v>-23.15244071621504</v>
      </c>
      <c r="F41" s="21">
        <v>1.0306694328265757</v>
      </c>
      <c r="G41" s="21">
        <v>6.0033560000000001</v>
      </c>
      <c r="H41" s="24">
        <v>3.027806</v>
      </c>
      <c r="I41" s="21">
        <v>-49.564776768194328</v>
      </c>
      <c r="J41" s="21">
        <v>1.0190606109661964</v>
      </c>
      <c r="K41" s="16"/>
    </row>
    <row r="42" spans="1:11" x14ac:dyDescent="0.25">
      <c r="A42" s="14"/>
      <c r="B42" s="9" t="s">
        <v>192</v>
      </c>
      <c r="C42" s="21">
        <v>657.16360299999997</v>
      </c>
      <c r="D42" s="24">
        <v>739.89107000000001</v>
      </c>
      <c r="E42" s="21">
        <v>12.588564951306358</v>
      </c>
      <c r="F42" s="21">
        <v>35.181673562308156</v>
      </c>
      <c r="G42" s="21">
        <v>122.562922</v>
      </c>
      <c r="H42" s="24">
        <v>136.624379</v>
      </c>
      <c r="I42" s="21">
        <v>11.47284739180745</v>
      </c>
      <c r="J42" s="21">
        <v>45.983303797078534</v>
      </c>
      <c r="K42" s="16"/>
    </row>
    <row r="43" spans="1:11" x14ac:dyDescent="0.25">
      <c r="A43" s="14"/>
      <c r="B43" s="9" t="s">
        <v>197</v>
      </c>
      <c r="C43" s="21">
        <v>14.288112999999999</v>
      </c>
      <c r="D43" s="24">
        <v>17.645589000000001</v>
      </c>
      <c r="E43" s="21">
        <v>23.498386385941949</v>
      </c>
      <c r="F43" s="21">
        <v>0.83904425554515161</v>
      </c>
      <c r="G43" s="21">
        <v>2.2507709999999999</v>
      </c>
      <c r="H43" s="24">
        <v>5.1100339999999997</v>
      </c>
      <c r="I43" s="21">
        <v>127.03482495553745</v>
      </c>
      <c r="J43" s="21">
        <v>1.7198705498628497</v>
      </c>
      <c r="K43" s="16"/>
    </row>
    <row r="44" spans="1:11" x14ac:dyDescent="0.25">
      <c r="A44" s="14"/>
      <c r="B44" s="9" t="s">
        <v>2</v>
      </c>
      <c r="C44" s="21">
        <v>644.43423970003073</v>
      </c>
      <c r="D44" s="24">
        <v>634.50784687004523</v>
      </c>
      <c r="E44" s="21">
        <v>-1.5403267266813736</v>
      </c>
      <c r="F44" s="21">
        <v>30.170722213615768</v>
      </c>
      <c r="G44" s="21">
        <v>88.793753969998548</v>
      </c>
      <c r="H44" s="24">
        <v>46.189789560002112</v>
      </c>
      <c r="I44" s="21">
        <v>-47.980812281448735</v>
      </c>
      <c r="J44" s="21">
        <v>15.545974599897017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55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4777.5590338299089</v>
      </c>
      <c r="D13" s="29">
        <v>5218.0626855799028</v>
      </c>
      <c r="E13" s="29">
        <v>9.2202660109647283</v>
      </c>
      <c r="F13" s="117">
        <v>100</v>
      </c>
      <c r="G13" s="29">
        <v>696.63518130000023</v>
      </c>
      <c r="H13" s="29">
        <v>716.01287249000177</v>
      </c>
      <c r="I13" s="29">
        <v>2.7816124867309444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1001.5275890000001</v>
      </c>
      <c r="D14" s="29">
        <v>1151.5891010000005</v>
      </c>
      <c r="E14" s="114">
        <v>14.983262932360454</v>
      </c>
      <c r="F14" s="114">
        <v>22.06928452934099</v>
      </c>
      <c r="G14" s="114">
        <v>171.378175</v>
      </c>
      <c r="H14" s="29">
        <v>159.897424</v>
      </c>
      <c r="I14" s="114">
        <v>-6.6990741382325965</v>
      </c>
      <c r="J14" s="114">
        <v>22.331640972311259</v>
      </c>
      <c r="K14" s="151"/>
    </row>
    <row r="15" spans="1:14" s="152" customFormat="1" x14ac:dyDescent="0.25">
      <c r="A15" s="150"/>
      <c r="B15" s="10" t="s">
        <v>31</v>
      </c>
      <c r="C15" s="114">
        <v>44.968208000000004</v>
      </c>
      <c r="D15" s="29">
        <v>49.144565</v>
      </c>
      <c r="E15" s="114">
        <v>9.2873547462687398</v>
      </c>
      <c r="F15" s="114">
        <v>0.94181630159045093</v>
      </c>
      <c r="G15" s="114">
        <v>7.6367290000000008</v>
      </c>
      <c r="H15" s="29">
        <v>5.5149869999999996</v>
      </c>
      <c r="I15" s="114">
        <v>-27.783387363883161</v>
      </c>
      <c r="J15" s="114">
        <v>0.77023573344723772</v>
      </c>
      <c r="K15" s="151"/>
    </row>
    <row r="16" spans="1:14" x14ac:dyDescent="0.25">
      <c r="A16" s="14" t="s">
        <v>37</v>
      </c>
      <c r="B16" s="9" t="s">
        <v>237</v>
      </c>
      <c r="C16" s="21">
        <v>7.8789999999999999E-2</v>
      </c>
      <c r="D16" s="24">
        <v>4.92692</v>
      </c>
      <c r="E16" s="21">
        <v>6153.2301053433184</v>
      </c>
      <c r="F16" s="21">
        <v>9.4420483173104169E-2</v>
      </c>
      <c r="G16" s="21">
        <v>2.6450000000000002E-3</v>
      </c>
      <c r="H16" s="24">
        <v>0.91759900000000005</v>
      </c>
      <c r="I16" s="21">
        <v>34591.8336483932</v>
      </c>
      <c r="J16" s="21">
        <v>0.12815398092061719</v>
      </c>
      <c r="K16" s="16"/>
    </row>
    <row r="17" spans="1:11" x14ac:dyDescent="0.25">
      <c r="A17" s="14" t="s">
        <v>37</v>
      </c>
      <c r="B17" s="9" t="s">
        <v>238</v>
      </c>
      <c r="C17" s="21">
        <v>25.353853000000001</v>
      </c>
      <c r="D17" s="24">
        <v>22.083766000000001</v>
      </c>
      <c r="E17" s="21">
        <v>-12.897791116797908</v>
      </c>
      <c r="F17" s="21">
        <v>0.42321772141657876</v>
      </c>
      <c r="G17" s="21">
        <v>4.3747350000000003</v>
      </c>
      <c r="H17" s="24">
        <v>1.6290800000000001</v>
      </c>
      <c r="I17" s="21">
        <v>-62.761630133025207</v>
      </c>
      <c r="J17" s="21">
        <v>0.22752104921448155</v>
      </c>
      <c r="K17" s="16"/>
    </row>
    <row r="18" spans="1:11" x14ac:dyDescent="0.25">
      <c r="A18" s="14" t="s">
        <v>37</v>
      </c>
      <c r="B18" s="9" t="s">
        <v>239</v>
      </c>
      <c r="C18" s="21">
        <v>19.535564999999998</v>
      </c>
      <c r="D18" s="24">
        <v>22.133879</v>
      </c>
      <c r="E18" s="21">
        <v>13.300429242768264</v>
      </c>
      <c r="F18" s="21">
        <v>0.42417809700076797</v>
      </c>
      <c r="G18" s="21">
        <v>3.2593489999999998</v>
      </c>
      <c r="H18" s="24">
        <v>2.9683079999999999</v>
      </c>
      <c r="I18" s="21">
        <v>-8.9294211819599507</v>
      </c>
      <c r="J18" s="21">
        <v>0.4145607033121389</v>
      </c>
      <c r="K18" s="16"/>
    </row>
    <row r="19" spans="1:11" s="152" customFormat="1" x14ac:dyDescent="0.25">
      <c r="A19" s="150"/>
      <c r="B19" s="10" t="s">
        <v>32</v>
      </c>
      <c r="C19" s="114">
        <v>956.55938100000014</v>
      </c>
      <c r="D19" s="29">
        <v>1102.4445360000004</v>
      </c>
      <c r="E19" s="114">
        <v>15.25102966921823</v>
      </c>
      <c r="F19" s="114">
        <v>21.127468227750537</v>
      </c>
      <c r="G19" s="114">
        <v>163.741446</v>
      </c>
      <c r="H19" s="29">
        <v>154.38243700000001</v>
      </c>
      <c r="I19" s="114">
        <v>-5.7157239224575935</v>
      </c>
      <c r="J19" s="114">
        <v>21.561405238864022</v>
      </c>
      <c r="K19" s="151"/>
    </row>
    <row r="20" spans="1:11" x14ac:dyDescent="0.25">
      <c r="A20" s="14" t="s">
        <v>37</v>
      </c>
      <c r="B20" s="9" t="s">
        <v>240</v>
      </c>
      <c r="C20" s="21">
        <v>100.554681</v>
      </c>
      <c r="D20" s="24">
        <v>152.11340000000001</v>
      </c>
      <c r="E20" s="21">
        <v>51.274310143751542</v>
      </c>
      <c r="F20" s="21">
        <v>2.9151317100954888</v>
      </c>
      <c r="G20" s="21">
        <v>11.682572</v>
      </c>
      <c r="H20" s="24">
        <v>17.981254</v>
      </c>
      <c r="I20" s="21">
        <v>53.915199495453557</v>
      </c>
      <c r="J20" s="21">
        <v>2.5113031749650681</v>
      </c>
      <c r="K20" s="16"/>
    </row>
    <row r="21" spans="1:11" x14ac:dyDescent="0.25">
      <c r="A21" s="14" t="s">
        <v>37</v>
      </c>
      <c r="B21" s="9" t="s">
        <v>241</v>
      </c>
      <c r="C21" s="21">
        <v>299.24851000000001</v>
      </c>
      <c r="D21" s="24">
        <v>428.48551099999997</v>
      </c>
      <c r="E21" s="21">
        <v>43.187182786641088</v>
      </c>
      <c r="F21" s="21">
        <v>8.2115822829058391</v>
      </c>
      <c r="G21" s="21">
        <v>56.045433000000003</v>
      </c>
      <c r="H21" s="24">
        <v>54.863124999999997</v>
      </c>
      <c r="I21" s="21">
        <v>-2.1095527979951623</v>
      </c>
      <c r="J21" s="21">
        <v>7.6623098701016845</v>
      </c>
      <c r="K21" s="16"/>
    </row>
    <row r="22" spans="1:11" x14ac:dyDescent="0.25">
      <c r="A22" s="14" t="s">
        <v>37</v>
      </c>
      <c r="B22" s="9" t="s">
        <v>243</v>
      </c>
      <c r="C22" s="21">
        <v>21.914981999999998</v>
      </c>
      <c r="D22" s="24">
        <v>24.142002000000002</v>
      </c>
      <c r="E22" s="21">
        <v>10.162089113283335</v>
      </c>
      <c r="F22" s="21">
        <v>0.46266216898306595</v>
      </c>
      <c r="G22" s="21">
        <v>4.4393269999999996</v>
      </c>
      <c r="H22" s="24">
        <v>2.256761</v>
      </c>
      <c r="I22" s="21">
        <v>-49.164344054853359</v>
      </c>
      <c r="J22" s="21">
        <v>0.31518441730689878</v>
      </c>
      <c r="K22" s="16"/>
    </row>
    <row r="23" spans="1:11" x14ac:dyDescent="0.25">
      <c r="A23" s="14" t="s">
        <v>37</v>
      </c>
      <c r="B23" s="9" t="s">
        <v>244</v>
      </c>
      <c r="C23" s="21">
        <v>532.53103799999997</v>
      </c>
      <c r="D23" s="24">
        <v>495.42466000000002</v>
      </c>
      <c r="E23" s="21">
        <v>-6.9679277548513436</v>
      </c>
      <c r="F23" s="21">
        <v>9.4944175616959203</v>
      </c>
      <c r="G23" s="21">
        <v>91.229754999999997</v>
      </c>
      <c r="H23" s="24">
        <v>78.973399000000001</v>
      </c>
      <c r="I23" s="21">
        <v>-13.434603655353449</v>
      </c>
      <c r="J23" s="21">
        <v>11.02960603562372</v>
      </c>
      <c r="K23" s="16"/>
    </row>
    <row r="24" spans="1:11" x14ac:dyDescent="0.25">
      <c r="A24" s="14" t="s">
        <v>37</v>
      </c>
      <c r="B24" s="9" t="s">
        <v>245</v>
      </c>
      <c r="C24" s="21">
        <v>1.0976E-2</v>
      </c>
      <c r="D24" s="24">
        <v>5.7930000000000004E-3</v>
      </c>
      <c r="E24" s="21">
        <v>-47.22120991253643</v>
      </c>
      <c r="F24" s="21">
        <v>1.1101821402048187E-4</v>
      </c>
      <c r="G24" s="21">
        <v>0</v>
      </c>
      <c r="H24" s="24">
        <v>0</v>
      </c>
      <c r="I24" s="21" t="s">
        <v>120</v>
      </c>
      <c r="J24" s="21">
        <v>0</v>
      </c>
      <c r="K24" s="16"/>
    </row>
    <row r="25" spans="1:11" x14ac:dyDescent="0.25">
      <c r="A25" s="14" t="s">
        <v>37</v>
      </c>
      <c r="B25" s="9" t="s">
        <v>246</v>
      </c>
      <c r="C25" s="21">
        <v>0.79430100000000003</v>
      </c>
      <c r="D25" s="24">
        <v>1.109445</v>
      </c>
      <c r="E25" s="21">
        <v>39.675639335717804</v>
      </c>
      <c r="F25" s="21">
        <v>2.126162652407276E-2</v>
      </c>
      <c r="G25" s="21">
        <v>0.13631699999999999</v>
      </c>
      <c r="H25" s="24">
        <v>9.2274999999999996E-2</v>
      </c>
      <c r="I25" s="21">
        <v>-32.308516179199955</v>
      </c>
      <c r="J25" s="21">
        <v>1.2887338139481353E-2</v>
      </c>
      <c r="K25" s="16"/>
    </row>
    <row r="26" spans="1:11" x14ac:dyDescent="0.25">
      <c r="A26" s="14" t="s">
        <v>37</v>
      </c>
      <c r="B26" s="9" t="s">
        <v>247</v>
      </c>
      <c r="C26" s="21">
        <v>1.504893</v>
      </c>
      <c r="D26" s="24">
        <v>1.1637249999999999</v>
      </c>
      <c r="E26" s="21">
        <v>-22.670581895191233</v>
      </c>
      <c r="F26" s="21">
        <v>2.2301859332122431E-2</v>
      </c>
      <c r="G26" s="21">
        <v>0.208042</v>
      </c>
      <c r="H26" s="24">
        <v>0.21562300000000001</v>
      </c>
      <c r="I26" s="21">
        <v>3.6439757356687696</v>
      </c>
      <c r="J26" s="21">
        <v>3.0114402727167578E-2</v>
      </c>
      <c r="K26" s="16"/>
    </row>
    <row r="27" spans="1:11" s="152" customFormat="1" x14ac:dyDescent="0.25">
      <c r="A27" s="150"/>
      <c r="B27" s="9" t="s">
        <v>200</v>
      </c>
      <c r="C27" s="21">
        <v>51.267839000000002</v>
      </c>
      <c r="D27" s="24">
        <v>57.071258999999998</v>
      </c>
      <c r="E27" s="21">
        <v>11.319806165420765</v>
      </c>
      <c r="F27" s="21">
        <v>1.0937250554255742</v>
      </c>
      <c r="G27" s="21">
        <v>9.3086490000000008</v>
      </c>
      <c r="H27" s="24">
        <v>8.6154790000000006</v>
      </c>
      <c r="I27" s="21">
        <v>-7.4465156007063937</v>
      </c>
      <c r="J27" s="21">
        <v>1.203257557373077</v>
      </c>
      <c r="K27" s="151"/>
    </row>
    <row r="28" spans="1:11" s="152" customFormat="1" x14ac:dyDescent="0.25">
      <c r="A28" s="150"/>
      <c r="B28" s="9" t="s">
        <v>191</v>
      </c>
      <c r="C28" s="21">
        <v>803.58416499999998</v>
      </c>
      <c r="D28" s="24">
        <v>832.39584600000001</v>
      </c>
      <c r="E28" s="21">
        <v>3.5853968078129128</v>
      </c>
      <c r="F28" s="21">
        <v>15.952200963402047</v>
      </c>
      <c r="G28" s="21">
        <v>116.815406</v>
      </c>
      <c r="H28" s="24">
        <v>124.40285799999999</v>
      </c>
      <c r="I28" s="21">
        <v>6.4952494365340785</v>
      </c>
      <c r="J28" s="21">
        <v>17.374388475360426</v>
      </c>
      <c r="K28" s="151"/>
    </row>
    <row r="29" spans="1:11" x14ac:dyDescent="0.25">
      <c r="A29" s="14" t="s">
        <v>37</v>
      </c>
      <c r="B29" s="10" t="s">
        <v>29</v>
      </c>
      <c r="C29" s="114">
        <v>743.68996599999991</v>
      </c>
      <c r="D29" s="29">
        <v>799.48248799999988</v>
      </c>
      <c r="E29" s="114">
        <v>7.5021211191116155</v>
      </c>
      <c r="F29" s="114">
        <v>15.321442768584726</v>
      </c>
      <c r="G29" s="114">
        <v>104.04722100000001</v>
      </c>
      <c r="H29" s="29">
        <v>120.58179299999999</v>
      </c>
      <c r="I29" s="114">
        <v>15.891411458264692</v>
      </c>
      <c r="J29" s="114">
        <v>16.840729773567549</v>
      </c>
      <c r="K29" s="16"/>
    </row>
    <row r="30" spans="1:11" x14ac:dyDescent="0.25">
      <c r="A30" s="14" t="s">
        <v>37</v>
      </c>
      <c r="B30" s="9" t="s">
        <v>248</v>
      </c>
      <c r="C30" s="21">
        <v>279.40450900000002</v>
      </c>
      <c r="D30" s="24">
        <v>278.53246899999999</v>
      </c>
      <c r="E30" s="21">
        <v>-0.31210663103509173</v>
      </c>
      <c r="F30" s="21">
        <v>5.337852106869537</v>
      </c>
      <c r="G30" s="21">
        <v>36.133893</v>
      </c>
      <c r="H30" s="24">
        <v>39.202469999999998</v>
      </c>
      <c r="I30" s="21">
        <v>8.4922402355041005</v>
      </c>
      <c r="J30" s="21">
        <v>5.4751068739406517</v>
      </c>
      <c r="K30" s="16"/>
    </row>
    <row r="31" spans="1:11" x14ac:dyDescent="0.25">
      <c r="A31" s="14" t="s">
        <v>37</v>
      </c>
      <c r="B31" s="9" t="s">
        <v>249</v>
      </c>
      <c r="C31" s="21">
        <v>13.544762</v>
      </c>
      <c r="D31" s="24">
        <v>14.894632</v>
      </c>
      <c r="E31" s="21">
        <v>9.9659927579384586</v>
      </c>
      <c r="F31" s="21">
        <v>0.28544371536894836</v>
      </c>
      <c r="G31" s="21">
        <v>2.1509559999999999</v>
      </c>
      <c r="H31" s="24">
        <v>2.6343429999999999</v>
      </c>
      <c r="I31" s="21">
        <v>22.473123578539035</v>
      </c>
      <c r="J31" s="21">
        <v>0.36791838543891336</v>
      </c>
      <c r="K31" s="16"/>
    </row>
    <row r="32" spans="1:11" x14ac:dyDescent="0.25">
      <c r="A32" s="14" t="s">
        <v>37</v>
      </c>
      <c r="B32" s="9" t="s">
        <v>251</v>
      </c>
      <c r="C32" s="21">
        <v>106.928736</v>
      </c>
      <c r="D32" s="24">
        <v>114.19997100000001</v>
      </c>
      <c r="E32" s="21">
        <v>6.8000757064967221</v>
      </c>
      <c r="F32" s="21">
        <v>2.1885511516676717</v>
      </c>
      <c r="G32" s="21">
        <v>14.118511</v>
      </c>
      <c r="H32" s="24">
        <v>15.638543</v>
      </c>
      <c r="I32" s="21">
        <v>10.76623448464218</v>
      </c>
      <c r="J32" s="21">
        <v>2.1841147835255397</v>
      </c>
      <c r="K32" s="16"/>
    </row>
    <row r="33" spans="1:11" x14ac:dyDescent="0.25">
      <c r="A33" s="14" t="s">
        <v>37</v>
      </c>
      <c r="B33" s="9" t="s">
        <v>267</v>
      </c>
      <c r="C33" s="21">
        <v>5.8149769999999998</v>
      </c>
      <c r="D33" s="24">
        <v>12.110148000000001</v>
      </c>
      <c r="E33" s="21">
        <v>108.2578830492365</v>
      </c>
      <c r="F33" s="21">
        <v>0.23208130545204739</v>
      </c>
      <c r="G33" s="21">
        <v>0.72306400000000004</v>
      </c>
      <c r="H33" s="24">
        <v>0.97696700000000003</v>
      </c>
      <c r="I33" s="21">
        <v>35.114872265802191</v>
      </c>
      <c r="J33" s="21">
        <v>0.13644545196548016</v>
      </c>
      <c r="K33" s="16"/>
    </row>
    <row r="34" spans="1:11" x14ac:dyDescent="0.25">
      <c r="A34" s="14" t="s">
        <v>37</v>
      </c>
      <c r="B34" s="9" t="s">
        <v>252</v>
      </c>
      <c r="C34" s="21">
        <v>62.466189</v>
      </c>
      <c r="D34" s="24">
        <v>60.761921000000001</v>
      </c>
      <c r="E34" s="21">
        <v>-2.728304747389021</v>
      </c>
      <c r="F34" s="21">
        <v>1.1644536423051288</v>
      </c>
      <c r="G34" s="21">
        <v>9.2714020000000001</v>
      </c>
      <c r="H34" s="24">
        <v>9.3977599999999999</v>
      </c>
      <c r="I34" s="21">
        <v>1.3628790985441119</v>
      </c>
      <c r="J34" s="21">
        <v>1.312512716051935</v>
      </c>
      <c r="K34" s="16"/>
    </row>
    <row r="35" spans="1:11" x14ac:dyDescent="0.25">
      <c r="A35" s="14" t="s">
        <v>37</v>
      </c>
      <c r="B35" s="9" t="s">
        <v>268</v>
      </c>
      <c r="C35" s="21">
        <v>10.672741</v>
      </c>
      <c r="D35" s="24">
        <v>14.730191</v>
      </c>
      <c r="E35" s="21">
        <v>38.016944288257349</v>
      </c>
      <c r="F35" s="21">
        <v>0.28229233505965401</v>
      </c>
      <c r="G35" s="21">
        <v>2.0761039999999999</v>
      </c>
      <c r="H35" s="24">
        <v>5.3928089999999997</v>
      </c>
      <c r="I35" s="21">
        <v>159.75620681815553</v>
      </c>
      <c r="J35" s="21">
        <v>0.7531720737430323</v>
      </c>
      <c r="K35" s="16"/>
    </row>
    <row r="36" spans="1:11" x14ac:dyDescent="0.25">
      <c r="A36" s="14" t="s">
        <v>37</v>
      </c>
      <c r="B36" s="9" t="s">
        <v>254</v>
      </c>
      <c r="C36" s="21">
        <v>103.847662</v>
      </c>
      <c r="D36" s="24">
        <v>95.580979999999997</v>
      </c>
      <c r="E36" s="21">
        <v>-7.9603929841001175</v>
      </c>
      <c r="F36" s="21">
        <v>1.8317330733518722</v>
      </c>
      <c r="G36" s="21">
        <v>16.862660000000002</v>
      </c>
      <c r="H36" s="24">
        <v>18.338574999999999</v>
      </c>
      <c r="I36" s="21">
        <v>8.7525633559592428</v>
      </c>
      <c r="J36" s="21">
        <v>2.5612074453669931</v>
      </c>
      <c r="K36" s="16"/>
    </row>
    <row r="37" spans="1:11" x14ac:dyDescent="0.25">
      <c r="A37" s="14" t="s">
        <v>37</v>
      </c>
      <c r="B37" s="9" t="s">
        <v>255</v>
      </c>
      <c r="C37" s="21">
        <v>18.082999999999998</v>
      </c>
      <c r="D37" s="24">
        <v>23.324739999999998</v>
      </c>
      <c r="E37" s="21">
        <v>28.987114969861196</v>
      </c>
      <c r="F37" s="21">
        <v>0.44699999608011287</v>
      </c>
      <c r="G37" s="21">
        <v>3.8909410000000002</v>
      </c>
      <c r="H37" s="24">
        <v>2.6980770000000001</v>
      </c>
      <c r="I37" s="21">
        <v>-30.657468206277095</v>
      </c>
      <c r="J37" s="21">
        <v>0.37681962205751757</v>
      </c>
      <c r="K37" s="16"/>
    </row>
    <row r="38" spans="1:11" x14ac:dyDescent="0.25">
      <c r="A38" s="14" t="s">
        <v>37</v>
      </c>
      <c r="B38" s="9" t="s">
        <v>256</v>
      </c>
      <c r="C38" s="21">
        <v>53.440603000000003</v>
      </c>
      <c r="D38" s="24">
        <v>84.483086</v>
      </c>
      <c r="E38" s="21">
        <v>58.087823223102461</v>
      </c>
      <c r="F38" s="21">
        <v>1.6190508066043112</v>
      </c>
      <c r="G38" s="21">
        <v>4.8567410000000004</v>
      </c>
      <c r="H38" s="24">
        <v>9.5881410000000002</v>
      </c>
      <c r="I38" s="21">
        <v>97.419236479771087</v>
      </c>
      <c r="J38" s="21">
        <v>1.339101763164724</v>
      </c>
      <c r="K38" s="16"/>
    </row>
    <row r="39" spans="1:11" x14ac:dyDescent="0.25">
      <c r="A39" s="14" t="s">
        <v>37</v>
      </c>
      <c r="B39" s="9" t="s">
        <v>257</v>
      </c>
      <c r="C39" s="21">
        <v>25.579264999999999</v>
      </c>
      <c r="D39" s="24">
        <v>29.171198</v>
      </c>
      <c r="E39" s="21">
        <v>14.042362045977486</v>
      </c>
      <c r="F39" s="21">
        <v>0.55904268993575912</v>
      </c>
      <c r="G39" s="21">
        <v>4.0323180000000001</v>
      </c>
      <c r="H39" s="24">
        <v>3.3311929999999998</v>
      </c>
      <c r="I39" s="21">
        <v>-17.387641550095999</v>
      </c>
      <c r="J39" s="21">
        <v>0.46524205471550589</v>
      </c>
      <c r="K39" s="16"/>
    </row>
    <row r="40" spans="1:11" x14ac:dyDescent="0.25">
      <c r="A40" s="14" t="s">
        <v>37</v>
      </c>
      <c r="B40" s="9" t="s">
        <v>258</v>
      </c>
      <c r="C40" s="21">
        <v>63.907522</v>
      </c>
      <c r="D40" s="24">
        <v>71.693151999999998</v>
      </c>
      <c r="E40" s="21">
        <v>12.182650424155073</v>
      </c>
      <c r="F40" s="21">
        <v>1.3739419458896835</v>
      </c>
      <c r="G40" s="21">
        <v>9.930631</v>
      </c>
      <c r="H40" s="24">
        <v>13.382915000000001</v>
      </c>
      <c r="I40" s="21">
        <v>34.763994352423325</v>
      </c>
      <c r="J40" s="21">
        <v>1.8690886035972596</v>
      </c>
      <c r="K40" s="16"/>
    </row>
    <row r="41" spans="1:11" x14ac:dyDescent="0.25">
      <c r="A41" s="14"/>
      <c r="B41" s="9" t="s">
        <v>207</v>
      </c>
      <c r="C41" s="21">
        <v>99.892950999999996</v>
      </c>
      <c r="D41" s="24">
        <v>84.979389999999995</v>
      </c>
      <c r="E41" s="21">
        <v>-14.92954292640729</v>
      </c>
      <c r="F41" s="21">
        <v>1.6285620760141544</v>
      </c>
      <c r="G41" s="21">
        <v>11.241963999999999</v>
      </c>
      <c r="H41" s="24">
        <v>11.836319</v>
      </c>
      <c r="I41" s="21">
        <v>5.2869320698767597</v>
      </c>
      <c r="J41" s="21">
        <v>1.6530874590058826</v>
      </c>
      <c r="K41" s="16"/>
    </row>
    <row r="42" spans="1:11" x14ac:dyDescent="0.25">
      <c r="A42" s="14"/>
      <c r="B42" s="9" t="s">
        <v>192</v>
      </c>
      <c r="C42" s="21">
        <v>563.772648</v>
      </c>
      <c r="D42" s="24">
        <v>682.91663000000005</v>
      </c>
      <c r="E42" s="21">
        <v>21.133338487183948</v>
      </c>
      <c r="F42" s="21">
        <v>13.087551283874715</v>
      </c>
      <c r="G42" s="21">
        <v>85.352542999999997</v>
      </c>
      <c r="H42" s="24">
        <v>106.66370000000001</v>
      </c>
      <c r="I42" s="21">
        <v>24.968391392861022</v>
      </c>
      <c r="J42" s="21">
        <v>14.896896983020291</v>
      </c>
      <c r="K42" s="16"/>
    </row>
    <row r="43" spans="1:11" x14ac:dyDescent="0.25">
      <c r="A43" s="14"/>
      <c r="B43" s="9" t="s">
        <v>197</v>
      </c>
      <c r="C43" s="21">
        <v>287.25543299999998</v>
      </c>
      <c r="D43" s="24">
        <v>328.07532700000002</v>
      </c>
      <c r="E43" s="21">
        <v>14.210312255434365</v>
      </c>
      <c r="F43" s="21">
        <v>6.287301375405761</v>
      </c>
      <c r="G43" s="21">
        <v>50.793239</v>
      </c>
      <c r="H43" s="24">
        <v>64.553934999999996</v>
      </c>
      <c r="I43" s="21">
        <v>27.091589886598875</v>
      </c>
      <c r="J43" s="21">
        <v>9.0157506212852923</v>
      </c>
      <c r="K43" s="16"/>
    </row>
    <row r="44" spans="1:11" x14ac:dyDescent="0.25">
      <c r="A44" s="14"/>
      <c r="B44" s="9" t="s">
        <v>2</v>
      </c>
      <c r="C44" s="21">
        <v>1226.5684428299085</v>
      </c>
      <c r="D44" s="24">
        <v>1281.5526445799028</v>
      </c>
      <c r="E44" s="21">
        <v>4.4827667034328833</v>
      </c>
      <c r="F44" s="21">
        <v>24.559931947952041</v>
      </c>
      <c r="G44" s="21">
        <v>147.69798430000026</v>
      </c>
      <c r="H44" s="24">
        <v>119.46136449000178</v>
      </c>
      <c r="I44" s="21">
        <v>-19.117809863027645</v>
      </c>
      <c r="J44" s="21">
        <v>16.684248158076223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01" t="s">
        <v>56</v>
      </c>
      <c r="D7" s="201"/>
      <c r="E7" s="201"/>
      <c r="F7" s="201"/>
      <c r="G7" s="201"/>
      <c r="H7" s="201"/>
      <c r="I7" s="201"/>
      <c r="J7" s="201"/>
      <c r="K7" s="16"/>
    </row>
    <row r="8" spans="1:17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7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4958.9679961200654</v>
      </c>
      <c r="D13" s="29">
        <v>5610.5146041601092</v>
      </c>
      <c r="E13" s="29">
        <v>13.138754042168021</v>
      </c>
      <c r="F13" s="117">
        <v>100</v>
      </c>
      <c r="G13" s="29">
        <v>607.51644552000164</v>
      </c>
      <c r="H13" s="29">
        <v>758.23229191999633</v>
      </c>
      <c r="I13" s="29">
        <v>24.808521236160107</v>
      </c>
      <c r="J13" s="117">
        <v>100</v>
      </c>
      <c r="K13" s="16"/>
      <c r="L13" s="124"/>
    </row>
    <row r="14" spans="1:17" s="152" customFormat="1" x14ac:dyDescent="0.25">
      <c r="A14" s="150"/>
      <c r="B14" s="10" t="s">
        <v>28</v>
      </c>
      <c r="C14" s="114">
        <v>565.986536</v>
      </c>
      <c r="D14" s="29">
        <v>573.12442299999998</v>
      </c>
      <c r="E14" s="114">
        <v>1.261140777384151</v>
      </c>
      <c r="F14" s="114">
        <v>10.21518458529699</v>
      </c>
      <c r="G14" s="114">
        <v>66.81437600000001</v>
      </c>
      <c r="H14" s="29">
        <v>85.413940999999994</v>
      </c>
      <c r="I14" s="114">
        <v>27.837669246510632</v>
      </c>
      <c r="J14" s="114">
        <v>11.264877783523932</v>
      </c>
      <c r="K14" s="151"/>
      <c r="L14" s="158"/>
      <c r="M14" s="158"/>
      <c r="N14" s="158"/>
      <c r="O14" s="158"/>
      <c r="P14" s="158"/>
      <c r="Q14" s="158"/>
    </row>
    <row r="15" spans="1:17" s="152" customFormat="1" x14ac:dyDescent="0.25">
      <c r="A15" s="150"/>
      <c r="B15" s="10" t="s">
        <v>31</v>
      </c>
      <c r="C15" s="114">
        <v>7.5339019999999994</v>
      </c>
      <c r="D15" s="29">
        <v>8.0093870000000003</v>
      </c>
      <c r="E15" s="114">
        <v>6.3112713704001067</v>
      </c>
      <c r="F15" s="114">
        <v>0.14275672670134687</v>
      </c>
      <c r="G15" s="114">
        <v>0.72993299999999994</v>
      </c>
      <c r="H15" s="29">
        <v>1.4727649999999999</v>
      </c>
      <c r="I15" s="114">
        <v>101.76714849171087</v>
      </c>
      <c r="J15" s="114">
        <v>0.1942366495985898</v>
      </c>
      <c r="K15" s="151"/>
    </row>
    <row r="16" spans="1:17" x14ac:dyDescent="0.25">
      <c r="A16" s="14" t="s">
        <v>37</v>
      </c>
      <c r="B16" s="9" t="s">
        <v>237</v>
      </c>
      <c r="C16" s="21">
        <v>3.6999999999999998E-5</v>
      </c>
      <c r="D16" s="24">
        <v>0</v>
      </c>
      <c r="E16" s="21" t="s">
        <v>120</v>
      </c>
      <c r="F16" s="21">
        <v>0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4" t="s">
        <v>238</v>
      </c>
      <c r="C17" s="21">
        <v>5.1397550000000001</v>
      </c>
      <c r="D17" s="24">
        <v>4.9612959999999999</v>
      </c>
      <c r="E17" s="21">
        <v>-3.4721304809275932</v>
      </c>
      <c r="F17" s="21">
        <v>8.8428537309595018E-2</v>
      </c>
      <c r="G17" s="21">
        <v>0.55468799999999996</v>
      </c>
      <c r="H17" s="24">
        <v>0.65614399999999995</v>
      </c>
      <c r="I17" s="21">
        <v>18.290642667589708</v>
      </c>
      <c r="J17" s="21">
        <v>8.6536013698191569E-2</v>
      </c>
      <c r="K17" s="16"/>
    </row>
    <row r="18" spans="1:11" x14ac:dyDescent="0.25">
      <c r="A18" s="14" t="s">
        <v>37</v>
      </c>
      <c r="B18" s="163" t="s">
        <v>239</v>
      </c>
      <c r="C18" s="21">
        <v>2.39411</v>
      </c>
      <c r="D18" s="24">
        <v>3.0480909999999999</v>
      </c>
      <c r="E18" s="21">
        <v>27.316246956071353</v>
      </c>
      <c r="F18" s="21">
        <v>5.4328189391751831E-2</v>
      </c>
      <c r="G18" s="21">
        <v>0.17524500000000001</v>
      </c>
      <c r="H18" s="24">
        <v>0.81662100000000004</v>
      </c>
      <c r="I18" s="21">
        <v>365.98818796541985</v>
      </c>
      <c r="J18" s="21">
        <v>0.10770063590039824</v>
      </c>
      <c r="K18" s="16"/>
    </row>
    <row r="19" spans="1:11" s="152" customFormat="1" x14ac:dyDescent="0.25">
      <c r="A19" s="150"/>
      <c r="B19" s="10" t="s">
        <v>32</v>
      </c>
      <c r="C19" s="114">
        <v>558.45263399999999</v>
      </c>
      <c r="D19" s="29">
        <v>565.11503600000003</v>
      </c>
      <c r="E19" s="114">
        <v>1.1930111157824719</v>
      </c>
      <c r="F19" s="114">
        <v>10.072427858595645</v>
      </c>
      <c r="G19" s="114">
        <v>66.084443000000007</v>
      </c>
      <c r="H19" s="29">
        <v>83.941175999999999</v>
      </c>
      <c r="I19" s="114">
        <v>27.021084220986769</v>
      </c>
      <c r="J19" s="114">
        <v>11.070641133925344</v>
      </c>
      <c r="K19" s="151"/>
    </row>
    <row r="20" spans="1:11" x14ac:dyDescent="0.25">
      <c r="A20" s="14" t="s">
        <v>37</v>
      </c>
      <c r="B20" s="9" t="s">
        <v>240</v>
      </c>
      <c r="C20" s="21">
        <v>15.641802</v>
      </c>
      <c r="D20" s="24">
        <v>16.629460999999999</v>
      </c>
      <c r="E20" s="21">
        <v>6.3142277341191155</v>
      </c>
      <c r="F20" s="21">
        <v>0.29639814122700103</v>
      </c>
      <c r="G20" s="21">
        <v>2.8583449999999999</v>
      </c>
      <c r="H20" s="24">
        <v>2.007288</v>
      </c>
      <c r="I20" s="21">
        <v>-29.774467392844461</v>
      </c>
      <c r="J20" s="21">
        <v>0.26473259202890764</v>
      </c>
      <c r="K20" s="16"/>
    </row>
    <row r="21" spans="1:11" x14ac:dyDescent="0.25">
      <c r="A21" s="14" t="s">
        <v>37</v>
      </c>
      <c r="B21" s="9" t="s">
        <v>241</v>
      </c>
      <c r="C21" s="21">
        <v>61.211894999999998</v>
      </c>
      <c r="D21" s="24">
        <v>61.711326999999997</v>
      </c>
      <c r="E21" s="21">
        <v>0.8159067775960871</v>
      </c>
      <c r="F21" s="21">
        <v>1.0999227584978035</v>
      </c>
      <c r="G21" s="21">
        <v>8.858587</v>
      </c>
      <c r="H21" s="24">
        <v>7.9605639999999998</v>
      </c>
      <c r="I21" s="21">
        <v>-10.13731648173688</v>
      </c>
      <c r="J21" s="21">
        <v>1.0498845914148887</v>
      </c>
      <c r="K21" s="16"/>
    </row>
    <row r="22" spans="1:11" x14ac:dyDescent="0.25">
      <c r="A22" s="14" t="s">
        <v>37</v>
      </c>
      <c r="B22" s="9" t="s">
        <v>243</v>
      </c>
      <c r="C22" s="21">
        <v>4.4671570000000003</v>
      </c>
      <c r="D22" s="24">
        <v>4.8469030000000002</v>
      </c>
      <c r="E22" s="21">
        <v>8.5008429298544907</v>
      </c>
      <c r="F22" s="21">
        <v>8.6389633428742826E-2</v>
      </c>
      <c r="G22" s="21">
        <v>1.242067</v>
      </c>
      <c r="H22" s="24">
        <v>0.95700799999999997</v>
      </c>
      <c r="I22" s="21">
        <v>-22.950372242399165</v>
      </c>
      <c r="J22" s="21">
        <v>0.12621567429905467</v>
      </c>
      <c r="K22" s="16"/>
    </row>
    <row r="23" spans="1:11" x14ac:dyDescent="0.25">
      <c r="A23" s="14" t="s">
        <v>37</v>
      </c>
      <c r="B23" s="9" t="s">
        <v>244</v>
      </c>
      <c r="C23" s="21">
        <v>474.62606199999999</v>
      </c>
      <c r="D23" s="24">
        <v>479.28054500000002</v>
      </c>
      <c r="E23" s="21">
        <v>0.98066317310658846</v>
      </c>
      <c r="F23" s="21">
        <v>8.5425416172096043</v>
      </c>
      <c r="G23" s="21">
        <v>52.60718</v>
      </c>
      <c r="H23" s="24">
        <v>72.423917000000003</v>
      </c>
      <c r="I23" s="21">
        <v>37.669263016949394</v>
      </c>
      <c r="J23" s="21">
        <v>9.5516793167181149</v>
      </c>
      <c r="K23" s="16"/>
    </row>
    <row r="24" spans="1:11" x14ac:dyDescent="0.25">
      <c r="A24" s="14" t="s">
        <v>37</v>
      </c>
      <c r="B24" s="9" t="s">
        <v>245</v>
      </c>
      <c r="C24" s="21">
        <v>1.1109629999999999</v>
      </c>
      <c r="D24" s="24">
        <v>1.427246</v>
      </c>
      <c r="E24" s="21">
        <v>28.469264953018246</v>
      </c>
      <c r="F24" s="21">
        <v>2.5438771675983504E-2</v>
      </c>
      <c r="G24" s="21">
        <v>0.15435699999999999</v>
      </c>
      <c r="H24" s="24">
        <v>0.37559900000000002</v>
      </c>
      <c r="I24" s="21">
        <v>143.33136819191873</v>
      </c>
      <c r="J24" s="21">
        <v>4.9536138727210882E-2</v>
      </c>
      <c r="K24" s="16"/>
    </row>
    <row r="25" spans="1:11" x14ac:dyDescent="0.25">
      <c r="A25" s="14" t="s">
        <v>37</v>
      </c>
      <c r="B25" s="9" t="s">
        <v>246</v>
      </c>
      <c r="C25" s="21">
        <v>1.06325</v>
      </c>
      <c r="D25" s="24">
        <v>1.111448</v>
      </c>
      <c r="E25" s="21">
        <v>4.533082529978838</v>
      </c>
      <c r="F25" s="21">
        <v>1.9810090132835207E-2</v>
      </c>
      <c r="G25" s="21">
        <v>0.34898699999999999</v>
      </c>
      <c r="H25" s="24">
        <v>0.21679999999999999</v>
      </c>
      <c r="I25" s="21">
        <v>-37.877342135953484</v>
      </c>
      <c r="J25" s="21">
        <v>2.8592820737167349E-2</v>
      </c>
      <c r="K25" s="16"/>
    </row>
    <row r="26" spans="1:11" x14ac:dyDescent="0.25">
      <c r="A26" s="14" t="s">
        <v>37</v>
      </c>
      <c r="B26" s="9" t="s">
        <v>247</v>
      </c>
      <c r="C26" s="21">
        <v>0.33150499999999999</v>
      </c>
      <c r="D26" s="24">
        <v>0.10810599999999999</v>
      </c>
      <c r="E26" s="21">
        <v>-67.389330477670015</v>
      </c>
      <c r="F26" s="21">
        <v>1.9268464236745961E-3</v>
      </c>
      <c r="G26" s="21">
        <v>1.4919999999999999E-2</v>
      </c>
      <c r="H26" s="24">
        <v>0</v>
      </c>
      <c r="I26" s="21" t="s">
        <v>120</v>
      </c>
      <c r="J26" s="21">
        <v>0</v>
      </c>
      <c r="K26" s="151"/>
    </row>
    <row r="27" spans="1:11" s="152" customFormat="1" x14ac:dyDescent="0.25">
      <c r="A27" s="150"/>
      <c r="B27" s="9" t="s">
        <v>200</v>
      </c>
      <c r="C27" s="21">
        <v>43.691507000000001</v>
      </c>
      <c r="D27" s="24">
        <v>78.210806000000005</v>
      </c>
      <c r="E27" s="21">
        <v>79.006885708931947</v>
      </c>
      <c r="F27" s="21">
        <v>1.3940041425435006</v>
      </c>
      <c r="G27" s="21">
        <v>7.976127</v>
      </c>
      <c r="H27" s="24">
        <v>7.9936639999999999</v>
      </c>
      <c r="I27" s="21">
        <v>0.2198686154320173</v>
      </c>
      <c r="J27" s="21">
        <v>1.054250008234078</v>
      </c>
      <c r="K27" s="151"/>
    </row>
    <row r="28" spans="1:11" s="152" customFormat="1" x14ac:dyDescent="0.25">
      <c r="A28" s="150"/>
      <c r="B28" s="9" t="s">
        <v>191</v>
      </c>
      <c r="C28" s="21">
        <v>572.61028399999998</v>
      </c>
      <c r="D28" s="24">
        <v>551.57041700000002</v>
      </c>
      <c r="E28" s="21">
        <v>-3.6743781220666905</v>
      </c>
      <c r="F28" s="21">
        <v>9.8310129447131125</v>
      </c>
      <c r="G28" s="21">
        <v>72.191891999999996</v>
      </c>
      <c r="H28" s="24">
        <v>110.06259300000001</v>
      </c>
      <c r="I28" s="21">
        <v>52.458385492930447</v>
      </c>
      <c r="J28" s="21">
        <v>14.515682617697465</v>
      </c>
      <c r="K28" s="151"/>
    </row>
    <row r="29" spans="1:11" x14ac:dyDescent="0.25">
      <c r="A29" s="14"/>
      <c r="B29" s="10" t="s">
        <v>29</v>
      </c>
      <c r="C29" s="153">
        <v>982.03510500000004</v>
      </c>
      <c r="D29" s="29">
        <v>1311.787838</v>
      </c>
      <c r="E29" s="114">
        <v>33.578507664448495</v>
      </c>
      <c r="F29" s="114">
        <v>23.380882691711196</v>
      </c>
      <c r="G29" s="153">
        <v>155.20066199999999</v>
      </c>
      <c r="H29" s="29">
        <v>141.116907</v>
      </c>
      <c r="I29" s="114">
        <v>-9.0745457000692369</v>
      </c>
      <c r="J29" s="114">
        <v>18.611302697576182</v>
      </c>
      <c r="K29" s="151"/>
    </row>
    <row r="30" spans="1:11" x14ac:dyDescent="0.25">
      <c r="A30" s="14" t="s">
        <v>37</v>
      </c>
      <c r="B30" s="9" t="s">
        <v>248</v>
      </c>
      <c r="C30" s="21">
        <v>404.13790899999998</v>
      </c>
      <c r="D30" s="24">
        <v>403.85747400000002</v>
      </c>
      <c r="E30" s="21">
        <v>-6.9390916752620768E-2</v>
      </c>
      <c r="F30" s="21">
        <v>7.1982251628138707</v>
      </c>
      <c r="G30" s="21">
        <v>48.911009999999997</v>
      </c>
      <c r="H30" s="24">
        <v>38.579425000000001</v>
      </c>
      <c r="I30" s="21">
        <v>-21.123229718625723</v>
      </c>
      <c r="J30" s="21">
        <v>5.0880746456088222</v>
      </c>
      <c r="K30" s="16"/>
    </row>
    <row r="31" spans="1:11" x14ac:dyDescent="0.25">
      <c r="A31" s="14" t="s">
        <v>37</v>
      </c>
      <c r="B31" s="9" t="s">
        <v>264</v>
      </c>
      <c r="C31" s="21">
        <v>23.608946</v>
      </c>
      <c r="D31" s="24">
        <v>27.48124</v>
      </c>
      <c r="E31" s="21">
        <v>16.401808026499776</v>
      </c>
      <c r="F31" s="21">
        <v>0.48981674478884862</v>
      </c>
      <c r="G31" s="21">
        <v>3.0304389999999999</v>
      </c>
      <c r="H31" s="24">
        <v>3.7926790000000001</v>
      </c>
      <c r="I31" s="21">
        <v>25.152791394250151</v>
      </c>
      <c r="J31" s="21">
        <v>0.50020014188477457</v>
      </c>
      <c r="K31" s="16"/>
    </row>
    <row r="32" spans="1:11" x14ac:dyDescent="0.25">
      <c r="A32" s="14" t="s">
        <v>37</v>
      </c>
      <c r="B32" s="9" t="s">
        <v>249</v>
      </c>
      <c r="C32" s="21">
        <v>50.210337000000003</v>
      </c>
      <c r="D32" s="24">
        <v>56.232925000000002</v>
      </c>
      <c r="E32" s="21">
        <v>11.994717342765494</v>
      </c>
      <c r="F32" s="21">
        <v>1.0022774908794314</v>
      </c>
      <c r="G32" s="21">
        <v>10.554086</v>
      </c>
      <c r="H32" s="24">
        <v>11.774903</v>
      </c>
      <c r="I32" s="21">
        <v>11.567245140886673</v>
      </c>
      <c r="J32" s="21">
        <v>1.55294137765929</v>
      </c>
      <c r="K32" s="16"/>
    </row>
    <row r="33" spans="1:11" x14ac:dyDescent="0.25">
      <c r="A33" s="14" t="s">
        <v>37</v>
      </c>
      <c r="B33" s="9" t="s">
        <v>250</v>
      </c>
      <c r="C33" s="21">
        <v>43.846387</v>
      </c>
      <c r="D33" s="24">
        <v>52.442273</v>
      </c>
      <c r="E33" s="21">
        <v>19.604548032657743</v>
      </c>
      <c r="F33" s="21">
        <v>0.93471413408522042</v>
      </c>
      <c r="G33" s="21">
        <v>3.42598</v>
      </c>
      <c r="H33" s="24">
        <v>7.6949500000000004</v>
      </c>
      <c r="I33" s="21">
        <v>124.60580622186939</v>
      </c>
      <c r="J33" s="21">
        <v>1.0148539018979057</v>
      </c>
      <c r="K33" s="16"/>
    </row>
    <row r="34" spans="1:11" x14ac:dyDescent="0.25">
      <c r="A34" s="14" t="s">
        <v>37</v>
      </c>
      <c r="B34" s="9" t="s">
        <v>251</v>
      </c>
      <c r="C34" s="21">
        <v>56.572128999999997</v>
      </c>
      <c r="D34" s="24">
        <v>80.522717999999998</v>
      </c>
      <c r="E34" s="21">
        <v>42.336375567552011</v>
      </c>
      <c r="F34" s="21">
        <v>1.435210915239284</v>
      </c>
      <c r="G34" s="21">
        <v>6.152927</v>
      </c>
      <c r="H34" s="24">
        <v>16.8277</v>
      </c>
      <c r="I34" s="21">
        <v>173.49097429564821</v>
      </c>
      <c r="J34" s="21">
        <v>2.2193330697363058</v>
      </c>
      <c r="K34" s="16"/>
    </row>
    <row r="35" spans="1:11" x14ac:dyDescent="0.25">
      <c r="A35" s="14" t="s">
        <v>37</v>
      </c>
      <c r="B35" s="9" t="s">
        <v>252</v>
      </c>
      <c r="C35" s="21">
        <v>149.82065900000001</v>
      </c>
      <c r="D35" s="24">
        <v>435.72835700000002</v>
      </c>
      <c r="E35" s="21">
        <v>190.83329355799989</v>
      </c>
      <c r="F35" s="21">
        <v>7.7662814864952718</v>
      </c>
      <c r="G35" s="21">
        <v>45.513097000000002</v>
      </c>
      <c r="H35" s="24">
        <v>23.804371</v>
      </c>
      <c r="I35" s="21">
        <v>-47.697756098645627</v>
      </c>
      <c r="J35" s="21">
        <v>3.1394562396864627</v>
      </c>
      <c r="K35" s="16"/>
    </row>
    <row r="36" spans="1:11" x14ac:dyDescent="0.25">
      <c r="A36" s="14" t="s">
        <v>37</v>
      </c>
      <c r="B36" s="9" t="s">
        <v>253</v>
      </c>
      <c r="C36" s="21">
        <v>47.356926999999999</v>
      </c>
      <c r="D36" s="24">
        <v>49.537481</v>
      </c>
      <c r="E36" s="21">
        <v>4.6045090721363868</v>
      </c>
      <c r="F36" s="21">
        <v>0.88294005978112455</v>
      </c>
      <c r="G36" s="21">
        <v>6.0134119999999998</v>
      </c>
      <c r="H36" s="24">
        <v>5.784713</v>
      </c>
      <c r="I36" s="21">
        <v>-3.8031486949505533</v>
      </c>
      <c r="J36" s="21">
        <v>0.76292094937712895</v>
      </c>
      <c r="K36" s="16"/>
    </row>
    <row r="37" spans="1:11" x14ac:dyDescent="0.25">
      <c r="A37" s="14" t="s">
        <v>37</v>
      </c>
      <c r="B37" s="9" t="s">
        <v>254</v>
      </c>
      <c r="C37" s="21">
        <v>66.365155999999999</v>
      </c>
      <c r="D37" s="24">
        <v>72.234493999999998</v>
      </c>
      <c r="E37" s="21">
        <v>8.8440054295962245</v>
      </c>
      <c r="F37" s="21">
        <v>1.2874842879196722</v>
      </c>
      <c r="G37" s="21">
        <v>12.225115000000001</v>
      </c>
      <c r="H37" s="24">
        <v>13.547999000000001</v>
      </c>
      <c r="I37" s="21">
        <v>10.821035221345564</v>
      </c>
      <c r="J37" s="21">
        <v>1.7867873927782405</v>
      </c>
      <c r="K37" s="16"/>
    </row>
    <row r="38" spans="1:11" x14ac:dyDescent="0.25">
      <c r="A38" s="14" t="s">
        <v>37</v>
      </c>
      <c r="B38" s="9" t="s">
        <v>255</v>
      </c>
      <c r="C38" s="21">
        <v>29.234397000000001</v>
      </c>
      <c r="D38" s="24">
        <v>25.120954000000001</v>
      </c>
      <c r="E38" s="21">
        <v>-14.070558732577931</v>
      </c>
      <c r="F38" s="21">
        <v>0.44774776954280099</v>
      </c>
      <c r="G38" s="21">
        <v>2.735528</v>
      </c>
      <c r="H38" s="24">
        <v>2.4072809999999998</v>
      </c>
      <c r="I38" s="21">
        <v>-11.999401943610167</v>
      </c>
      <c r="J38" s="21">
        <v>0.31748595063186785</v>
      </c>
      <c r="K38" s="16"/>
    </row>
    <row r="39" spans="1:11" x14ac:dyDescent="0.25">
      <c r="A39" s="14" t="s">
        <v>37</v>
      </c>
      <c r="B39" s="9" t="s">
        <v>256</v>
      </c>
      <c r="C39" s="21">
        <v>49.901484000000004</v>
      </c>
      <c r="D39" s="24">
        <v>46.262588999999998</v>
      </c>
      <c r="E39" s="21">
        <v>-7.2921578845230428</v>
      </c>
      <c r="F39" s="21">
        <v>0.82456944262647502</v>
      </c>
      <c r="G39" s="21">
        <v>7.2423549999999999</v>
      </c>
      <c r="H39" s="24">
        <v>6.1889830000000003</v>
      </c>
      <c r="I39" s="21">
        <v>-14.544606001777039</v>
      </c>
      <c r="J39" s="21">
        <v>0.81623838313826669</v>
      </c>
      <c r="K39" s="16"/>
    </row>
    <row r="40" spans="1:11" x14ac:dyDescent="0.25">
      <c r="A40" s="14" t="s">
        <v>37</v>
      </c>
      <c r="B40" s="9" t="s">
        <v>258</v>
      </c>
      <c r="C40" s="21">
        <v>60.980773999999997</v>
      </c>
      <c r="D40" s="24">
        <v>62.367333000000002</v>
      </c>
      <c r="E40" s="21">
        <v>2.273764186725491</v>
      </c>
      <c r="F40" s="21">
        <v>1.1116151975391988</v>
      </c>
      <c r="G40" s="21">
        <v>9.3967130000000001</v>
      </c>
      <c r="H40" s="24">
        <v>10.713903</v>
      </c>
      <c r="I40" s="21">
        <v>14.01756124721485</v>
      </c>
      <c r="J40" s="21">
        <v>1.4130106451771196</v>
      </c>
      <c r="K40" s="16"/>
    </row>
    <row r="41" spans="1:11" x14ac:dyDescent="0.25">
      <c r="A41" s="14"/>
      <c r="B41" s="9" t="s">
        <v>207</v>
      </c>
      <c r="C41" s="21">
        <v>32.465183000000003</v>
      </c>
      <c r="D41" s="24">
        <v>33.921258000000002</v>
      </c>
      <c r="E41" s="21">
        <v>4.4850355533187614</v>
      </c>
      <c r="F41" s="21">
        <v>0.60460154537068522</v>
      </c>
      <c r="G41" s="21">
        <v>3.8156110000000001</v>
      </c>
      <c r="H41" s="24">
        <v>6.4731969999999999</v>
      </c>
      <c r="I41" s="21">
        <v>69.65033909379126</v>
      </c>
      <c r="J41" s="21">
        <v>0.85372214675908442</v>
      </c>
      <c r="K41" s="16"/>
    </row>
    <row r="42" spans="1:11" x14ac:dyDescent="0.25">
      <c r="A42" s="14"/>
      <c r="B42" s="9" t="s">
        <v>192</v>
      </c>
      <c r="C42" s="21">
        <v>1555.3437309999999</v>
      </c>
      <c r="D42" s="24">
        <v>1679.156379</v>
      </c>
      <c r="E42" s="21">
        <v>7.9604685145961529</v>
      </c>
      <c r="F42" s="21">
        <v>29.928740899362989</v>
      </c>
      <c r="G42" s="21">
        <v>223.23720599999999</v>
      </c>
      <c r="H42" s="24">
        <v>238.21626699999999</v>
      </c>
      <c r="I42" s="21">
        <v>6.7099303330288018</v>
      </c>
      <c r="J42" s="21">
        <v>31.417320198377279</v>
      </c>
      <c r="K42" s="16"/>
    </row>
    <row r="43" spans="1:11" x14ac:dyDescent="0.25">
      <c r="A43" s="14"/>
      <c r="B43" s="9" t="s">
        <v>197</v>
      </c>
      <c r="C43" s="21">
        <v>53.360064999999999</v>
      </c>
      <c r="D43" s="24">
        <v>63.872796000000001</v>
      </c>
      <c r="E43" s="21">
        <v>19.701495865868978</v>
      </c>
      <c r="F43" s="21">
        <v>1.1384480837575812</v>
      </c>
      <c r="G43" s="21">
        <v>6.8753520000000004</v>
      </c>
      <c r="H43" s="24">
        <v>8.8679900000000007</v>
      </c>
      <c r="I43" s="21">
        <v>28.982341558657666</v>
      </c>
      <c r="J43" s="21">
        <v>1.169561108713066</v>
      </c>
      <c r="K43" s="16"/>
    </row>
    <row r="44" spans="1:11" x14ac:dyDescent="0.25">
      <c r="A44" s="14"/>
      <c r="B44" s="9" t="s">
        <v>2</v>
      </c>
      <c r="C44" s="21">
        <v>1153.4755851200662</v>
      </c>
      <c r="D44" s="24">
        <v>1318.8706871601089</v>
      </c>
      <c r="E44" s="21">
        <v>14.338847234709927</v>
      </c>
      <c r="F44" s="21">
        <v>23.50712510724394</v>
      </c>
      <c r="G44" s="21">
        <v>71.405219520001623</v>
      </c>
      <c r="H44" s="24">
        <v>160.08773291999634</v>
      </c>
      <c r="I44" s="21">
        <v>124.19612179072352</v>
      </c>
      <c r="J44" s="21">
        <v>21.113283439118909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8.7109375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110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3843.3687788101247</v>
      </c>
      <c r="D13" s="29">
        <v>4604.0419272001182</v>
      </c>
      <c r="E13" s="29">
        <v>19.791833471298894</v>
      </c>
      <c r="F13" s="117">
        <v>100</v>
      </c>
      <c r="G13" s="29">
        <v>482.92584672000135</v>
      </c>
      <c r="H13" s="29">
        <v>768.21827711000253</v>
      </c>
      <c r="I13" s="29">
        <v>59.075825476662189</v>
      </c>
      <c r="J13" s="117">
        <v>100</v>
      </c>
      <c r="K13" s="16"/>
    </row>
    <row r="14" spans="1:14" x14ac:dyDescent="0.25">
      <c r="A14" s="14"/>
      <c r="B14" s="115" t="s">
        <v>269</v>
      </c>
      <c r="C14" s="21">
        <v>97.966772670000012</v>
      </c>
      <c r="D14" s="24">
        <v>714.5914289599998</v>
      </c>
      <c r="E14" s="21">
        <v>629.42224132165006</v>
      </c>
      <c r="F14" s="21">
        <v>15.520958328773698</v>
      </c>
      <c r="G14" s="21">
        <v>0</v>
      </c>
      <c r="H14" s="24">
        <v>124.32857235000002</v>
      </c>
      <c r="I14" s="21" t="s">
        <v>120</v>
      </c>
      <c r="J14" s="21">
        <v>16.184016451381201</v>
      </c>
      <c r="K14" s="16"/>
    </row>
    <row r="15" spans="1:14" x14ac:dyDescent="0.25">
      <c r="A15" s="14"/>
      <c r="B15" s="115" t="s">
        <v>270</v>
      </c>
      <c r="C15" s="21">
        <v>733.68293983000024</v>
      </c>
      <c r="D15" s="24">
        <v>670.16057900000033</v>
      </c>
      <c r="E15" s="21">
        <v>-8.6580125257810341</v>
      </c>
      <c r="F15" s="21">
        <v>14.555918247415892</v>
      </c>
      <c r="G15" s="21">
        <v>114.43096586000001</v>
      </c>
      <c r="H15" s="24">
        <v>152.79205604000003</v>
      </c>
      <c r="I15" s="21">
        <v>33.523347366422399</v>
      </c>
      <c r="J15" s="21">
        <v>19.889146170121837</v>
      </c>
      <c r="K15" s="16"/>
    </row>
    <row r="16" spans="1:14" x14ac:dyDescent="0.25">
      <c r="A16" s="14"/>
      <c r="B16" s="115" t="s">
        <v>271</v>
      </c>
      <c r="C16" s="21">
        <v>324.04973073000002</v>
      </c>
      <c r="D16" s="24">
        <v>452.79616123000005</v>
      </c>
      <c r="E16" s="21">
        <v>39.730454399689741</v>
      </c>
      <c r="F16" s="21">
        <v>9.8347532101073103</v>
      </c>
      <c r="G16" s="21">
        <v>25.612115540000001</v>
      </c>
      <c r="H16" s="24">
        <v>98.120843520000022</v>
      </c>
      <c r="I16" s="21">
        <v>283.10323630532872</v>
      </c>
      <c r="J16" s="21">
        <v>12.772521358008504</v>
      </c>
      <c r="K16" s="16"/>
    </row>
    <row r="17" spans="1:18" x14ac:dyDescent="0.25">
      <c r="A17" s="14"/>
      <c r="B17" s="115" t="s">
        <v>272</v>
      </c>
      <c r="C17" s="21">
        <v>164.79588985000004</v>
      </c>
      <c r="D17" s="24">
        <v>122.15202303000002</v>
      </c>
      <c r="E17" s="21">
        <v>-25.876778151940062</v>
      </c>
      <c r="F17" s="21">
        <v>2.6531474943427593</v>
      </c>
      <c r="G17" s="21">
        <v>17.411032819999996</v>
      </c>
      <c r="H17" s="24">
        <v>3.0093422200000002</v>
      </c>
      <c r="I17" s="21">
        <v>-82.715889108294732</v>
      </c>
      <c r="J17" s="21">
        <v>0.39173009933075148</v>
      </c>
      <c r="K17" s="16"/>
    </row>
    <row r="18" spans="1:18" x14ac:dyDescent="0.25">
      <c r="A18" s="14"/>
      <c r="B18" s="115" t="s">
        <v>406</v>
      </c>
      <c r="C18" s="21">
        <v>24.41696876</v>
      </c>
      <c r="D18" s="24">
        <v>117.79215686999994</v>
      </c>
      <c r="E18" s="21">
        <v>382.41924715473959</v>
      </c>
      <c r="F18" s="21">
        <v>2.5584510031087739</v>
      </c>
      <c r="G18" s="21">
        <v>24.414650259999998</v>
      </c>
      <c r="H18" s="24">
        <v>26.626785069999997</v>
      </c>
      <c r="I18" s="21">
        <v>9.0606860489182317</v>
      </c>
      <c r="J18" s="21">
        <v>3.4660442042811823</v>
      </c>
      <c r="K18" s="16"/>
    </row>
    <row r="19" spans="1:18" x14ac:dyDescent="0.25">
      <c r="A19" s="14"/>
      <c r="B19" s="115" t="s">
        <v>273</v>
      </c>
      <c r="C19" s="21">
        <v>80.291032810000019</v>
      </c>
      <c r="D19" s="24">
        <v>90.390111749999804</v>
      </c>
      <c r="E19" s="21">
        <v>12.578090711447377</v>
      </c>
      <c r="F19" s="21">
        <v>1.9632773371585963</v>
      </c>
      <c r="G19" s="21">
        <v>9.6664663600000011</v>
      </c>
      <c r="H19" s="24">
        <v>13.161666079999994</v>
      </c>
      <c r="I19" s="21">
        <v>36.157987726137321</v>
      </c>
      <c r="J19" s="21">
        <v>1.7132716666822225</v>
      </c>
      <c r="K19" s="16"/>
    </row>
    <row r="20" spans="1:18" x14ac:dyDescent="0.25">
      <c r="A20" s="14"/>
      <c r="B20" s="115" t="s">
        <v>274</v>
      </c>
      <c r="C20" s="21">
        <v>60.344999999999999</v>
      </c>
      <c r="D20" s="24">
        <v>87.496773680000004</v>
      </c>
      <c r="E20" s="21">
        <v>44.994239257602132</v>
      </c>
      <c r="F20" s="21">
        <v>1.9004339027209924</v>
      </c>
      <c r="G20" s="21">
        <v>0</v>
      </c>
      <c r="H20" s="24">
        <v>41.27277368</v>
      </c>
      <c r="I20" s="21" t="s">
        <v>120</v>
      </c>
      <c r="J20" s="21">
        <v>5.3725321187704678</v>
      </c>
      <c r="K20" s="16"/>
    </row>
    <row r="21" spans="1:18" x14ac:dyDescent="0.25">
      <c r="A21" s="14"/>
      <c r="B21" s="115" t="s">
        <v>275</v>
      </c>
      <c r="C21" s="21">
        <v>83.084857279999966</v>
      </c>
      <c r="D21" s="24">
        <v>63.546709459999988</v>
      </c>
      <c r="E21" s="21">
        <v>-23.515895025438248</v>
      </c>
      <c r="F21" s="21">
        <v>1.3802374188769606</v>
      </c>
      <c r="G21" s="21">
        <v>11.18540323</v>
      </c>
      <c r="H21" s="24">
        <v>5.9537235800000001</v>
      </c>
      <c r="I21" s="21">
        <v>-46.772383099862559</v>
      </c>
      <c r="J21" s="21">
        <v>0.77500415668286371</v>
      </c>
      <c r="K21" s="16"/>
    </row>
    <row r="22" spans="1:18" x14ac:dyDescent="0.25">
      <c r="A22" s="14"/>
      <c r="B22" s="115" t="s">
        <v>407</v>
      </c>
      <c r="C22" s="21">
        <v>13.919257610000001</v>
      </c>
      <c r="D22" s="24">
        <v>57.548402240000001</v>
      </c>
      <c r="E22" s="21">
        <v>313.44447996030726</v>
      </c>
      <c r="F22" s="21">
        <v>1.2499539133214896</v>
      </c>
      <c r="G22" s="21">
        <v>8.8350600000000005E-3</v>
      </c>
      <c r="H22" s="24">
        <v>15.111772789999998</v>
      </c>
      <c r="I22" s="21">
        <v>170943.238981965</v>
      </c>
      <c r="J22" s="21">
        <v>1.9671196638082742</v>
      </c>
      <c r="K22" s="16"/>
    </row>
    <row r="23" spans="1:18" ht="18" customHeight="1" x14ac:dyDescent="0.25">
      <c r="A23" s="14"/>
      <c r="B23" s="115" t="s">
        <v>408</v>
      </c>
      <c r="C23" s="21">
        <v>8.2788480799999995</v>
      </c>
      <c r="D23" s="24">
        <v>43.618343790000004</v>
      </c>
      <c r="E23" s="21">
        <v>426.86488951733497</v>
      </c>
      <c r="F23" s="21">
        <v>0.94739241040156796</v>
      </c>
      <c r="G23" s="21">
        <v>0</v>
      </c>
      <c r="H23" s="24">
        <v>1.0937E-4</v>
      </c>
      <c r="I23" s="21" t="s">
        <v>120</v>
      </c>
      <c r="J23" s="21">
        <v>1.4236839093629E-5</v>
      </c>
      <c r="K23" s="16"/>
    </row>
    <row r="24" spans="1:18" x14ac:dyDescent="0.25">
      <c r="A24" s="14"/>
      <c r="B24" s="115" t="s">
        <v>276</v>
      </c>
      <c r="C24" s="21">
        <v>27.067322090000104</v>
      </c>
      <c r="D24" s="24">
        <v>43.24027915999995</v>
      </c>
      <c r="E24" s="21">
        <v>59.750857569965788</v>
      </c>
      <c r="F24" s="21">
        <v>0.93918082944774373</v>
      </c>
      <c r="G24" s="21">
        <v>1.8957214700000002</v>
      </c>
      <c r="H24" s="24">
        <v>8.7920929599999944</v>
      </c>
      <c r="I24" s="21">
        <v>363.786115161738</v>
      </c>
      <c r="J24" s="21">
        <v>1.1444784928933731</v>
      </c>
      <c r="K24" s="16"/>
    </row>
    <row r="25" spans="1:18" x14ac:dyDescent="0.25">
      <c r="A25" s="14"/>
      <c r="B25" s="115" t="s">
        <v>409</v>
      </c>
      <c r="C25" s="21">
        <v>26.474296059999993</v>
      </c>
      <c r="D25" s="24">
        <v>41.280200520000001</v>
      </c>
      <c r="E25" s="21">
        <v>55.925583163551032</v>
      </c>
      <c r="F25" s="21">
        <v>0.89660783226411578</v>
      </c>
      <c r="G25" s="21">
        <v>1.8544348900000001</v>
      </c>
      <c r="H25" s="24">
        <v>4.46210621</v>
      </c>
      <c r="I25" s="21">
        <v>140.61811142908337</v>
      </c>
      <c r="J25" s="21">
        <v>0.58083832980207306</v>
      </c>
      <c r="K25" s="16"/>
    </row>
    <row r="26" spans="1:18" x14ac:dyDescent="0.25">
      <c r="A26" s="14"/>
      <c r="B26" s="115" t="s">
        <v>277</v>
      </c>
      <c r="C26" s="21">
        <v>38.689655749999993</v>
      </c>
      <c r="D26" s="24">
        <v>38.126059119999958</v>
      </c>
      <c r="E26" s="21">
        <v>-1.4567114105170975</v>
      </c>
      <c r="F26" s="21">
        <v>0.82809973764043832</v>
      </c>
      <c r="G26" s="21">
        <v>5.0688385399999998</v>
      </c>
      <c r="H26" s="24">
        <v>3.9426326700000001</v>
      </c>
      <c r="I26" s="21">
        <v>-22.218223388113678</v>
      </c>
      <c r="J26" s="21">
        <v>0.51321776472592928</v>
      </c>
      <c r="K26" s="16"/>
    </row>
    <row r="27" spans="1:18" x14ac:dyDescent="0.25">
      <c r="A27" s="14"/>
      <c r="B27" s="115" t="s">
        <v>278</v>
      </c>
      <c r="C27" s="21">
        <v>40.255449849999941</v>
      </c>
      <c r="D27" s="24">
        <v>36.728766180000086</v>
      </c>
      <c r="E27" s="21">
        <v>-8.7607607991986196</v>
      </c>
      <c r="F27" s="21">
        <v>0.7977504714501189</v>
      </c>
      <c r="G27" s="21">
        <v>4.3938039</v>
      </c>
      <c r="H27" s="24">
        <v>3.7292304700000005</v>
      </c>
      <c r="I27" s="21">
        <v>-15.125241024070268</v>
      </c>
      <c r="J27" s="21">
        <v>0.48543891509964754</v>
      </c>
      <c r="K27" s="16"/>
    </row>
    <row r="28" spans="1:18" x14ac:dyDescent="0.25">
      <c r="A28" s="14"/>
      <c r="B28" s="115" t="s">
        <v>410</v>
      </c>
      <c r="C28" s="21">
        <v>36.768583700000015</v>
      </c>
      <c r="D28" s="24">
        <v>32.51720584000001</v>
      </c>
      <c r="E28" s="21">
        <v>-11.562528202575296</v>
      </c>
      <c r="F28" s="21">
        <v>0.70627518936985179</v>
      </c>
      <c r="G28" s="21">
        <v>3.8712868500000002</v>
      </c>
      <c r="H28" s="24">
        <v>2.3619733799999998</v>
      </c>
      <c r="I28" s="21">
        <v>-38.987384001265632</v>
      </c>
      <c r="J28" s="21">
        <v>0.30746123209742182</v>
      </c>
      <c r="K28" s="16"/>
    </row>
    <row r="29" spans="1:18" x14ac:dyDescent="0.25">
      <c r="A29" s="14"/>
      <c r="B29" s="115" t="s">
        <v>412</v>
      </c>
      <c r="C29" s="21">
        <v>10.06417004</v>
      </c>
      <c r="D29" s="24">
        <v>28.03834165</v>
      </c>
      <c r="E29" s="21">
        <v>178.59566699053903</v>
      </c>
      <c r="F29" s="21">
        <v>0.60899405551354557</v>
      </c>
      <c r="G29" s="21">
        <v>2.1176881700000001</v>
      </c>
      <c r="H29" s="24">
        <v>6.1566218599999996</v>
      </c>
      <c r="I29" s="21">
        <v>190.72372161383888</v>
      </c>
      <c r="J29" s="21">
        <v>0.80141569700227566</v>
      </c>
      <c r="K29" s="16"/>
    </row>
    <row r="30" spans="1:18" x14ac:dyDescent="0.25">
      <c r="A30" s="14"/>
      <c r="B30" s="115" t="s">
        <v>411</v>
      </c>
      <c r="C30" s="21">
        <v>43.546491979999999</v>
      </c>
      <c r="D30" s="24">
        <v>26.182202660000009</v>
      </c>
      <c r="E30" s="21">
        <v>-39.875288526054057</v>
      </c>
      <c r="F30" s="21">
        <v>0.56867863225394955</v>
      </c>
      <c r="G30" s="21">
        <v>2.8825018799999995</v>
      </c>
      <c r="H30" s="24">
        <v>3.0971874999999995</v>
      </c>
      <c r="I30" s="21">
        <v>7.4478917599179573</v>
      </c>
      <c r="J30" s="21">
        <v>0.40316503685013316</v>
      </c>
      <c r="K30" s="16"/>
      <c r="N30" s="20"/>
      <c r="O30" s="20"/>
      <c r="P30" s="20"/>
      <c r="Q30" s="20"/>
      <c r="R30" s="20"/>
    </row>
    <row r="31" spans="1:18" x14ac:dyDescent="0.25">
      <c r="A31" s="14"/>
      <c r="B31" s="115" t="s">
        <v>413</v>
      </c>
      <c r="C31" s="21">
        <v>28.512917120000008</v>
      </c>
      <c r="D31" s="24">
        <v>25.724749029999998</v>
      </c>
      <c r="E31" s="21">
        <v>-9.778613946323599</v>
      </c>
      <c r="F31" s="21">
        <v>0.55874271861038705</v>
      </c>
      <c r="G31" s="21">
        <v>1.2922999999999999E-3</v>
      </c>
      <c r="H31" s="24">
        <v>0</v>
      </c>
      <c r="I31" s="21" t="s">
        <v>120</v>
      </c>
      <c r="J31" s="21">
        <v>0</v>
      </c>
      <c r="K31" s="16"/>
      <c r="N31" s="20"/>
      <c r="O31" s="20"/>
      <c r="P31" s="20"/>
      <c r="Q31" s="20"/>
      <c r="R31" s="20"/>
    </row>
    <row r="32" spans="1:18" x14ac:dyDescent="0.25">
      <c r="A32" s="14"/>
      <c r="B32" s="115" t="s">
        <v>279</v>
      </c>
      <c r="C32" s="21">
        <v>35.285577509999975</v>
      </c>
      <c r="D32" s="24">
        <v>25.601623169999979</v>
      </c>
      <c r="E32" s="21">
        <v>-27.444511393516379</v>
      </c>
      <c r="F32" s="21">
        <v>0.55606841933277606</v>
      </c>
      <c r="G32" s="21">
        <v>5.5767738699999985</v>
      </c>
      <c r="H32" s="24">
        <v>4.4946722299999999</v>
      </c>
      <c r="I32" s="21">
        <v>-19.403720954530989</v>
      </c>
      <c r="J32" s="21">
        <v>0.58507749215609983</v>
      </c>
      <c r="K32" s="16"/>
      <c r="N32" s="20"/>
      <c r="O32" s="20"/>
      <c r="P32" s="20"/>
      <c r="Q32" s="20"/>
      <c r="R32" s="20"/>
    </row>
    <row r="33" spans="1:18" ht="15.6" customHeight="1" x14ac:dyDescent="0.25">
      <c r="A33" s="14"/>
      <c r="B33" s="115" t="s">
        <v>414</v>
      </c>
      <c r="C33" s="21">
        <v>23.817100760000002</v>
      </c>
      <c r="D33" s="24">
        <v>24.491605449999977</v>
      </c>
      <c r="E33" s="21">
        <v>2.8320184593281006</v>
      </c>
      <c r="F33" s="21">
        <v>0.5319587839829728</v>
      </c>
      <c r="G33" s="21">
        <v>3.8717210099999999</v>
      </c>
      <c r="H33" s="24">
        <v>2.0112444600000008</v>
      </c>
      <c r="I33" s="21">
        <v>-48.05296004527969</v>
      </c>
      <c r="J33" s="21">
        <v>0.26180637976568305</v>
      </c>
      <c r="K33" s="16"/>
      <c r="N33" s="20"/>
      <c r="O33" s="20">
        <v>5.7407584399999996</v>
      </c>
      <c r="P33" s="20">
        <v>7.5523000000000007E-4</v>
      </c>
      <c r="Q33" s="20">
        <f>+O33/P33*100</f>
        <v>760133.79235464684</v>
      </c>
      <c r="R33" s="20"/>
    </row>
    <row r="34" spans="1:18" x14ac:dyDescent="0.25">
      <c r="A34" s="14"/>
      <c r="B34" s="115" t="s">
        <v>280</v>
      </c>
      <c r="C34" s="21">
        <v>21.951023119999984</v>
      </c>
      <c r="D34" s="24">
        <v>23.809506339999963</v>
      </c>
      <c r="E34" s="21">
        <v>8.4664993054773809</v>
      </c>
      <c r="F34" s="21">
        <v>0.51714356029940356</v>
      </c>
      <c r="G34" s="21">
        <v>3.4885059200000001</v>
      </c>
      <c r="H34" s="24">
        <v>3.1299569899999993</v>
      </c>
      <c r="I34" s="21">
        <v>-10.278008357228208</v>
      </c>
      <c r="J34" s="21">
        <v>0.40743068516603581</v>
      </c>
      <c r="K34" s="16"/>
      <c r="N34" s="20"/>
      <c r="O34" s="20"/>
      <c r="P34" s="20"/>
      <c r="Q34" s="20"/>
      <c r="R34" s="20"/>
    </row>
    <row r="35" spans="1:18" x14ac:dyDescent="0.25">
      <c r="A35" s="14"/>
      <c r="B35" s="115" t="s">
        <v>281</v>
      </c>
      <c r="C35" s="21">
        <v>26.399347030000001</v>
      </c>
      <c r="D35" s="24">
        <v>23.422293690000004</v>
      </c>
      <c r="E35" s="21">
        <v>-11.276996118945281</v>
      </c>
      <c r="F35" s="21">
        <v>0.50873328393522976</v>
      </c>
      <c r="G35" s="21">
        <v>3.3469322300000002</v>
      </c>
      <c r="H35" s="24">
        <v>3.1940493399999998</v>
      </c>
      <c r="I35" s="21">
        <v>-4.5678513783352077</v>
      </c>
      <c r="J35" s="21">
        <v>0.41577367203704763</v>
      </c>
      <c r="K35" s="16"/>
      <c r="N35" s="20"/>
      <c r="O35" s="20"/>
      <c r="P35" s="20"/>
      <c r="Q35" s="20"/>
      <c r="R35" s="20"/>
    </row>
    <row r="36" spans="1:18" x14ac:dyDescent="0.25">
      <c r="A36" s="14"/>
      <c r="B36" s="115" t="s">
        <v>415</v>
      </c>
      <c r="C36" s="21">
        <v>18.108204450000002</v>
      </c>
      <c r="D36" s="24">
        <v>22.099535450000001</v>
      </c>
      <c r="E36" s="21">
        <v>22.041561387385357</v>
      </c>
      <c r="F36" s="21">
        <v>0.4800029148179264</v>
      </c>
      <c r="G36" s="21">
        <v>2.5715192200000012</v>
      </c>
      <c r="H36" s="24">
        <v>3.2661671399999994</v>
      </c>
      <c r="I36" s="21">
        <v>27.013133504792464</v>
      </c>
      <c r="J36" s="21">
        <v>0.42516134246208659</v>
      </c>
      <c r="K36" s="16"/>
      <c r="N36" s="20"/>
      <c r="O36" s="20"/>
      <c r="P36" s="20"/>
      <c r="Q36" s="20"/>
      <c r="R36" s="20"/>
    </row>
    <row r="37" spans="1:18" x14ac:dyDescent="0.25">
      <c r="A37" s="14"/>
      <c r="B37" s="115" t="s">
        <v>282</v>
      </c>
      <c r="C37" s="21">
        <v>20.51025447</v>
      </c>
      <c r="D37" s="24">
        <v>21.9952355</v>
      </c>
      <c r="E37" s="21">
        <v>7.2401882296100117</v>
      </c>
      <c r="F37" s="21">
        <v>0.47773751516151125</v>
      </c>
      <c r="G37" s="21">
        <v>3.1580789200000012</v>
      </c>
      <c r="H37" s="24">
        <v>3.4833803399999987</v>
      </c>
      <c r="I37" s="21">
        <v>10.300610853638759</v>
      </c>
      <c r="J37" s="21">
        <v>0.45343627505248846</v>
      </c>
      <c r="K37" s="16"/>
      <c r="N37" s="20"/>
      <c r="O37" s="20"/>
      <c r="P37" s="20"/>
      <c r="Q37" s="20"/>
      <c r="R37" s="20"/>
    </row>
    <row r="38" spans="1:18" x14ac:dyDescent="0.25">
      <c r="A38" s="14"/>
      <c r="B38" s="115" t="s">
        <v>283</v>
      </c>
      <c r="C38" s="21">
        <v>18.961999069999994</v>
      </c>
      <c r="D38" s="24">
        <v>19.285234549999995</v>
      </c>
      <c r="E38" s="21">
        <v>1.704648749357851</v>
      </c>
      <c r="F38" s="21">
        <v>0.41887617130645971</v>
      </c>
      <c r="G38" s="21">
        <v>1.41</v>
      </c>
      <c r="H38" s="24">
        <v>1.3</v>
      </c>
      <c r="I38" s="21">
        <v>-7.8014184397163007</v>
      </c>
      <c r="J38" s="21">
        <v>0.16922273769514218</v>
      </c>
      <c r="K38" s="16"/>
      <c r="N38" s="20"/>
      <c r="O38" s="20"/>
      <c r="P38" s="20"/>
      <c r="Q38" s="20"/>
      <c r="R38" s="20"/>
    </row>
    <row r="39" spans="1:18" x14ac:dyDescent="0.25">
      <c r="A39" s="14"/>
      <c r="B39" s="161" t="s">
        <v>2</v>
      </c>
      <c r="C39" s="21">
        <v>1836.1250881901251</v>
      </c>
      <c r="D39" s="24">
        <v>1751.4063988801186</v>
      </c>
      <c r="E39" s="21">
        <v>-4.6139933414620522</v>
      </c>
      <c r="F39" s="21">
        <v>38.040626618385538</v>
      </c>
      <c r="G39" s="21">
        <v>234.68727842000138</v>
      </c>
      <c r="H39" s="24">
        <v>234.41931686000248</v>
      </c>
      <c r="I39" s="21">
        <v>-0.11417813602974114</v>
      </c>
      <c r="J39" s="21">
        <v>30.514675821288169</v>
      </c>
      <c r="K39" s="16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25">
      <c r="B42" s="20"/>
      <c r="C42" s="20"/>
      <c r="D42" s="75"/>
      <c r="E42" s="20"/>
    </row>
    <row r="43" spans="1:18" x14ac:dyDescent="0.25">
      <c r="B43" s="20"/>
      <c r="C43" s="20"/>
      <c r="D43" s="75"/>
      <c r="E43" s="20"/>
    </row>
    <row r="44" spans="1:18" x14ac:dyDescent="0.25">
      <c r="C44" s="20"/>
      <c r="D44" s="75"/>
    </row>
    <row r="45" spans="1:18" x14ac:dyDescent="0.25">
      <c r="C45" s="20"/>
      <c r="D45" s="75"/>
    </row>
    <row r="46" spans="1:18" x14ac:dyDescent="0.25">
      <c r="C46" s="20"/>
      <c r="D46" s="75"/>
    </row>
    <row r="47" spans="1:18" x14ac:dyDescent="0.25">
      <c r="C47" s="20"/>
      <c r="D47" s="75"/>
    </row>
    <row r="48" spans="1:18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4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111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3501.1240091699669</v>
      </c>
      <c r="D13" s="24">
        <v>3897.6666689000281</v>
      </c>
      <c r="E13" s="24">
        <v>11.326152935213285</v>
      </c>
      <c r="F13" s="22">
        <v>100</v>
      </c>
      <c r="G13" s="24">
        <v>496.52670502999672</v>
      </c>
      <c r="H13" s="24">
        <v>540.42333186000258</v>
      </c>
      <c r="I13" s="24">
        <v>8.8407383500861201</v>
      </c>
      <c r="J13" s="22">
        <v>100</v>
      </c>
      <c r="K13" s="16"/>
    </row>
    <row r="14" spans="1:14" x14ac:dyDescent="0.25">
      <c r="A14" s="14"/>
      <c r="B14" s="115" t="s">
        <v>284</v>
      </c>
      <c r="C14" s="21">
        <v>878.57084441999143</v>
      </c>
      <c r="D14" s="24">
        <v>948.43885148999971</v>
      </c>
      <c r="E14" s="21">
        <v>7.9524613767639085</v>
      </c>
      <c r="F14" s="21">
        <v>24.333503402374358</v>
      </c>
      <c r="G14" s="21">
        <v>111.13261759999988</v>
      </c>
      <c r="H14" s="24">
        <v>124.86345859999996</v>
      </c>
      <c r="I14" s="21">
        <v>12.355365415238895</v>
      </c>
      <c r="J14" s="21">
        <v>23.1047497838872</v>
      </c>
      <c r="K14" s="16"/>
    </row>
    <row r="15" spans="1:14" x14ac:dyDescent="0.25">
      <c r="A15" s="14"/>
      <c r="B15" s="115" t="s">
        <v>285</v>
      </c>
      <c r="C15" s="21">
        <v>239.16703988999996</v>
      </c>
      <c r="D15" s="24">
        <v>268.68696754000013</v>
      </c>
      <c r="E15" s="21">
        <v>12.342807630841302</v>
      </c>
      <c r="F15" s="21">
        <v>6.8935337565905055</v>
      </c>
      <c r="G15" s="21">
        <v>28.772765709999994</v>
      </c>
      <c r="H15" s="24">
        <v>30.41820117999999</v>
      </c>
      <c r="I15" s="21">
        <v>5.7187254314871927</v>
      </c>
      <c r="J15" s="21">
        <v>5.628587699074374</v>
      </c>
      <c r="K15" s="16"/>
    </row>
    <row r="16" spans="1:14" x14ac:dyDescent="0.25">
      <c r="A16" s="14"/>
      <c r="B16" s="115" t="s">
        <v>286</v>
      </c>
      <c r="C16" s="21">
        <v>83.271845179999829</v>
      </c>
      <c r="D16" s="24">
        <v>114.38307148999979</v>
      </c>
      <c r="E16" s="21">
        <v>37.361038707320773</v>
      </c>
      <c r="F16" s="21">
        <v>2.9346550438157446</v>
      </c>
      <c r="G16" s="21">
        <v>12.032702789999965</v>
      </c>
      <c r="H16" s="24">
        <v>14.765423450000014</v>
      </c>
      <c r="I16" s="21">
        <v>22.710780010881138</v>
      </c>
      <c r="J16" s="21">
        <v>2.7321957768146508</v>
      </c>
      <c r="K16" s="16"/>
    </row>
    <row r="17" spans="1:11" x14ac:dyDescent="0.25">
      <c r="A17" s="14"/>
      <c r="B17" s="115" t="s">
        <v>287</v>
      </c>
      <c r="C17" s="21">
        <v>25.408074459999995</v>
      </c>
      <c r="D17" s="24">
        <v>57.17247309999992</v>
      </c>
      <c r="E17" s="21">
        <v>125.01694565641608</v>
      </c>
      <c r="F17" s="21">
        <v>1.4668384435279256</v>
      </c>
      <c r="G17" s="21">
        <v>2.9408297599999993</v>
      </c>
      <c r="H17" s="24">
        <v>6.5399719699999981</v>
      </c>
      <c r="I17" s="21">
        <v>122.38526211051402</v>
      </c>
      <c r="J17" s="21">
        <v>1.2101572201723865</v>
      </c>
      <c r="K17" s="16"/>
    </row>
    <row r="18" spans="1:11" x14ac:dyDescent="0.25">
      <c r="A18" s="14"/>
      <c r="B18" s="115" t="s">
        <v>288</v>
      </c>
      <c r="C18" s="21">
        <v>25.796300740000003</v>
      </c>
      <c r="D18" s="24">
        <v>28.497649299999981</v>
      </c>
      <c r="E18" s="21">
        <v>10.471844731641067</v>
      </c>
      <c r="F18" s="21">
        <v>0.73114639400506731</v>
      </c>
      <c r="G18" s="21">
        <v>5.2665670200000054</v>
      </c>
      <c r="H18" s="24">
        <v>6.6601689200000029</v>
      </c>
      <c r="I18" s="21">
        <v>26.461296224043807</v>
      </c>
      <c r="J18" s="21">
        <v>1.2323984786292181</v>
      </c>
      <c r="K18" s="16"/>
    </row>
    <row r="19" spans="1:11" x14ac:dyDescent="0.25">
      <c r="A19" s="14"/>
      <c r="B19" s="115" t="s">
        <v>289</v>
      </c>
      <c r="C19" s="21">
        <v>11.444106269999999</v>
      </c>
      <c r="D19" s="24">
        <v>21.981544469999996</v>
      </c>
      <c r="E19" s="21">
        <v>92.077423534795599</v>
      </c>
      <c r="F19" s="21">
        <v>0.56396676107255395</v>
      </c>
      <c r="G19" s="21">
        <v>0.82520464000000004</v>
      </c>
      <c r="H19" s="24">
        <v>3.9307636800000001</v>
      </c>
      <c r="I19" s="21">
        <v>376.3380487051067</v>
      </c>
      <c r="J19" s="21">
        <v>0.72734899628986971</v>
      </c>
      <c r="K19" s="16"/>
    </row>
    <row r="20" spans="1:11" x14ac:dyDescent="0.25">
      <c r="A20" s="14"/>
      <c r="B20" s="115" t="s">
        <v>290</v>
      </c>
      <c r="C20" s="21">
        <v>1.8040907000000002</v>
      </c>
      <c r="D20" s="24">
        <v>19.750126459999983</v>
      </c>
      <c r="E20" s="21">
        <v>994.74132647543615</v>
      </c>
      <c r="F20" s="21">
        <v>0.50671666249935432</v>
      </c>
      <c r="G20" s="21">
        <v>0.57439985999999987</v>
      </c>
      <c r="H20" s="24">
        <v>2.9745790599999999</v>
      </c>
      <c r="I20" s="21">
        <v>417.85859766748558</v>
      </c>
      <c r="J20" s="21">
        <v>0.55041647623951384</v>
      </c>
      <c r="K20" s="16"/>
    </row>
    <row r="21" spans="1:11" x14ac:dyDescent="0.25">
      <c r="A21" s="14"/>
      <c r="B21" s="115" t="s">
        <v>421</v>
      </c>
      <c r="C21" s="21">
        <v>15.276604899999986</v>
      </c>
      <c r="D21" s="24">
        <v>19.703613039999958</v>
      </c>
      <c r="E21" s="21">
        <v>28.979005276231074</v>
      </c>
      <c r="F21" s="21">
        <v>0.50552329672564256</v>
      </c>
      <c r="G21" s="21">
        <v>1.8642659799999999</v>
      </c>
      <c r="H21" s="24">
        <v>1.5459868799999987</v>
      </c>
      <c r="I21" s="21">
        <v>-17.072622866829402</v>
      </c>
      <c r="J21" s="21">
        <v>0.28606960300531376</v>
      </c>
      <c r="K21" s="16"/>
    </row>
    <row r="22" spans="1:11" x14ac:dyDescent="0.25">
      <c r="A22" s="14"/>
      <c r="B22" s="115" t="s">
        <v>291</v>
      </c>
      <c r="C22" s="21">
        <v>14.855844859999996</v>
      </c>
      <c r="D22" s="24">
        <v>19.212743660000001</v>
      </c>
      <c r="E22" s="21">
        <v>29.327842617225652</v>
      </c>
      <c r="F22" s="21">
        <v>0.49292936754445671</v>
      </c>
      <c r="G22" s="21">
        <v>3.0172035900000007</v>
      </c>
      <c r="H22" s="24">
        <v>1.6081826699999997</v>
      </c>
      <c r="I22" s="21">
        <v>-46.699563949544441</v>
      </c>
      <c r="J22" s="21">
        <v>0.29757831966007747</v>
      </c>
      <c r="K22" s="16"/>
    </row>
    <row r="23" spans="1:11" x14ac:dyDescent="0.25">
      <c r="A23" s="14"/>
      <c r="B23" s="115" t="s">
        <v>292</v>
      </c>
      <c r="C23" s="21">
        <v>11.374947820000008</v>
      </c>
      <c r="D23" s="24">
        <v>18.433725079999967</v>
      </c>
      <c r="E23" s="21">
        <v>62.055469367418638</v>
      </c>
      <c r="F23" s="21">
        <v>0.47294257426077441</v>
      </c>
      <c r="G23" s="21">
        <v>2.3304125500000006</v>
      </c>
      <c r="H23" s="24">
        <v>3.1051440500000012</v>
      </c>
      <c r="I23" s="21">
        <v>33.244392714929404</v>
      </c>
      <c r="J23" s="21">
        <v>0.57457623809706149</v>
      </c>
      <c r="K23" s="16"/>
    </row>
    <row r="24" spans="1:11" x14ac:dyDescent="0.25">
      <c r="A24" s="14"/>
      <c r="B24" s="115" t="s">
        <v>423</v>
      </c>
      <c r="C24" s="21">
        <v>4.4642609999999999E-2</v>
      </c>
      <c r="D24" s="24">
        <v>17.98461</v>
      </c>
      <c r="E24" s="21">
        <v>40185.749421908797</v>
      </c>
      <c r="F24" s="21">
        <v>0.46141990908307945</v>
      </c>
      <c r="G24" s="21">
        <v>4.4642609999999999E-2</v>
      </c>
      <c r="H24" s="24">
        <v>17.98461</v>
      </c>
      <c r="I24" s="21">
        <v>40185.749421908797</v>
      </c>
      <c r="J24" s="21">
        <v>3.3278744531812587</v>
      </c>
      <c r="K24" s="16"/>
    </row>
    <row r="25" spans="1:11" x14ac:dyDescent="0.25">
      <c r="A25" s="14"/>
      <c r="B25" s="115" t="s">
        <v>416</v>
      </c>
      <c r="C25" s="21">
        <v>10.792759250000005</v>
      </c>
      <c r="D25" s="24">
        <v>16.941984680000008</v>
      </c>
      <c r="E25" s="21">
        <v>56.975471124309564</v>
      </c>
      <c r="F25" s="21">
        <v>0.43466992226868018</v>
      </c>
      <c r="G25" s="21">
        <v>1.9695527199999998</v>
      </c>
      <c r="H25" s="24">
        <v>1.1060346700000001</v>
      </c>
      <c r="I25" s="21">
        <v>-43.843357998561203</v>
      </c>
      <c r="J25" s="21">
        <v>0.20466079178952248</v>
      </c>
      <c r="K25" s="16"/>
    </row>
    <row r="26" spans="1:11" x14ac:dyDescent="0.25">
      <c r="A26" s="14"/>
      <c r="B26" s="115" t="s">
        <v>292</v>
      </c>
      <c r="C26" s="21">
        <v>15.893869779999992</v>
      </c>
      <c r="D26" s="24">
        <v>16.717737149999948</v>
      </c>
      <c r="E26" s="21">
        <v>5.1835542973723614</v>
      </c>
      <c r="F26" s="21">
        <v>0.42891654341282881</v>
      </c>
      <c r="G26" s="21">
        <v>2.4530717900000001</v>
      </c>
      <c r="H26" s="24">
        <v>2.1536101100000007</v>
      </c>
      <c r="I26" s="21">
        <v>-12.207619900108968</v>
      </c>
      <c r="J26" s="21">
        <v>0.39850428044766512</v>
      </c>
      <c r="K26" s="16"/>
    </row>
    <row r="27" spans="1:11" x14ac:dyDescent="0.25">
      <c r="A27" s="14"/>
      <c r="B27" s="115" t="s">
        <v>417</v>
      </c>
      <c r="C27" s="21">
        <v>20.60975632000001</v>
      </c>
      <c r="D27" s="24">
        <v>16.29836985</v>
      </c>
      <c r="E27" s="21">
        <v>-20.919153060612249</v>
      </c>
      <c r="F27" s="21">
        <v>0.41815709845192101</v>
      </c>
      <c r="G27" s="21">
        <v>0.94561372999999982</v>
      </c>
      <c r="H27" s="24">
        <v>3.7346102400000012</v>
      </c>
      <c r="I27" s="21">
        <v>294.9403568833547</v>
      </c>
      <c r="J27" s="21">
        <v>0.6910527395526026</v>
      </c>
      <c r="K27" s="16"/>
    </row>
    <row r="28" spans="1:11" x14ac:dyDescent="0.25">
      <c r="A28" s="14"/>
      <c r="B28" s="115" t="s">
        <v>293</v>
      </c>
      <c r="C28" s="21">
        <v>15.203851090000018</v>
      </c>
      <c r="D28" s="24">
        <v>15.67763257999991</v>
      </c>
      <c r="E28" s="21">
        <v>3.1161939642483816</v>
      </c>
      <c r="F28" s="21">
        <v>0.40223122990720855</v>
      </c>
      <c r="G28" s="21">
        <v>2.5415455799999993</v>
      </c>
      <c r="H28" s="24">
        <v>2.2395666400000018</v>
      </c>
      <c r="I28" s="21">
        <v>-11.881704675152726</v>
      </c>
      <c r="J28" s="21">
        <v>0.41440968736341771</v>
      </c>
      <c r="K28" s="16"/>
    </row>
    <row r="29" spans="1:11" x14ac:dyDescent="0.25">
      <c r="A29" s="14"/>
      <c r="B29" s="115" t="s">
        <v>294</v>
      </c>
      <c r="C29" s="21">
        <v>1.5636232499999998</v>
      </c>
      <c r="D29" s="24">
        <v>15.573286450000003</v>
      </c>
      <c r="E29" s="21">
        <v>895.97434676160037</v>
      </c>
      <c r="F29" s="21">
        <v>0.39955408640408402</v>
      </c>
      <c r="G29" s="21">
        <v>0.68837605000000002</v>
      </c>
      <c r="H29" s="24">
        <v>1.149654</v>
      </c>
      <c r="I29" s="21">
        <v>67.009587274281259</v>
      </c>
      <c r="J29" s="21">
        <v>0.21273211799408753</v>
      </c>
      <c r="K29" s="16"/>
    </row>
    <row r="30" spans="1:11" x14ac:dyDescent="0.25">
      <c r="A30" s="14"/>
      <c r="B30" s="115" t="s">
        <v>418</v>
      </c>
      <c r="C30" s="21">
        <v>10.04453193000001</v>
      </c>
      <c r="D30" s="24">
        <v>15.330205819999984</v>
      </c>
      <c r="E30" s="21">
        <v>52.622401191371068</v>
      </c>
      <c r="F30" s="21">
        <v>0.39331751846102236</v>
      </c>
      <c r="G30" s="21">
        <v>1.8754971500000015</v>
      </c>
      <c r="H30" s="24">
        <v>2.9054360499999965</v>
      </c>
      <c r="I30" s="21">
        <v>54.915514001180668</v>
      </c>
      <c r="J30" s="21">
        <v>0.53762224513886347</v>
      </c>
      <c r="K30" s="16"/>
    </row>
    <row r="31" spans="1:11" x14ac:dyDescent="0.25">
      <c r="A31" s="14"/>
      <c r="B31" s="115" t="s">
        <v>424</v>
      </c>
      <c r="C31" s="21">
        <v>7.4327879600000015</v>
      </c>
      <c r="D31" s="24">
        <v>14.58338157999999</v>
      </c>
      <c r="E31" s="21">
        <v>96.20338503508161</v>
      </c>
      <c r="F31" s="21">
        <v>0.37415671525640259</v>
      </c>
      <c r="G31" s="21">
        <v>0.87561411999999994</v>
      </c>
      <c r="H31" s="24">
        <v>3.8816265599999999</v>
      </c>
      <c r="I31" s="21">
        <v>343.3033309239006</v>
      </c>
      <c r="J31" s="21">
        <v>0.71825665754296875</v>
      </c>
      <c r="K31" s="16"/>
    </row>
    <row r="32" spans="1:11" x14ac:dyDescent="0.25">
      <c r="A32" s="14"/>
      <c r="B32" s="115" t="s">
        <v>295</v>
      </c>
      <c r="C32" s="21">
        <v>19.733709660000009</v>
      </c>
      <c r="D32" s="24">
        <v>14.365236119999999</v>
      </c>
      <c r="E32" s="21">
        <v>-27.204583590696284</v>
      </c>
      <c r="F32" s="21">
        <v>0.36855989340037776</v>
      </c>
      <c r="G32" s="21">
        <v>1.6251222599999999</v>
      </c>
      <c r="H32" s="24">
        <v>2.0109475199999998</v>
      </c>
      <c r="I32" s="21">
        <v>23.741306700210973</v>
      </c>
      <c r="J32" s="21">
        <v>0.37210597719362321</v>
      </c>
      <c r="K32" s="16"/>
    </row>
    <row r="33" spans="1:11" x14ac:dyDescent="0.25">
      <c r="A33" s="14"/>
      <c r="B33" s="115" t="s">
        <v>296</v>
      </c>
      <c r="C33" s="21">
        <v>14.703502670000002</v>
      </c>
      <c r="D33" s="24">
        <v>13.679126899999995</v>
      </c>
      <c r="E33" s="21">
        <v>-6.9668826060750311</v>
      </c>
      <c r="F33" s="21">
        <v>0.3509568175531137</v>
      </c>
      <c r="G33" s="21">
        <v>2.9965674699999987</v>
      </c>
      <c r="H33" s="24">
        <v>1.2494134100000001</v>
      </c>
      <c r="I33" s="21">
        <v>-58.305180093275169</v>
      </c>
      <c r="J33" s="21">
        <v>0.23119161152791648</v>
      </c>
      <c r="K33" s="16"/>
    </row>
    <row r="34" spans="1:11" x14ac:dyDescent="0.25">
      <c r="A34" s="14"/>
      <c r="B34" s="115" t="s">
        <v>420</v>
      </c>
      <c r="C34" s="21">
        <v>10.941305720000029</v>
      </c>
      <c r="D34" s="24">
        <v>13.433623470000015</v>
      </c>
      <c r="E34" s="21">
        <v>22.778979161912851</v>
      </c>
      <c r="F34" s="21">
        <v>0.34465808934326231</v>
      </c>
      <c r="G34" s="21">
        <v>1.6473186800000021</v>
      </c>
      <c r="H34" s="24">
        <v>2.1385952600000007</v>
      </c>
      <c r="I34" s="21">
        <v>29.822801499464436</v>
      </c>
      <c r="J34" s="21">
        <v>0.39572593075126639</v>
      </c>
      <c r="K34" s="16"/>
    </row>
    <row r="35" spans="1:11" x14ac:dyDescent="0.25">
      <c r="A35" s="14"/>
      <c r="B35" s="115" t="s">
        <v>419</v>
      </c>
      <c r="C35" s="21">
        <v>12.048554610000012</v>
      </c>
      <c r="D35" s="24">
        <v>13.242411940000014</v>
      </c>
      <c r="E35" s="21">
        <v>9.9087182541309105</v>
      </c>
      <c r="F35" s="21">
        <v>0.33975229451155697</v>
      </c>
      <c r="G35" s="21">
        <v>2.2193139500000005</v>
      </c>
      <c r="H35" s="24">
        <v>1.68094034</v>
      </c>
      <c r="I35" s="21">
        <v>-24.258560173516695</v>
      </c>
      <c r="J35" s="21">
        <v>0.31104140789307189</v>
      </c>
      <c r="K35" s="16"/>
    </row>
    <row r="36" spans="1:11" x14ac:dyDescent="0.25">
      <c r="A36" s="14"/>
      <c r="B36" s="115" t="s">
        <v>297</v>
      </c>
      <c r="C36" s="21">
        <v>13.433750949999988</v>
      </c>
      <c r="D36" s="24">
        <v>13.180478390000109</v>
      </c>
      <c r="E36" s="21">
        <v>-1.8853450606800104</v>
      </c>
      <c r="F36" s="21">
        <v>0.3381633040908501</v>
      </c>
      <c r="G36" s="21">
        <v>1.767851720000001</v>
      </c>
      <c r="H36" s="24">
        <v>1.2038484200000008</v>
      </c>
      <c r="I36" s="21">
        <v>-31.903314832309569</v>
      </c>
      <c r="J36" s="21">
        <v>0.22276026015691336</v>
      </c>
      <c r="K36" s="16"/>
    </row>
    <row r="37" spans="1:11" x14ac:dyDescent="0.25">
      <c r="A37" s="14"/>
      <c r="B37" s="115" t="s">
        <v>422</v>
      </c>
      <c r="C37" s="21">
        <v>14.189453050000004</v>
      </c>
      <c r="D37" s="24">
        <v>13.165073870000002</v>
      </c>
      <c r="E37" s="21">
        <v>-7.2192999715376738</v>
      </c>
      <c r="F37" s="21">
        <v>0.33776807993987223</v>
      </c>
      <c r="G37" s="21">
        <v>1.5458012200000002</v>
      </c>
      <c r="H37" s="24">
        <v>1.6359295300000001</v>
      </c>
      <c r="I37" s="21">
        <v>5.8305239272614884</v>
      </c>
      <c r="J37" s="21">
        <v>0.30271260205763839</v>
      </c>
      <c r="K37" s="16"/>
    </row>
    <row r="38" spans="1:11" x14ac:dyDescent="0.25">
      <c r="A38" s="14"/>
      <c r="B38" s="115" t="s">
        <v>298</v>
      </c>
      <c r="C38" s="21">
        <v>16.645017659999993</v>
      </c>
      <c r="D38" s="24">
        <v>13.080752520000003</v>
      </c>
      <c r="E38" s="21">
        <v>-21.413405577606291</v>
      </c>
      <c r="F38" s="21">
        <v>0.33560469971362533</v>
      </c>
      <c r="G38" s="21">
        <v>2.1372031000000002</v>
      </c>
      <c r="H38" s="24">
        <v>1.6538611799999994</v>
      </c>
      <c r="I38" s="21">
        <v>-22.615628809447298</v>
      </c>
      <c r="J38" s="21">
        <v>0.30603067678588575</v>
      </c>
      <c r="K38" s="16"/>
    </row>
    <row r="39" spans="1:11" x14ac:dyDescent="0.25">
      <c r="A39" s="14"/>
      <c r="B39" s="115" t="s">
        <v>2</v>
      </c>
      <c r="C39" s="21">
        <v>2010.8731934199757</v>
      </c>
      <c r="D39" s="24">
        <v>2158.1519919500288</v>
      </c>
      <c r="E39" s="21">
        <v>7.324121630940339</v>
      </c>
      <c r="F39" s="21">
        <v>55.370358095785733</v>
      </c>
      <c r="G39" s="21">
        <v>302.43664337999689</v>
      </c>
      <c r="H39" s="24">
        <v>297.28276747000263</v>
      </c>
      <c r="I39" s="21">
        <v>-1.7041175475283499</v>
      </c>
      <c r="J39" s="21">
        <v>55.009239968753633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9.57031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112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1693.9555201800042</v>
      </c>
      <c r="D13" s="24">
        <v>1559.9311139799797</v>
      </c>
      <c r="E13" s="24">
        <v>-7.9119200358804376</v>
      </c>
      <c r="F13" s="22">
        <v>100</v>
      </c>
      <c r="G13" s="24">
        <v>215.03215336999946</v>
      </c>
      <c r="H13" s="24">
        <v>195.97420816000115</v>
      </c>
      <c r="I13" s="24">
        <v>-8.8628351208509102</v>
      </c>
      <c r="J13" s="22">
        <v>100</v>
      </c>
      <c r="K13" s="16"/>
    </row>
    <row r="14" spans="1:14" x14ac:dyDescent="0.25">
      <c r="A14" s="14"/>
      <c r="B14" s="115" t="s">
        <v>425</v>
      </c>
      <c r="C14" s="21">
        <v>332.03056422000014</v>
      </c>
      <c r="D14" s="24">
        <v>303.9098935799999</v>
      </c>
      <c r="E14" s="21">
        <v>-8.4693018264932256</v>
      </c>
      <c r="F14" s="21">
        <v>19.482263726672507</v>
      </c>
      <c r="G14" s="21">
        <v>39.243130579999999</v>
      </c>
      <c r="H14" s="24">
        <v>43.272882910000007</v>
      </c>
      <c r="I14" s="21">
        <v>10.268682111854099</v>
      </c>
      <c r="J14" s="21">
        <v>22.080907133795023</v>
      </c>
      <c r="K14" s="16"/>
    </row>
    <row r="15" spans="1:14" x14ac:dyDescent="0.25">
      <c r="A15" s="14"/>
      <c r="B15" s="115" t="s">
        <v>299</v>
      </c>
      <c r="C15" s="21">
        <v>226.9599599899997</v>
      </c>
      <c r="D15" s="24">
        <v>154.22759863999983</v>
      </c>
      <c r="E15" s="21">
        <v>-32.046340399956271</v>
      </c>
      <c r="F15" s="21">
        <v>9.8868211075363668</v>
      </c>
      <c r="G15" s="21">
        <v>34.422652519999993</v>
      </c>
      <c r="H15" s="24">
        <v>14.14854844999998</v>
      </c>
      <c r="I15" s="21">
        <v>-58.897564788827658</v>
      </c>
      <c r="J15" s="21">
        <v>7.2195972025301103</v>
      </c>
      <c r="K15" s="16"/>
    </row>
    <row r="16" spans="1:14" x14ac:dyDescent="0.25">
      <c r="A16" s="14"/>
      <c r="B16" s="115" t="s">
        <v>426</v>
      </c>
      <c r="C16" s="21">
        <v>80.104275589999915</v>
      </c>
      <c r="D16" s="24">
        <v>88.681299290000055</v>
      </c>
      <c r="E16" s="21">
        <v>10.707323219424868</v>
      </c>
      <c r="F16" s="21">
        <v>5.6849497067687951</v>
      </c>
      <c r="G16" s="21">
        <v>23.499964029999994</v>
      </c>
      <c r="H16" s="24">
        <v>7.1370475600000001</v>
      </c>
      <c r="I16" s="21">
        <v>-69.629538364872118</v>
      </c>
      <c r="J16" s="21">
        <v>3.6418300280478899</v>
      </c>
      <c r="K16" s="16"/>
    </row>
    <row r="17" spans="1:11" x14ac:dyDescent="0.25">
      <c r="A17" s="14"/>
      <c r="B17" s="115" t="s">
        <v>427</v>
      </c>
      <c r="C17" s="21">
        <v>67.895920259999983</v>
      </c>
      <c r="D17" s="24">
        <v>64.788915829999993</v>
      </c>
      <c r="E17" s="21">
        <v>-4.5761283124259204</v>
      </c>
      <c r="F17" s="21">
        <v>4.1533190311653403</v>
      </c>
      <c r="G17" s="21">
        <v>5.309325610000001</v>
      </c>
      <c r="H17" s="24">
        <v>11.030507849999999</v>
      </c>
      <c r="I17" s="21">
        <v>107.75723058356554</v>
      </c>
      <c r="J17" s="21">
        <v>5.6285507942934272</v>
      </c>
      <c r="K17" s="16"/>
    </row>
    <row r="18" spans="1:11" x14ac:dyDescent="0.25">
      <c r="A18" s="14"/>
      <c r="B18" s="115" t="s">
        <v>270</v>
      </c>
      <c r="C18" s="21">
        <v>65.737961179999985</v>
      </c>
      <c r="D18" s="24">
        <v>55.33812374</v>
      </c>
      <c r="E18" s="21">
        <v>-15.820139921169341</v>
      </c>
      <c r="F18" s="21">
        <v>3.5474722725935841</v>
      </c>
      <c r="G18" s="21">
        <v>6.5217937199999998</v>
      </c>
      <c r="H18" s="24">
        <v>0</v>
      </c>
      <c r="I18" s="21" t="s">
        <v>120</v>
      </c>
      <c r="J18" s="21">
        <v>0</v>
      </c>
      <c r="K18" s="16"/>
    </row>
    <row r="19" spans="1:11" x14ac:dyDescent="0.25">
      <c r="A19" s="14"/>
      <c r="B19" s="115" t="s">
        <v>434</v>
      </c>
      <c r="C19" s="21">
        <v>90.490844129999999</v>
      </c>
      <c r="D19" s="24">
        <v>52.239866930000005</v>
      </c>
      <c r="E19" s="21">
        <v>-42.270549653673562</v>
      </c>
      <c r="F19" s="21">
        <v>3.3488572964428003</v>
      </c>
      <c r="G19" s="21">
        <v>0</v>
      </c>
      <c r="H19" s="24">
        <v>0</v>
      </c>
      <c r="I19" s="21" t="s">
        <v>120</v>
      </c>
      <c r="J19" s="21">
        <v>0</v>
      </c>
      <c r="K19" s="16"/>
    </row>
    <row r="20" spans="1:11" x14ac:dyDescent="0.25">
      <c r="A20" s="14"/>
      <c r="B20" s="115" t="s">
        <v>273</v>
      </c>
      <c r="C20" s="21">
        <v>42.175915680000003</v>
      </c>
      <c r="D20" s="24">
        <v>42.856199090000018</v>
      </c>
      <c r="E20" s="21">
        <v>1.6129665450810959</v>
      </c>
      <c r="F20" s="21">
        <v>2.7473135644212836</v>
      </c>
      <c r="G20" s="21">
        <v>4.2847739000000002</v>
      </c>
      <c r="H20" s="24">
        <v>5.538518169999997</v>
      </c>
      <c r="I20" s="21">
        <v>29.260453392884898</v>
      </c>
      <c r="J20" s="21">
        <v>2.8261464720286713</v>
      </c>
      <c r="K20" s="16"/>
    </row>
    <row r="21" spans="1:11" x14ac:dyDescent="0.25">
      <c r="A21" s="14"/>
      <c r="B21" s="115" t="s">
        <v>300</v>
      </c>
      <c r="C21" s="21">
        <v>39.583722789999889</v>
      </c>
      <c r="D21" s="24">
        <v>42.542049609999886</v>
      </c>
      <c r="E21" s="21">
        <v>7.4735942238039366</v>
      </c>
      <c r="F21" s="21">
        <v>2.7271748879640514</v>
      </c>
      <c r="G21" s="21">
        <v>3.409462449999999</v>
      </c>
      <c r="H21" s="24">
        <v>5.8190572299999985</v>
      </c>
      <c r="I21" s="21">
        <v>70.67374447840011</v>
      </c>
      <c r="J21" s="21">
        <v>2.9692974828856502</v>
      </c>
      <c r="K21" s="16"/>
    </row>
    <row r="22" spans="1:11" x14ac:dyDescent="0.25">
      <c r="A22" s="14"/>
      <c r="B22" s="115" t="s">
        <v>301</v>
      </c>
      <c r="C22" s="21">
        <v>29.459266379999985</v>
      </c>
      <c r="D22" s="24">
        <v>42.058971659999997</v>
      </c>
      <c r="E22" s="21">
        <v>42.769922093355326</v>
      </c>
      <c r="F22" s="21">
        <v>2.6962069852361306</v>
      </c>
      <c r="G22" s="21">
        <v>4.9310050100000007</v>
      </c>
      <c r="H22" s="24">
        <v>3.8164099199999995</v>
      </c>
      <c r="I22" s="21">
        <v>-22.603811753174451</v>
      </c>
      <c r="J22" s="21">
        <v>1.9474041792704326</v>
      </c>
      <c r="K22" s="16"/>
    </row>
    <row r="23" spans="1:11" x14ac:dyDescent="0.25">
      <c r="A23" s="14"/>
      <c r="B23" s="115" t="s">
        <v>302</v>
      </c>
      <c r="C23" s="21">
        <v>43.873275729999918</v>
      </c>
      <c r="D23" s="24">
        <v>30.915777899999981</v>
      </c>
      <c r="E23" s="21">
        <v>-29.533919258141427</v>
      </c>
      <c r="F23" s="21">
        <v>1.9818681493647516</v>
      </c>
      <c r="G23" s="21">
        <v>5.5781885100000022</v>
      </c>
      <c r="H23" s="24">
        <v>3.3822986399999992</v>
      </c>
      <c r="I23" s="21">
        <v>-39.365644708195816</v>
      </c>
      <c r="J23" s="21">
        <v>1.7258896830130606</v>
      </c>
      <c r="K23" s="16"/>
    </row>
    <row r="24" spans="1:11" x14ac:dyDescent="0.25">
      <c r="A24" s="14"/>
      <c r="B24" s="115" t="s">
        <v>286</v>
      </c>
      <c r="C24" s="21">
        <v>21.77406991000003</v>
      </c>
      <c r="D24" s="24">
        <v>29.92550924999999</v>
      </c>
      <c r="E24" s="21">
        <v>37.436452503793525</v>
      </c>
      <c r="F24" s="21">
        <v>1.9183865865492349</v>
      </c>
      <c r="G24" s="21">
        <v>3.2710237300000009</v>
      </c>
      <c r="H24" s="24">
        <v>4.4149895399999997</v>
      </c>
      <c r="I24" s="21">
        <v>34.972715101641839</v>
      </c>
      <c r="J24" s="21">
        <v>2.2528421374691443</v>
      </c>
      <c r="K24" s="16"/>
    </row>
    <row r="25" spans="1:11" x14ac:dyDescent="0.25">
      <c r="A25" s="14"/>
      <c r="B25" s="115" t="s">
        <v>276</v>
      </c>
      <c r="C25" s="21">
        <v>26.984139100000011</v>
      </c>
      <c r="D25" s="24">
        <v>22.927274369999992</v>
      </c>
      <c r="E25" s="21">
        <v>-15.034256660795297</v>
      </c>
      <c r="F25" s="21">
        <v>1.4697619763159773</v>
      </c>
      <c r="G25" s="21">
        <v>3.9992985099999991</v>
      </c>
      <c r="H25" s="24">
        <v>2.3425376600000001</v>
      </c>
      <c r="I25" s="21">
        <v>-41.426286281390865</v>
      </c>
      <c r="J25" s="21">
        <v>1.1953295701480569</v>
      </c>
      <c r="K25" s="16"/>
    </row>
    <row r="26" spans="1:11" x14ac:dyDescent="0.25">
      <c r="A26" s="14"/>
      <c r="B26" s="115" t="s">
        <v>287</v>
      </c>
      <c r="C26" s="21">
        <v>21.879702519999995</v>
      </c>
      <c r="D26" s="24">
        <v>22.093501779999979</v>
      </c>
      <c r="E26" s="21">
        <v>0.97715798377309149</v>
      </c>
      <c r="F26" s="21">
        <v>1.4163126552191798</v>
      </c>
      <c r="G26" s="21">
        <v>1.4873037100000002</v>
      </c>
      <c r="H26" s="24">
        <v>4.0993777000000025</v>
      </c>
      <c r="I26" s="21">
        <v>175.62478816112156</v>
      </c>
      <c r="J26" s="21">
        <v>2.0917944960660884</v>
      </c>
      <c r="K26" s="16"/>
    </row>
    <row r="27" spans="1:11" x14ac:dyDescent="0.25">
      <c r="A27" s="14"/>
      <c r="B27" s="115" t="s">
        <v>428</v>
      </c>
      <c r="C27" s="21">
        <v>16.782421500000002</v>
      </c>
      <c r="D27" s="24">
        <v>20.64442034</v>
      </c>
      <c r="E27" s="21">
        <v>23.012166867576276</v>
      </c>
      <c r="F27" s="21">
        <v>1.3234187173386269</v>
      </c>
      <c r="G27" s="21">
        <v>1.9308756899999999</v>
      </c>
      <c r="H27" s="24">
        <v>2.3318942099999997</v>
      </c>
      <c r="I27" s="21">
        <v>20.768738354150585</v>
      </c>
      <c r="J27" s="21">
        <v>1.1898985238384781</v>
      </c>
      <c r="K27" s="16"/>
    </row>
    <row r="28" spans="1:11" x14ac:dyDescent="0.25">
      <c r="A28" s="14"/>
      <c r="B28" s="115" t="s">
        <v>433</v>
      </c>
      <c r="C28" s="21">
        <v>39.844427980000006</v>
      </c>
      <c r="D28" s="24">
        <v>18.586929439999999</v>
      </c>
      <c r="E28" s="21">
        <v>-53.351245375313837</v>
      </c>
      <c r="F28" s="21">
        <v>1.191522450794487</v>
      </c>
      <c r="G28" s="21">
        <v>4.7850678200000001</v>
      </c>
      <c r="H28" s="24">
        <v>2.0567799600000001</v>
      </c>
      <c r="I28" s="21">
        <v>-57.016702011968555</v>
      </c>
      <c r="J28" s="21">
        <v>1.0495156374459045</v>
      </c>
      <c r="K28" s="16"/>
    </row>
    <row r="29" spans="1:11" x14ac:dyDescent="0.25">
      <c r="A29" s="14"/>
      <c r="B29" s="115" t="s">
        <v>303</v>
      </c>
      <c r="C29" s="21">
        <v>1.6947499600000002</v>
      </c>
      <c r="D29" s="24">
        <v>15.913803060000005</v>
      </c>
      <c r="E29" s="21">
        <v>839.00595578122932</v>
      </c>
      <c r="F29" s="21">
        <v>1.0201606287214708</v>
      </c>
      <c r="G29" s="21">
        <v>0.31066606000000002</v>
      </c>
      <c r="H29" s="24">
        <v>7.2323637999999999</v>
      </c>
      <c r="I29" s="21">
        <v>2228.018644843276</v>
      </c>
      <c r="J29" s="21">
        <v>3.690467162951979</v>
      </c>
      <c r="K29" s="16"/>
    </row>
    <row r="30" spans="1:11" x14ac:dyDescent="0.25">
      <c r="A30" s="14"/>
      <c r="B30" s="115" t="s">
        <v>304</v>
      </c>
      <c r="C30" s="21">
        <v>11.30868984999999</v>
      </c>
      <c r="D30" s="24">
        <v>14.162140340000011</v>
      </c>
      <c r="E30" s="21">
        <v>25.232370220145572</v>
      </c>
      <c r="F30" s="21">
        <v>0.90786959841239312</v>
      </c>
      <c r="G30" s="21">
        <v>0.40538430000000003</v>
      </c>
      <c r="H30" s="24">
        <v>1.6258421900000002</v>
      </c>
      <c r="I30" s="21">
        <v>301.06195281859709</v>
      </c>
      <c r="J30" s="21">
        <v>0.82962049203566512</v>
      </c>
      <c r="K30" s="16"/>
    </row>
    <row r="31" spans="1:11" x14ac:dyDescent="0.25">
      <c r="A31" s="14"/>
      <c r="B31" s="115" t="s">
        <v>432</v>
      </c>
      <c r="C31" s="21">
        <v>11.621222370000002</v>
      </c>
      <c r="D31" s="24">
        <v>12.796204030000002</v>
      </c>
      <c r="E31" s="21">
        <v>10.110654650522788</v>
      </c>
      <c r="F31" s="21">
        <v>0.82030571192031676</v>
      </c>
      <c r="G31" s="21">
        <v>1.3855066999999996</v>
      </c>
      <c r="H31" s="24">
        <v>1.43955897</v>
      </c>
      <c r="I31" s="21">
        <v>3.9012637037410425</v>
      </c>
      <c r="J31" s="21">
        <v>0.73456552447181545</v>
      </c>
      <c r="K31" s="16"/>
    </row>
    <row r="32" spans="1:11" x14ac:dyDescent="0.25">
      <c r="A32" s="14"/>
      <c r="B32" s="115" t="s">
        <v>431</v>
      </c>
      <c r="C32" s="21">
        <v>16.330725699999995</v>
      </c>
      <c r="D32" s="24">
        <v>12.134518720000003</v>
      </c>
      <c r="E32" s="21">
        <v>-25.695165402233123</v>
      </c>
      <c r="F32" s="21">
        <v>0.77788811385652878</v>
      </c>
      <c r="G32" s="21">
        <v>4.3774564400000004</v>
      </c>
      <c r="H32" s="24">
        <v>1.8296288399999998</v>
      </c>
      <c r="I32" s="21">
        <v>-58.203379860474413</v>
      </c>
      <c r="J32" s="21">
        <v>0.93360695633285473</v>
      </c>
      <c r="K32" s="16"/>
    </row>
    <row r="33" spans="1:11" x14ac:dyDescent="0.25">
      <c r="A33" s="14"/>
      <c r="B33" s="115" t="s">
        <v>305</v>
      </c>
      <c r="C33" s="21">
        <v>10.74496595000001</v>
      </c>
      <c r="D33" s="24">
        <v>11.856724289999995</v>
      </c>
      <c r="E33" s="21">
        <v>10.346783276683947</v>
      </c>
      <c r="F33" s="21">
        <v>0.76007999223433431</v>
      </c>
      <c r="G33" s="21">
        <v>1.2349962299999999</v>
      </c>
      <c r="H33" s="24">
        <v>1.8983441799999996</v>
      </c>
      <c r="I33" s="21">
        <v>53.712548580006583</v>
      </c>
      <c r="J33" s="21">
        <v>0.96867041730823877</v>
      </c>
      <c r="K33" s="16"/>
    </row>
    <row r="34" spans="1:11" x14ac:dyDescent="0.25">
      <c r="A34" s="14"/>
      <c r="B34" s="115" t="s">
        <v>429</v>
      </c>
      <c r="C34" s="21">
        <v>11.97145156</v>
      </c>
      <c r="D34" s="24">
        <v>11.226045129999992</v>
      </c>
      <c r="E34" s="21">
        <v>-6.2265334012679086</v>
      </c>
      <c r="F34" s="21">
        <v>0.7196500556590647</v>
      </c>
      <c r="G34" s="21">
        <v>1.7388375200000004</v>
      </c>
      <c r="H34" s="24">
        <v>1.2297203200000004</v>
      </c>
      <c r="I34" s="21">
        <v>-29.279170373549324</v>
      </c>
      <c r="J34" s="21">
        <v>0.62749089869826524</v>
      </c>
      <c r="K34" s="16"/>
    </row>
    <row r="35" spans="1:11" x14ac:dyDescent="0.25">
      <c r="A35" s="14"/>
      <c r="B35" s="115" t="s">
        <v>306</v>
      </c>
      <c r="C35" s="21">
        <v>13.176280419999994</v>
      </c>
      <c r="D35" s="24">
        <v>11.174792579999981</v>
      </c>
      <c r="E35" s="21">
        <v>-15.190082300935238</v>
      </c>
      <c r="F35" s="21">
        <v>0.71636449070426067</v>
      </c>
      <c r="G35" s="21">
        <v>1.7587566399999999</v>
      </c>
      <c r="H35" s="24">
        <v>1.3264813700000002</v>
      </c>
      <c r="I35" s="21">
        <v>-24.57845845005593</v>
      </c>
      <c r="J35" s="21">
        <v>0.67686527857635626</v>
      </c>
      <c r="K35" s="16"/>
    </row>
    <row r="36" spans="1:11" x14ac:dyDescent="0.25">
      <c r="A36" s="14"/>
      <c r="B36" s="115" t="s">
        <v>307</v>
      </c>
      <c r="C36" s="21">
        <v>6.7904895499999993</v>
      </c>
      <c r="D36" s="24">
        <v>10.584207209999997</v>
      </c>
      <c r="E36" s="21">
        <v>55.868102469872703</v>
      </c>
      <c r="F36" s="21">
        <v>0.67850478236796263</v>
      </c>
      <c r="G36" s="21">
        <v>0.56158667000000007</v>
      </c>
      <c r="H36" s="24">
        <v>1.2306257</v>
      </c>
      <c r="I36" s="21">
        <v>119.13370913878705</v>
      </c>
      <c r="J36" s="21">
        <v>0.62795288806334559</v>
      </c>
      <c r="K36" s="16"/>
    </row>
    <row r="37" spans="1:11" x14ac:dyDescent="0.25">
      <c r="A37" s="14"/>
      <c r="B37" s="115" t="s">
        <v>430</v>
      </c>
      <c r="C37" s="21">
        <v>4.7138749099999995</v>
      </c>
      <c r="D37" s="24">
        <v>8.3159032600000007</v>
      </c>
      <c r="E37" s="21">
        <v>76.413320649613965</v>
      </c>
      <c r="F37" s="21">
        <v>0.53309426201410637</v>
      </c>
      <c r="G37" s="21">
        <v>0.93589301000000003</v>
      </c>
      <c r="H37" s="24">
        <v>1.0594921099999999</v>
      </c>
      <c r="I37" s="21">
        <v>13.206541632360281</v>
      </c>
      <c r="J37" s="21">
        <v>0.54062834081461797</v>
      </c>
      <c r="K37" s="16"/>
    </row>
    <row r="38" spans="1:11" x14ac:dyDescent="0.25">
      <c r="A38" s="14"/>
      <c r="B38" s="115" t="s">
        <v>308</v>
      </c>
      <c r="C38" s="21">
        <v>1.9009523400000001</v>
      </c>
      <c r="D38" s="24">
        <v>7.7228169600000003</v>
      </c>
      <c r="E38" s="21">
        <v>306.26041997454809</v>
      </c>
      <c r="F38" s="21">
        <v>0.49507423057266586</v>
      </c>
      <c r="G38" s="21">
        <v>0.31513332999999999</v>
      </c>
      <c r="H38" s="24">
        <v>6.2788018499999998</v>
      </c>
      <c r="I38" s="21">
        <v>1892.4270942714945</v>
      </c>
      <c r="J38" s="21">
        <v>3.2038919350416437</v>
      </c>
      <c r="K38" s="16"/>
    </row>
    <row r="39" spans="1:11" x14ac:dyDescent="0.25">
      <c r="A39" s="14"/>
      <c r="B39" s="115" t="s">
        <v>2</v>
      </c>
      <c r="C39" s="21">
        <v>458.12565061000419</v>
      </c>
      <c r="D39" s="24">
        <v>452.3076269499802</v>
      </c>
      <c r="E39" s="21">
        <v>-1.2699624332925152</v>
      </c>
      <c r="F39" s="21">
        <v>28.995359019153788</v>
      </c>
      <c r="G39" s="21">
        <v>59.334070679999456</v>
      </c>
      <c r="H39" s="24">
        <v>61.432499030001168</v>
      </c>
      <c r="I39" s="21">
        <v>3.5366330439705607</v>
      </c>
      <c r="J39" s="21">
        <v>31.347236764873276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3.1406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162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1" t="s">
        <v>50</v>
      </c>
      <c r="C13" s="159">
        <v>761.23472978000427</v>
      </c>
      <c r="D13" s="24">
        <v>959.02794258000256</v>
      </c>
      <c r="E13" s="24">
        <v>25.983209260192353</v>
      </c>
      <c r="F13" s="22">
        <v>100</v>
      </c>
      <c r="G13" s="24">
        <v>114.03615134000003</v>
      </c>
      <c r="H13" s="24">
        <v>135.00880263000025</v>
      </c>
      <c r="I13" s="24">
        <v>18.391230362966237</v>
      </c>
      <c r="J13" s="22">
        <v>100</v>
      </c>
      <c r="K13" s="16"/>
    </row>
    <row r="14" spans="1:14" x14ac:dyDescent="0.25">
      <c r="A14" s="14"/>
      <c r="B14" s="156" t="s">
        <v>299</v>
      </c>
      <c r="C14" s="137">
        <v>63.868412270000015</v>
      </c>
      <c r="D14" s="24">
        <v>81.11340672999998</v>
      </c>
      <c r="E14" s="21">
        <v>27.000819101464035</v>
      </c>
      <c r="F14" s="21">
        <v>8.4578773077024767</v>
      </c>
      <c r="G14" s="21">
        <v>8.5028264599999996</v>
      </c>
      <c r="H14" s="24">
        <v>16.249210779999995</v>
      </c>
      <c r="I14" s="21">
        <v>91.103638965718645</v>
      </c>
      <c r="J14" s="21">
        <v>12.03566764793251</v>
      </c>
      <c r="K14" s="16"/>
    </row>
    <row r="15" spans="1:14" x14ac:dyDescent="0.25">
      <c r="A15" s="14"/>
      <c r="B15" s="156" t="s">
        <v>435</v>
      </c>
      <c r="C15" s="137">
        <v>41.438711529999992</v>
      </c>
      <c r="D15" s="24">
        <v>69.580003850000011</v>
      </c>
      <c r="E15" s="21">
        <v>67.910635444412492</v>
      </c>
      <c r="F15" s="21">
        <v>7.2552634559128721</v>
      </c>
      <c r="G15" s="21">
        <v>6.0944601099999991</v>
      </c>
      <c r="H15" s="24">
        <v>8.823394630000001</v>
      </c>
      <c r="I15" s="21">
        <v>44.777297262513429</v>
      </c>
      <c r="J15" s="21">
        <v>6.5354217340783656</v>
      </c>
      <c r="K15" s="16"/>
    </row>
    <row r="16" spans="1:14" x14ac:dyDescent="0.25">
      <c r="A16" s="14"/>
      <c r="B16" s="156" t="s">
        <v>436</v>
      </c>
      <c r="C16" s="137">
        <v>11.452084789999999</v>
      </c>
      <c r="D16" s="24">
        <v>60.725550909999903</v>
      </c>
      <c r="E16" s="21">
        <v>430.25760831796907</v>
      </c>
      <c r="F16" s="21">
        <v>6.3319897381336361</v>
      </c>
      <c r="G16" s="21">
        <v>2.4350559600000001</v>
      </c>
      <c r="H16" s="24">
        <v>0.34392001999999999</v>
      </c>
      <c r="I16" s="21">
        <v>-85.87629912209492</v>
      </c>
      <c r="J16" s="21">
        <v>0.25473896020138298</v>
      </c>
      <c r="K16" s="16"/>
    </row>
    <row r="17" spans="1:11" x14ac:dyDescent="0.25">
      <c r="A17" s="14"/>
      <c r="B17" s="156" t="s">
        <v>309</v>
      </c>
      <c r="C17" s="137">
        <v>63.630904819999962</v>
      </c>
      <c r="D17" s="24">
        <v>60.001904200000006</v>
      </c>
      <c r="E17" s="21">
        <v>-5.7032044888654765</v>
      </c>
      <c r="F17" s="21">
        <v>6.2565334685224379</v>
      </c>
      <c r="G17" s="21">
        <v>12.384625310000004</v>
      </c>
      <c r="H17" s="24">
        <v>7.0040146099999987</v>
      </c>
      <c r="I17" s="21">
        <v>-43.445890088054696</v>
      </c>
      <c r="J17" s="21">
        <v>5.1878207002508736</v>
      </c>
      <c r="K17" s="16"/>
    </row>
    <row r="18" spans="1:11" x14ac:dyDescent="0.25">
      <c r="A18" s="14"/>
      <c r="B18" s="156" t="s">
        <v>310</v>
      </c>
      <c r="C18" s="137">
        <v>9.57351463</v>
      </c>
      <c r="D18" s="24">
        <v>41.124609020000008</v>
      </c>
      <c r="E18" s="21">
        <v>329.56647176503043</v>
      </c>
      <c r="F18" s="21">
        <v>4.2881554534652544</v>
      </c>
      <c r="G18" s="21">
        <v>1.0003233599999999</v>
      </c>
      <c r="H18" s="24">
        <v>4.7360025099999996</v>
      </c>
      <c r="I18" s="21">
        <v>373.44715712727134</v>
      </c>
      <c r="J18" s="21">
        <v>3.5079212745699992</v>
      </c>
      <c r="K18" s="16"/>
    </row>
    <row r="19" spans="1:11" x14ac:dyDescent="0.25">
      <c r="A19" s="14"/>
      <c r="B19" s="156" t="s">
        <v>272</v>
      </c>
      <c r="C19" s="137">
        <v>0</v>
      </c>
      <c r="D19" s="24">
        <v>35.126002830000012</v>
      </c>
      <c r="E19" s="21" t="s">
        <v>120</v>
      </c>
      <c r="F19" s="21">
        <v>3.6626672978373396</v>
      </c>
      <c r="G19" s="21">
        <v>0</v>
      </c>
      <c r="H19" s="24">
        <v>15.11767027</v>
      </c>
      <c r="I19" s="21" t="s">
        <v>120</v>
      </c>
      <c r="J19" s="21">
        <v>11.197544141940794</v>
      </c>
      <c r="K19" s="16"/>
    </row>
    <row r="20" spans="1:11" x14ac:dyDescent="0.25">
      <c r="A20" s="14"/>
      <c r="B20" s="156" t="s">
        <v>437</v>
      </c>
      <c r="C20" s="137">
        <v>0</v>
      </c>
      <c r="D20" s="24">
        <v>31.952207290000018</v>
      </c>
      <c r="E20" s="21" t="s">
        <v>120</v>
      </c>
      <c r="F20" s="21">
        <v>3.3317285004273534</v>
      </c>
      <c r="G20" s="21">
        <v>0</v>
      </c>
      <c r="H20" s="24">
        <v>0</v>
      </c>
      <c r="I20" s="21" t="s">
        <v>120</v>
      </c>
      <c r="J20" s="21">
        <v>0</v>
      </c>
      <c r="K20" s="16"/>
    </row>
    <row r="21" spans="1:11" x14ac:dyDescent="0.25">
      <c r="A21" s="14"/>
      <c r="B21" s="156" t="s">
        <v>438</v>
      </c>
      <c r="C21" s="137">
        <v>3.7661127999999997</v>
      </c>
      <c r="D21" s="24">
        <v>27.142578130000011</v>
      </c>
      <c r="E21" s="21">
        <v>620.70539496321021</v>
      </c>
      <c r="F21" s="21">
        <v>2.8302176531979164</v>
      </c>
      <c r="G21" s="21">
        <v>1.3928162899999998</v>
      </c>
      <c r="H21" s="24">
        <v>0</v>
      </c>
      <c r="I21" s="21" t="s">
        <v>120</v>
      </c>
      <c r="J21" s="21">
        <v>0</v>
      </c>
      <c r="K21" s="16"/>
    </row>
    <row r="22" spans="1:11" x14ac:dyDescent="0.25">
      <c r="A22" s="14"/>
      <c r="B22" s="156" t="s">
        <v>439</v>
      </c>
      <c r="C22" s="137">
        <v>0</v>
      </c>
      <c r="D22" s="24">
        <v>23.249066970000012</v>
      </c>
      <c r="E22" s="21" t="s">
        <v>120</v>
      </c>
      <c r="F22" s="21">
        <v>2.4242324897702927</v>
      </c>
      <c r="G22" s="21">
        <v>0</v>
      </c>
      <c r="H22" s="24">
        <v>6.1737699399999997</v>
      </c>
      <c r="I22" s="21" t="s">
        <v>120</v>
      </c>
      <c r="J22" s="21">
        <v>4.5728647463970091</v>
      </c>
      <c r="K22" s="16"/>
    </row>
    <row r="23" spans="1:11" x14ac:dyDescent="0.25">
      <c r="A23" s="14"/>
      <c r="B23" s="156" t="s">
        <v>290</v>
      </c>
      <c r="C23" s="137">
        <v>25.352180550000003</v>
      </c>
      <c r="D23" s="24">
        <v>22.641705349999985</v>
      </c>
      <c r="E23" s="21">
        <v>-10.691290221187778</v>
      </c>
      <c r="F23" s="21">
        <v>2.3609015279668144</v>
      </c>
      <c r="G23" s="21">
        <v>3.1682168600000007</v>
      </c>
      <c r="H23" s="24">
        <v>3.0850394100000003</v>
      </c>
      <c r="I23" s="21">
        <v>-2.6253711054362694</v>
      </c>
      <c r="J23" s="21">
        <v>2.2850653808513042</v>
      </c>
      <c r="K23" s="16"/>
    </row>
    <row r="24" spans="1:11" x14ac:dyDescent="0.25">
      <c r="A24" s="14"/>
      <c r="B24" s="156" t="s">
        <v>273</v>
      </c>
      <c r="C24" s="137">
        <v>17.125606989999994</v>
      </c>
      <c r="D24" s="24">
        <v>18.215815499999991</v>
      </c>
      <c r="E24" s="21">
        <v>6.3659554410923525</v>
      </c>
      <c r="F24" s="21">
        <v>1.8994040414500664</v>
      </c>
      <c r="G24" s="21">
        <v>2.64947154</v>
      </c>
      <c r="H24" s="24">
        <v>2.6637626600000002</v>
      </c>
      <c r="I24" s="21">
        <v>0.53939511273255469</v>
      </c>
      <c r="J24" s="21">
        <v>1.973028875235789</v>
      </c>
      <c r="K24" s="16"/>
    </row>
    <row r="25" spans="1:11" x14ac:dyDescent="0.25">
      <c r="A25" s="14"/>
      <c r="B25" s="156" t="s">
        <v>311</v>
      </c>
      <c r="C25" s="137">
        <v>16.98759484</v>
      </c>
      <c r="D25" s="24">
        <v>17.59084202</v>
      </c>
      <c r="E25" s="21">
        <v>3.5511041185156911</v>
      </c>
      <c r="F25" s="21">
        <v>1.8342366514031538</v>
      </c>
      <c r="G25" s="21">
        <v>2.6045244400000001</v>
      </c>
      <c r="H25" s="24">
        <v>2.41954234</v>
      </c>
      <c r="I25" s="21">
        <v>-7.1023368857310532</v>
      </c>
      <c r="J25" s="21">
        <v>1.7921367295071136</v>
      </c>
      <c r="K25" s="16"/>
    </row>
    <row r="26" spans="1:11" x14ac:dyDescent="0.25">
      <c r="A26" s="14"/>
      <c r="B26" s="156" t="s">
        <v>276</v>
      </c>
      <c r="C26" s="137">
        <v>0</v>
      </c>
      <c r="D26" s="24">
        <v>12.2906961</v>
      </c>
      <c r="E26" s="21" t="s">
        <v>120</v>
      </c>
      <c r="F26" s="21">
        <v>1.2815785186545494</v>
      </c>
      <c r="G26" s="21">
        <v>0</v>
      </c>
      <c r="H26" s="24">
        <v>2.7455194000000001</v>
      </c>
      <c r="I26" s="21" t="s">
        <v>120</v>
      </c>
      <c r="J26" s="21">
        <v>2.0335854748110473</v>
      </c>
      <c r="K26" s="16"/>
    </row>
    <row r="27" spans="1:11" x14ac:dyDescent="0.25">
      <c r="A27" s="14"/>
      <c r="B27" s="156" t="s">
        <v>312</v>
      </c>
      <c r="C27" s="137">
        <v>8.167182900000002</v>
      </c>
      <c r="D27" s="24">
        <v>10.373146340000002</v>
      </c>
      <c r="E27" s="21">
        <v>27.010089856075091</v>
      </c>
      <c r="F27" s="21">
        <v>1.0816312934630337</v>
      </c>
      <c r="G27" s="21">
        <v>1.3423925399999999</v>
      </c>
      <c r="H27" s="24">
        <v>1.4761267499999997</v>
      </c>
      <c r="I27" s="21">
        <v>9.9623773236999558</v>
      </c>
      <c r="J27" s="21">
        <v>1.0933559303132359</v>
      </c>
      <c r="K27" s="16"/>
    </row>
    <row r="28" spans="1:11" x14ac:dyDescent="0.25">
      <c r="A28" s="14"/>
      <c r="B28" s="156" t="s">
        <v>443</v>
      </c>
      <c r="C28" s="137">
        <v>0</v>
      </c>
      <c r="D28" s="24">
        <v>8.1860912500000005</v>
      </c>
      <c r="E28" s="21" t="s">
        <v>120</v>
      </c>
      <c r="F28" s="21">
        <v>0.85358214151483003</v>
      </c>
      <c r="G28" s="21">
        <v>0</v>
      </c>
      <c r="H28" s="24">
        <v>6.7389112500000001</v>
      </c>
      <c r="I28" s="21" t="s">
        <v>120</v>
      </c>
      <c r="J28" s="21">
        <v>4.9914606445835927</v>
      </c>
      <c r="K28" s="16"/>
    </row>
    <row r="29" spans="1:11" x14ac:dyDescent="0.25">
      <c r="A29" s="14"/>
      <c r="B29" s="156" t="s">
        <v>440</v>
      </c>
      <c r="C29" s="137">
        <v>6.1526805299999996</v>
      </c>
      <c r="D29" s="24">
        <v>7.7837056499999973</v>
      </c>
      <c r="E29" s="21">
        <v>26.509179406394388</v>
      </c>
      <c r="F29" s="21">
        <v>0.81162449021663174</v>
      </c>
      <c r="G29" s="21">
        <v>0.83337840000000007</v>
      </c>
      <c r="H29" s="24">
        <v>0.77911980999999986</v>
      </c>
      <c r="I29" s="21">
        <v>-6.5106787024957979</v>
      </c>
      <c r="J29" s="21">
        <v>0.57708815634431232</v>
      </c>
      <c r="K29" s="16"/>
    </row>
    <row r="30" spans="1:11" x14ac:dyDescent="0.25">
      <c r="A30" s="14"/>
      <c r="B30" s="156" t="s">
        <v>441</v>
      </c>
      <c r="C30" s="137">
        <v>6.5011810400000103</v>
      </c>
      <c r="D30" s="24">
        <v>6.5914936199999996</v>
      </c>
      <c r="E30" s="21">
        <v>1.3891718972955935</v>
      </c>
      <c r="F30" s="21">
        <v>0.68730986109407699</v>
      </c>
      <c r="G30" s="21">
        <v>0.69526721000000002</v>
      </c>
      <c r="H30" s="24">
        <v>1.4097913899999996</v>
      </c>
      <c r="I30" s="21">
        <v>102.76972216192961</v>
      </c>
      <c r="J30" s="21">
        <v>1.0442218303821402</v>
      </c>
      <c r="K30" s="16"/>
    </row>
    <row r="31" spans="1:11" x14ac:dyDescent="0.25">
      <c r="A31" s="14"/>
      <c r="B31" s="156" t="s">
        <v>298</v>
      </c>
      <c r="C31" s="137">
        <v>6.2267644400000011</v>
      </c>
      <c r="D31" s="24">
        <v>6.1999982799999982</v>
      </c>
      <c r="E31" s="21">
        <v>-0.42985663353602988</v>
      </c>
      <c r="F31" s="21">
        <v>0.64648776169342859</v>
      </c>
      <c r="G31" s="21">
        <v>0.72496551000000009</v>
      </c>
      <c r="H31" s="24">
        <v>0.77221814</v>
      </c>
      <c r="I31" s="21">
        <v>6.5179142108429344</v>
      </c>
      <c r="J31" s="21">
        <v>0.57197614152338672</v>
      </c>
      <c r="K31" s="16"/>
    </row>
    <row r="32" spans="1:11" x14ac:dyDescent="0.25">
      <c r="A32" s="14"/>
      <c r="B32" s="156" t="s">
        <v>313</v>
      </c>
      <c r="C32" s="137">
        <v>5.9640659599999983</v>
      </c>
      <c r="D32" s="24">
        <v>6.1092373600000007</v>
      </c>
      <c r="E32" s="21">
        <v>2.4341011815369296</v>
      </c>
      <c r="F32" s="21">
        <v>0.63702391648409817</v>
      </c>
      <c r="G32" s="21">
        <v>1.0510736700000001</v>
      </c>
      <c r="H32" s="24">
        <v>0.18127113</v>
      </c>
      <c r="I32" s="21">
        <v>-82.753717919696342</v>
      </c>
      <c r="J32" s="21">
        <v>0.13426615633114267</v>
      </c>
      <c r="K32" s="16"/>
    </row>
    <row r="33" spans="1:11" x14ac:dyDescent="0.25">
      <c r="A33" s="14"/>
      <c r="B33" s="156" t="s">
        <v>314</v>
      </c>
      <c r="C33" s="137">
        <v>0</v>
      </c>
      <c r="D33" s="24">
        <v>5.7297747699999997</v>
      </c>
      <c r="E33" s="21" t="s">
        <v>120</v>
      </c>
      <c r="F33" s="21">
        <v>0.59745649898225139</v>
      </c>
      <c r="G33" s="21">
        <v>0</v>
      </c>
      <c r="H33" s="24">
        <v>0.57860497</v>
      </c>
      <c r="I33" s="21" t="s">
        <v>120</v>
      </c>
      <c r="J33" s="21">
        <v>0.42856832941900963</v>
      </c>
      <c r="K33" s="16"/>
    </row>
    <row r="34" spans="1:11" x14ac:dyDescent="0.25">
      <c r="A34" s="14"/>
      <c r="B34" s="156" t="s">
        <v>303</v>
      </c>
      <c r="C34" s="137">
        <v>0.86747988999999992</v>
      </c>
      <c r="D34" s="24">
        <v>4.9294107099999991</v>
      </c>
      <c r="E34" s="21">
        <v>468.24495493492071</v>
      </c>
      <c r="F34" s="21">
        <v>0.51400073878335251</v>
      </c>
      <c r="G34" s="21">
        <v>4.3779440000000003E-2</v>
      </c>
      <c r="H34" s="24">
        <v>0.72707812999999999</v>
      </c>
      <c r="I34" s="21">
        <v>1560.7753091405464</v>
      </c>
      <c r="J34" s="21">
        <v>0.53854127718812628</v>
      </c>
      <c r="K34" s="16"/>
    </row>
    <row r="35" spans="1:11" x14ac:dyDescent="0.25">
      <c r="A35" s="14"/>
      <c r="B35" s="156" t="s">
        <v>442</v>
      </c>
      <c r="C35" s="137">
        <v>7.9069219799999981</v>
      </c>
      <c r="D35" s="24">
        <v>4.8880203299999998</v>
      </c>
      <c r="E35" s="21">
        <v>-38.180491190327878</v>
      </c>
      <c r="F35" s="21">
        <v>0.50968487079220204</v>
      </c>
      <c r="G35" s="21">
        <v>0.26847323000000001</v>
      </c>
      <c r="H35" s="24">
        <v>0.48851559</v>
      </c>
      <c r="I35" s="21">
        <v>81.960633467999756</v>
      </c>
      <c r="J35" s="21">
        <v>0.36183980635603913</v>
      </c>
      <c r="K35" s="16"/>
    </row>
    <row r="36" spans="1:11" x14ac:dyDescent="0.25">
      <c r="A36" s="14"/>
      <c r="B36" s="155" t="s">
        <v>2</v>
      </c>
      <c r="C36" s="137">
        <v>466.2533298200043</v>
      </c>
      <c r="D36" s="24">
        <v>397.48267537000265</v>
      </c>
      <c r="E36" s="21">
        <v>-14.749632882311071</v>
      </c>
      <c r="F36" s="21">
        <v>41.446412322531934</v>
      </c>
      <c r="G36" s="21">
        <v>68.844501010000045</v>
      </c>
      <c r="H36" s="24">
        <v>52.495318900000242</v>
      </c>
      <c r="I36" s="21">
        <v>-23.747985489247704</v>
      </c>
      <c r="J36" s="21">
        <v>38.88288606178282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7.140625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113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894.12289356999293</v>
      </c>
      <c r="D13" s="24">
        <v>897.12937328999374</v>
      </c>
      <c r="E13" s="24">
        <v>0.33624904827083135</v>
      </c>
      <c r="F13" s="22">
        <v>100</v>
      </c>
      <c r="G13" s="24">
        <v>100.39984819000007</v>
      </c>
      <c r="H13" s="24">
        <v>104.6620164100005</v>
      </c>
      <c r="I13" s="24">
        <v>4.2451938890729846</v>
      </c>
      <c r="J13" s="22">
        <v>100</v>
      </c>
      <c r="K13" s="16"/>
    </row>
    <row r="14" spans="1:14" x14ac:dyDescent="0.25">
      <c r="A14" s="14"/>
      <c r="B14" s="156" t="s">
        <v>274</v>
      </c>
      <c r="C14" s="21">
        <v>102.12221938</v>
      </c>
      <c r="D14" s="24">
        <v>132.01234054</v>
      </c>
      <c r="E14" s="21">
        <v>29.2689694186707</v>
      </c>
      <c r="F14" s="21">
        <v>14.71497249676246</v>
      </c>
      <c r="G14" s="21">
        <v>0</v>
      </c>
      <c r="H14" s="24">
        <v>0</v>
      </c>
      <c r="I14" s="21" t="s">
        <v>120</v>
      </c>
      <c r="J14" s="21">
        <v>0</v>
      </c>
      <c r="K14" s="16"/>
    </row>
    <row r="15" spans="1:14" x14ac:dyDescent="0.25">
      <c r="A15" s="14"/>
      <c r="B15" s="156" t="s">
        <v>273</v>
      </c>
      <c r="C15" s="21">
        <v>108.81932160000001</v>
      </c>
      <c r="D15" s="24">
        <v>88.954660750000016</v>
      </c>
      <c r="E15" s="21">
        <v>-18.25471851682633</v>
      </c>
      <c r="F15" s="21">
        <v>9.9154774549161644</v>
      </c>
      <c r="G15" s="21">
        <v>12.930728029999997</v>
      </c>
      <c r="H15" s="24">
        <v>14.059340929999998</v>
      </c>
      <c r="I15" s="21">
        <v>8.7281466084628612</v>
      </c>
      <c r="J15" s="21">
        <v>13.433088155806466</v>
      </c>
      <c r="K15" s="16"/>
    </row>
    <row r="16" spans="1:14" x14ac:dyDescent="0.25">
      <c r="A16" s="14"/>
      <c r="B16" s="156" t="s">
        <v>299</v>
      </c>
      <c r="C16" s="21">
        <v>40.073848450000135</v>
      </c>
      <c r="D16" s="24">
        <v>48.893549750000098</v>
      </c>
      <c r="E16" s="21">
        <v>22.008620686890712</v>
      </c>
      <c r="F16" s="21">
        <v>5.4499998780215435</v>
      </c>
      <c r="G16" s="21">
        <v>6.80388606</v>
      </c>
      <c r="H16" s="24">
        <v>6.9299521800000035</v>
      </c>
      <c r="I16" s="21">
        <v>1.8528546611199959</v>
      </c>
      <c r="J16" s="21">
        <v>6.6212675980298075</v>
      </c>
      <c r="K16" s="16"/>
    </row>
    <row r="17" spans="1:11" x14ac:dyDescent="0.25">
      <c r="A17" s="14"/>
      <c r="B17" s="156" t="s">
        <v>456</v>
      </c>
      <c r="C17" s="21">
        <v>46.28472189</v>
      </c>
      <c r="D17" s="24">
        <v>39.194024159999998</v>
      </c>
      <c r="E17" s="21">
        <v>-15.319737141019695</v>
      </c>
      <c r="F17" s="21">
        <v>4.3688263172418367</v>
      </c>
      <c r="G17" s="21">
        <v>5.0044346999999991</v>
      </c>
      <c r="H17" s="24">
        <v>4.2577050000000005</v>
      </c>
      <c r="I17" s="21">
        <v>-14.921359649272647</v>
      </c>
      <c r="J17" s="21">
        <v>4.0680517594090366</v>
      </c>
      <c r="K17" s="16"/>
    </row>
    <row r="18" spans="1:11" x14ac:dyDescent="0.25">
      <c r="A18" s="14"/>
      <c r="B18" s="156" t="s">
        <v>314</v>
      </c>
      <c r="C18" s="21">
        <v>24.272458330000006</v>
      </c>
      <c r="D18" s="24">
        <v>24.220836719999994</v>
      </c>
      <c r="E18" s="21">
        <v>-0.2126756560797527</v>
      </c>
      <c r="F18" s="21">
        <v>2.6998153712408541</v>
      </c>
      <c r="G18" s="21">
        <v>1.4871243600000001</v>
      </c>
      <c r="H18" s="24">
        <v>2.1958452900000003</v>
      </c>
      <c r="I18" s="21">
        <v>47.657139447302185</v>
      </c>
      <c r="J18" s="21">
        <v>2.0980345738783095</v>
      </c>
      <c r="K18" s="16"/>
    </row>
    <row r="19" spans="1:11" x14ac:dyDescent="0.25">
      <c r="A19" s="14"/>
      <c r="B19" s="156" t="s">
        <v>281</v>
      </c>
      <c r="C19" s="21">
        <v>14.785207499999995</v>
      </c>
      <c r="D19" s="24">
        <v>23.726889329999985</v>
      </c>
      <c r="E19" s="21">
        <v>60.477215690073962</v>
      </c>
      <c r="F19" s="21">
        <v>2.6447567136262244</v>
      </c>
      <c r="G19" s="21">
        <v>1.4433234100000001</v>
      </c>
      <c r="H19" s="24">
        <v>1.0399813000000002</v>
      </c>
      <c r="I19" s="21">
        <v>-27.945372963915261</v>
      </c>
      <c r="J19" s="21">
        <v>0.99365685438927731</v>
      </c>
      <c r="K19" s="16"/>
    </row>
    <row r="20" spans="1:11" x14ac:dyDescent="0.25">
      <c r="A20" s="14"/>
      <c r="B20" s="156" t="s">
        <v>409</v>
      </c>
      <c r="C20" s="21">
        <v>28.682257410000009</v>
      </c>
      <c r="D20" s="24">
        <v>19.450811789999996</v>
      </c>
      <c r="E20" s="21">
        <v>-32.185212928120123</v>
      </c>
      <c r="F20" s="21">
        <v>2.1681167030201109</v>
      </c>
      <c r="G20" s="21">
        <v>2.7822569100000001</v>
      </c>
      <c r="H20" s="24">
        <v>6.6966424700000005</v>
      </c>
      <c r="I20" s="21">
        <v>140.69101763862633</v>
      </c>
      <c r="J20" s="21">
        <v>6.3983503277509302</v>
      </c>
      <c r="K20" s="16"/>
    </row>
    <row r="21" spans="1:11" x14ac:dyDescent="0.25">
      <c r="A21" s="14"/>
      <c r="B21" s="156" t="s">
        <v>282</v>
      </c>
      <c r="C21" s="21">
        <v>20.194717029999929</v>
      </c>
      <c r="D21" s="24">
        <v>18.050924199999983</v>
      </c>
      <c r="E21" s="21">
        <v>-10.615612126752104</v>
      </c>
      <c r="F21" s="21">
        <v>2.012075932125911</v>
      </c>
      <c r="G21" s="21">
        <v>3.5484488000000014</v>
      </c>
      <c r="H21" s="24">
        <v>2.8027866599999975</v>
      </c>
      <c r="I21" s="21">
        <v>-21.013749444546125</v>
      </c>
      <c r="J21" s="21">
        <v>2.677940628451517</v>
      </c>
      <c r="K21" s="16"/>
    </row>
    <row r="22" spans="1:11" x14ac:dyDescent="0.25">
      <c r="A22" s="14"/>
      <c r="B22" s="156" t="s">
        <v>276</v>
      </c>
      <c r="C22" s="21">
        <v>8.6571694799999932</v>
      </c>
      <c r="D22" s="24">
        <v>15.494103290000004</v>
      </c>
      <c r="E22" s="21">
        <v>78.974240088459212</v>
      </c>
      <c r="F22" s="21">
        <v>1.7270756873313957</v>
      </c>
      <c r="G22" s="21">
        <v>1.9614847000000002</v>
      </c>
      <c r="H22" s="24">
        <v>4.1969954100000013</v>
      </c>
      <c r="I22" s="21">
        <v>113.97033634776763</v>
      </c>
      <c r="J22" s="21">
        <v>4.0100463892829952</v>
      </c>
      <c r="K22" s="16"/>
    </row>
    <row r="23" spans="1:11" x14ac:dyDescent="0.25">
      <c r="A23" s="14"/>
      <c r="B23" s="156" t="s">
        <v>455</v>
      </c>
      <c r="C23" s="21">
        <v>5.2009096299999973</v>
      </c>
      <c r="D23" s="24">
        <v>12.711688109999985</v>
      </c>
      <c r="E23" s="21">
        <v>144.41278573032986</v>
      </c>
      <c r="F23" s="21">
        <v>1.4169292064736554</v>
      </c>
      <c r="G23" s="21">
        <v>0.51864615000000003</v>
      </c>
      <c r="H23" s="24">
        <v>2.4552457899999998</v>
      </c>
      <c r="I23" s="21">
        <v>373.39516354261946</v>
      </c>
      <c r="J23" s="21">
        <v>2.3458804580850785</v>
      </c>
      <c r="K23" s="16"/>
    </row>
    <row r="24" spans="1:11" x14ac:dyDescent="0.25">
      <c r="A24" s="14"/>
      <c r="B24" s="156" t="s">
        <v>315</v>
      </c>
      <c r="C24" s="21">
        <v>11.480109949999996</v>
      </c>
      <c r="D24" s="24">
        <v>12.598468540000002</v>
      </c>
      <c r="E24" s="21">
        <v>9.7417062630136932</v>
      </c>
      <c r="F24" s="21">
        <v>1.4043090010305119</v>
      </c>
      <c r="G24" s="21">
        <v>0.41867387</v>
      </c>
      <c r="H24" s="24">
        <v>1.1768935599999999</v>
      </c>
      <c r="I24" s="21">
        <v>181.10031323426034</v>
      </c>
      <c r="J24" s="21">
        <v>1.1244705580577246</v>
      </c>
      <c r="K24" s="16"/>
    </row>
    <row r="25" spans="1:11" x14ac:dyDescent="0.25">
      <c r="A25" s="14"/>
      <c r="B25" s="156" t="s">
        <v>280</v>
      </c>
      <c r="C25" s="21">
        <v>11.66180554</v>
      </c>
      <c r="D25" s="24">
        <v>12.129842960000001</v>
      </c>
      <c r="E25" s="21">
        <v>4.0134215786280514</v>
      </c>
      <c r="F25" s="21">
        <v>1.3520728805831972</v>
      </c>
      <c r="G25" s="21">
        <v>2.6439623400000003</v>
      </c>
      <c r="H25" s="24">
        <v>1.3399842800000001</v>
      </c>
      <c r="I25" s="21">
        <v>-49.319085989704384</v>
      </c>
      <c r="J25" s="21">
        <v>1.2802966405221712</v>
      </c>
      <c r="K25" s="16"/>
    </row>
    <row r="26" spans="1:11" x14ac:dyDescent="0.25">
      <c r="A26" s="14"/>
      <c r="B26" s="156" t="s">
        <v>447</v>
      </c>
      <c r="C26" s="21">
        <v>3.0354439799999993</v>
      </c>
      <c r="D26" s="24">
        <v>9.1166864100000105</v>
      </c>
      <c r="E26" s="21">
        <v>200.34111879738967</v>
      </c>
      <c r="F26" s="21">
        <v>1.0162064337016279</v>
      </c>
      <c r="G26" s="21">
        <v>0.51746352000000018</v>
      </c>
      <c r="H26" s="24">
        <v>1.3206762700000001</v>
      </c>
      <c r="I26" s="21">
        <v>155.2211352019558</v>
      </c>
      <c r="J26" s="21">
        <v>1.2618486775817639</v>
      </c>
      <c r="K26" s="16"/>
    </row>
    <row r="27" spans="1:11" x14ac:dyDescent="0.25">
      <c r="A27" s="14"/>
      <c r="B27" s="156" t="s">
        <v>448</v>
      </c>
      <c r="C27" s="21">
        <v>4.7807198899999994</v>
      </c>
      <c r="D27" s="24">
        <v>8.1469114600000001</v>
      </c>
      <c r="E27" s="21">
        <v>70.411813439251731</v>
      </c>
      <c r="F27" s="21">
        <v>0.9081088751027373</v>
      </c>
      <c r="G27" s="21">
        <v>1.05209931</v>
      </c>
      <c r="H27" s="24">
        <v>0.42768625999999998</v>
      </c>
      <c r="I27" s="21">
        <v>-59.349250024695863</v>
      </c>
      <c r="J27" s="21">
        <v>0.40863560121428572</v>
      </c>
      <c r="K27" s="16"/>
    </row>
    <row r="28" spans="1:11" x14ac:dyDescent="0.25">
      <c r="A28" s="14"/>
      <c r="B28" s="156" t="s">
        <v>446</v>
      </c>
      <c r="C28" s="21">
        <v>2.01509969</v>
      </c>
      <c r="D28" s="24">
        <v>7.1498911099999995</v>
      </c>
      <c r="E28" s="21">
        <v>254.81575157207232</v>
      </c>
      <c r="F28" s="21">
        <v>0.79697436321581949</v>
      </c>
      <c r="G28" s="21">
        <v>0.4254050399999999</v>
      </c>
      <c r="H28" s="24">
        <v>1.62337424</v>
      </c>
      <c r="I28" s="21">
        <v>281.60672473462006</v>
      </c>
      <c r="J28" s="21">
        <v>1.5510634093276325</v>
      </c>
      <c r="K28" s="16"/>
    </row>
    <row r="29" spans="1:11" x14ac:dyDescent="0.25">
      <c r="A29" s="14"/>
      <c r="B29" s="156" t="s">
        <v>449</v>
      </c>
      <c r="C29" s="21">
        <v>5.28928376</v>
      </c>
      <c r="D29" s="24">
        <v>6.5768383200000011</v>
      </c>
      <c r="E29" s="21">
        <v>24.342701553225066</v>
      </c>
      <c r="F29" s="21">
        <v>0.73309809218274957</v>
      </c>
      <c r="G29" s="21">
        <v>0.54234953000000008</v>
      </c>
      <c r="H29" s="24">
        <v>1.16909803</v>
      </c>
      <c r="I29" s="21">
        <v>115.56173008944985</v>
      </c>
      <c r="J29" s="21">
        <v>1.1170222685374254</v>
      </c>
      <c r="K29" s="16"/>
    </row>
    <row r="30" spans="1:11" x14ac:dyDescent="0.25">
      <c r="A30" s="14"/>
      <c r="B30" s="156" t="s">
        <v>450</v>
      </c>
      <c r="C30" s="21">
        <v>5.9389015999999977</v>
      </c>
      <c r="D30" s="24">
        <v>6.0267017999999988</v>
      </c>
      <c r="E30" s="21">
        <v>1.4783912230504237</v>
      </c>
      <c r="F30" s="21">
        <v>0.67177622084745736</v>
      </c>
      <c r="G30" s="21">
        <v>0.61619085999999978</v>
      </c>
      <c r="H30" s="24">
        <v>0.66994058000000001</v>
      </c>
      <c r="I30" s="21">
        <v>8.7229012127833627</v>
      </c>
      <c r="J30" s="21">
        <v>0.640099056925858</v>
      </c>
      <c r="K30" s="16"/>
    </row>
    <row r="31" spans="1:11" x14ac:dyDescent="0.25">
      <c r="A31" s="14"/>
      <c r="B31" s="156" t="s">
        <v>316</v>
      </c>
      <c r="C31" s="21">
        <v>6.5667904999999998</v>
      </c>
      <c r="D31" s="24">
        <v>5.7503175400000011</v>
      </c>
      <c r="E31" s="21">
        <v>-12.433363908898853</v>
      </c>
      <c r="F31" s="21">
        <v>0.64096859507700377</v>
      </c>
      <c r="G31" s="21">
        <v>0.60774726999999995</v>
      </c>
      <c r="H31" s="24">
        <v>0.64510749000000001</v>
      </c>
      <c r="I31" s="21">
        <v>6.1473283129680034</v>
      </c>
      <c r="J31" s="21">
        <v>0.61637212059136259</v>
      </c>
      <c r="K31" s="16"/>
    </row>
    <row r="32" spans="1:11" x14ac:dyDescent="0.25">
      <c r="A32" s="14"/>
      <c r="B32" s="156" t="s">
        <v>451</v>
      </c>
      <c r="C32" s="21">
        <v>6.7614766900000021</v>
      </c>
      <c r="D32" s="24">
        <v>5.5152371499999981</v>
      </c>
      <c r="E32" s="21">
        <v>-18.431469886499062</v>
      </c>
      <c r="F32" s="21">
        <v>0.61476497305781763</v>
      </c>
      <c r="G32" s="21">
        <v>0.39883353000000016</v>
      </c>
      <c r="H32" s="24">
        <v>2.4269150000000007E-2</v>
      </c>
      <c r="I32" s="21">
        <v>-93.91496748029185</v>
      </c>
      <c r="J32" s="21">
        <v>2.3188116216802678E-2</v>
      </c>
      <c r="K32" s="16"/>
    </row>
    <row r="33" spans="1:11" x14ac:dyDescent="0.25">
      <c r="A33" s="14"/>
      <c r="B33" s="156" t="s">
        <v>452</v>
      </c>
      <c r="C33" s="21">
        <v>3.0248917400000002</v>
      </c>
      <c r="D33" s="24">
        <v>5.4203338400000005</v>
      </c>
      <c r="E33" s="21">
        <v>79.191002716679051</v>
      </c>
      <c r="F33" s="21">
        <v>0.60418641963781716</v>
      </c>
      <c r="G33" s="21">
        <v>2.0199491100000002</v>
      </c>
      <c r="H33" s="24">
        <v>2.5559999999999999E-5</v>
      </c>
      <c r="I33" s="21">
        <v>-99.998734621586578</v>
      </c>
      <c r="J33" s="21">
        <v>2.442146719194847E-5</v>
      </c>
      <c r="K33" s="16"/>
    </row>
    <row r="34" spans="1:11" x14ac:dyDescent="0.25">
      <c r="A34" s="14"/>
      <c r="B34" s="156" t="s">
        <v>317</v>
      </c>
      <c r="C34" s="21">
        <v>3.2952965600000002</v>
      </c>
      <c r="D34" s="24">
        <v>5.3887697799999996</v>
      </c>
      <c r="E34" s="21">
        <v>63.52912952999894</v>
      </c>
      <c r="F34" s="21">
        <v>0.60066807981529546</v>
      </c>
      <c r="G34" s="21">
        <v>0.73957048999999997</v>
      </c>
      <c r="H34" s="24">
        <v>0.84596609</v>
      </c>
      <c r="I34" s="21">
        <v>14.386133767992826</v>
      </c>
      <c r="J34" s="21">
        <v>0.80828376809217239</v>
      </c>
      <c r="K34" s="16"/>
    </row>
    <row r="35" spans="1:11" x14ac:dyDescent="0.25">
      <c r="A35" s="14"/>
      <c r="B35" s="156" t="s">
        <v>453</v>
      </c>
      <c r="C35" s="21">
        <v>0.20809842000000003</v>
      </c>
      <c r="D35" s="24">
        <v>4.8474503899999997</v>
      </c>
      <c r="E35" s="21">
        <v>2229.4027845093678</v>
      </c>
      <c r="F35" s="21">
        <v>0.54032902436615227</v>
      </c>
      <c r="G35" s="21">
        <v>2.0544470000000002E-2</v>
      </c>
      <c r="H35" s="24">
        <v>1.388935E-2</v>
      </c>
      <c r="I35" s="21">
        <v>-32.393729310125799</v>
      </c>
      <c r="J35" s="21">
        <v>1.3270669223102095E-2</v>
      </c>
      <c r="K35" s="16"/>
    </row>
    <row r="36" spans="1:11" x14ac:dyDescent="0.25">
      <c r="A36" s="14"/>
      <c r="B36" s="156" t="s">
        <v>454</v>
      </c>
      <c r="C36" s="21">
        <v>2.7979937799999992</v>
      </c>
      <c r="D36" s="24">
        <v>3.9785339000000013</v>
      </c>
      <c r="E36" s="21">
        <v>42.192378283271317</v>
      </c>
      <c r="F36" s="21">
        <v>0.44347381976913103</v>
      </c>
      <c r="G36" s="21">
        <v>3.7307409999999999E-2</v>
      </c>
      <c r="H36" s="24">
        <v>1.4757924600000001</v>
      </c>
      <c r="I36" s="21">
        <v>3855.7623003044173</v>
      </c>
      <c r="J36" s="21">
        <v>1.4100554438190505</v>
      </c>
      <c r="K36" s="16"/>
    </row>
    <row r="37" spans="1:11" x14ac:dyDescent="0.25">
      <c r="A37" s="14"/>
      <c r="B37" s="156" t="s">
        <v>445</v>
      </c>
      <c r="C37" s="21">
        <v>0.65828065000000002</v>
      </c>
      <c r="D37" s="24">
        <v>3.8183832399999997</v>
      </c>
      <c r="E37" s="21">
        <v>480.05399976438616</v>
      </c>
      <c r="F37" s="21">
        <v>0.42562236324924357</v>
      </c>
      <c r="G37" s="21">
        <v>5.3917039999999999E-2</v>
      </c>
      <c r="H37" s="24">
        <v>2.759617E-2</v>
      </c>
      <c r="I37" s="21">
        <v>-48.817349765491578</v>
      </c>
      <c r="J37" s="21">
        <v>2.6366938978029449E-2</v>
      </c>
      <c r="K37" s="16"/>
    </row>
    <row r="38" spans="1:11" x14ac:dyDescent="0.25">
      <c r="A38" s="14"/>
      <c r="B38" s="156" t="s">
        <v>318</v>
      </c>
      <c r="C38" s="21">
        <v>2.9100789000000002</v>
      </c>
      <c r="D38" s="24">
        <v>3.6481295499999993</v>
      </c>
      <c r="E38" s="21">
        <v>25.36187764531055</v>
      </c>
      <c r="F38" s="21">
        <v>0.40664475588636811</v>
      </c>
      <c r="G38" s="21">
        <v>0.73419762999999993</v>
      </c>
      <c r="H38" s="24">
        <v>0.75892101000000001</v>
      </c>
      <c r="I38" s="21">
        <v>3.3674012268331666</v>
      </c>
      <c r="J38" s="21">
        <v>0.72511598384176057</v>
      </c>
      <c r="K38" s="16"/>
    </row>
    <row r="39" spans="1:11" x14ac:dyDescent="0.25">
      <c r="A39" s="14"/>
      <c r="B39" s="156" t="s">
        <v>444</v>
      </c>
      <c r="C39" s="21">
        <v>4.2099943699999987</v>
      </c>
      <c r="D39" s="24">
        <v>3.5692882499999969</v>
      </c>
      <c r="E39" s="21">
        <v>-15.218693035924458</v>
      </c>
      <c r="F39" s="21">
        <v>0.39785658080846692</v>
      </c>
      <c r="G39" s="21">
        <v>0.67463046999999998</v>
      </c>
      <c r="H39" s="24">
        <v>0.47076171000000011</v>
      </c>
      <c r="I39" s="21">
        <v>-30.21932288353354</v>
      </c>
      <c r="J39" s="21">
        <v>0.44979231830948996</v>
      </c>
      <c r="K39" s="16"/>
    </row>
    <row r="40" spans="1:11" x14ac:dyDescent="0.25">
      <c r="A40" s="14"/>
      <c r="B40" s="115" t="s">
        <v>2</v>
      </c>
      <c r="C40" s="21">
        <v>420.39579684999279</v>
      </c>
      <c r="D40" s="24">
        <v>370.73776040999348</v>
      </c>
      <c r="E40" s="21">
        <v>-11.812210495938535</v>
      </c>
      <c r="F40" s="21">
        <v>41.324893760908424</v>
      </c>
      <c r="G40" s="21">
        <v>52.416673180000075</v>
      </c>
      <c r="H40" s="24">
        <v>48.037539170000493</v>
      </c>
      <c r="I40" s="21">
        <v>-8.354467661389986</v>
      </c>
      <c r="J40" s="21">
        <v>45.897777262210745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57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17">
        <v>16048.344245950077</v>
      </c>
      <c r="D13" s="117">
        <v>18071.730706920007</v>
      </c>
      <c r="E13" s="29">
        <v>12.60806990403729</v>
      </c>
      <c r="F13" s="117">
        <v>100</v>
      </c>
      <c r="G13" s="117">
        <v>2157.2423753899993</v>
      </c>
      <c r="H13" s="117">
        <v>2583.0847312000014</v>
      </c>
      <c r="I13" s="29">
        <v>19.740125665435059</v>
      </c>
      <c r="J13" s="117">
        <v>100</v>
      </c>
      <c r="K13" s="16"/>
    </row>
    <row r="14" spans="1:14" x14ac:dyDescent="0.25">
      <c r="A14" s="14"/>
      <c r="B14" s="115" t="s">
        <v>319</v>
      </c>
      <c r="C14" s="21">
        <v>2590.8608260300498</v>
      </c>
      <c r="D14" s="24">
        <v>2720.4414109400054</v>
      </c>
      <c r="E14" s="21">
        <v>5.0014490785485588</v>
      </c>
      <c r="F14" s="21">
        <v>15.053574309284596</v>
      </c>
      <c r="G14" s="21">
        <v>316.71026208000251</v>
      </c>
      <c r="H14" s="24">
        <v>362.16082816000289</v>
      </c>
      <c r="I14" s="21">
        <v>14.350834665571831</v>
      </c>
      <c r="J14" s="21">
        <v>14.020478065841727</v>
      </c>
      <c r="K14" s="16"/>
    </row>
    <row r="15" spans="1:14" x14ac:dyDescent="0.25">
      <c r="A15" s="14"/>
      <c r="B15" s="115" t="s">
        <v>320</v>
      </c>
      <c r="C15" s="21">
        <v>1588.0708742799991</v>
      </c>
      <c r="D15" s="24">
        <v>2357.1429327600003</v>
      </c>
      <c r="E15" s="21">
        <v>48.428068982039839</v>
      </c>
      <c r="F15" s="21">
        <v>13.043260609551943</v>
      </c>
      <c r="G15" s="21">
        <v>156.5779023500001</v>
      </c>
      <c r="H15" s="24">
        <v>404.05155704000038</v>
      </c>
      <c r="I15" s="21">
        <v>158.05145616066562</v>
      </c>
      <c r="J15" s="21">
        <v>15.642210731983756</v>
      </c>
      <c r="K15" s="16"/>
    </row>
    <row r="16" spans="1:14" x14ac:dyDescent="0.25">
      <c r="A16" s="14"/>
      <c r="B16" s="115" t="s">
        <v>321</v>
      </c>
      <c r="C16" s="21">
        <v>1652.8360753900249</v>
      </c>
      <c r="D16" s="24">
        <v>1975.8722894200107</v>
      </c>
      <c r="E16" s="21">
        <v>19.54435886533745</v>
      </c>
      <c r="F16" s="21">
        <v>10.933497856203733</v>
      </c>
      <c r="G16" s="21">
        <v>246.10730137999764</v>
      </c>
      <c r="H16" s="24">
        <v>303.61954824000014</v>
      </c>
      <c r="I16" s="21">
        <v>23.368769044036508</v>
      </c>
      <c r="J16" s="21">
        <v>11.754145908289667</v>
      </c>
      <c r="K16" s="16"/>
    </row>
    <row r="17" spans="1:11" x14ac:dyDescent="0.25">
      <c r="A17" s="14"/>
      <c r="B17" s="115" t="s">
        <v>89</v>
      </c>
      <c r="C17" s="21">
        <v>1540.6142676200011</v>
      </c>
      <c r="D17" s="24">
        <v>1593.3498830599892</v>
      </c>
      <c r="E17" s="21">
        <v>3.4230252535215167</v>
      </c>
      <c r="F17" s="21">
        <v>8.8168084667721693</v>
      </c>
      <c r="G17" s="21">
        <v>188.16266708999984</v>
      </c>
      <c r="H17" s="24">
        <v>207.5017872800006</v>
      </c>
      <c r="I17" s="21">
        <v>10.277873123870362</v>
      </c>
      <c r="J17" s="21">
        <v>8.0331002995632765</v>
      </c>
      <c r="K17" s="16"/>
    </row>
    <row r="18" spans="1:11" x14ac:dyDescent="0.25">
      <c r="A18" s="14"/>
      <c r="B18" s="115" t="s">
        <v>322</v>
      </c>
      <c r="C18" s="21">
        <v>1632.7963033500002</v>
      </c>
      <c r="D18" s="24">
        <v>1550.6738910300114</v>
      </c>
      <c r="E18" s="21">
        <v>-5.029556482428255</v>
      </c>
      <c r="F18" s="21">
        <v>8.5806606803643284</v>
      </c>
      <c r="G18" s="21">
        <v>234.19539894999951</v>
      </c>
      <c r="H18" s="24">
        <v>194.54328680999896</v>
      </c>
      <c r="I18" s="21">
        <v>-16.93120886139452</v>
      </c>
      <c r="J18" s="21">
        <v>7.5314326495059136</v>
      </c>
      <c r="K18" s="16"/>
    </row>
    <row r="19" spans="1:11" x14ac:dyDescent="0.25">
      <c r="A19" s="14"/>
      <c r="B19" s="115" t="s">
        <v>323</v>
      </c>
      <c r="C19" s="21">
        <v>1108.1466771799921</v>
      </c>
      <c r="D19" s="24">
        <v>1243.7738813099854</v>
      </c>
      <c r="E19" s="21">
        <v>12.239102180510697</v>
      </c>
      <c r="F19" s="21">
        <v>6.8824281496941575</v>
      </c>
      <c r="G19" s="21">
        <v>156.53766588000008</v>
      </c>
      <c r="H19" s="24">
        <v>161.68078286999918</v>
      </c>
      <c r="I19" s="21">
        <v>3.2855459809537191</v>
      </c>
      <c r="J19" s="21">
        <v>6.259213293204227</v>
      </c>
      <c r="K19" s="16"/>
    </row>
    <row r="20" spans="1:11" x14ac:dyDescent="0.25">
      <c r="A20" s="14"/>
      <c r="B20" s="115" t="s">
        <v>324</v>
      </c>
      <c r="C20" s="21">
        <v>412.39951184999882</v>
      </c>
      <c r="D20" s="24">
        <v>826.85549139999955</v>
      </c>
      <c r="E20" s="21">
        <v>100.49865910140792</v>
      </c>
      <c r="F20" s="21">
        <v>4.5754084365775816</v>
      </c>
      <c r="G20" s="21">
        <v>47.63530185999992</v>
      </c>
      <c r="H20" s="24">
        <v>127.42611554000005</v>
      </c>
      <c r="I20" s="21">
        <v>167.50353322942138</v>
      </c>
      <c r="J20" s="21">
        <v>4.9330985546417905</v>
      </c>
      <c r="K20" s="16"/>
    </row>
    <row r="21" spans="1:11" x14ac:dyDescent="0.25">
      <c r="A21" s="14"/>
      <c r="B21" s="115" t="s">
        <v>325</v>
      </c>
      <c r="C21" s="21">
        <v>772.02775118000011</v>
      </c>
      <c r="D21" s="24">
        <v>764.61869290001266</v>
      </c>
      <c r="E21" s="21">
        <v>-0.95968807710126169</v>
      </c>
      <c r="F21" s="21">
        <v>4.2310208429966574</v>
      </c>
      <c r="G21" s="21">
        <v>98.777058649999901</v>
      </c>
      <c r="H21" s="24">
        <v>98.5736073799998</v>
      </c>
      <c r="I21" s="21">
        <v>-0.20597016430808912</v>
      </c>
      <c r="J21" s="21">
        <v>3.816119780716845</v>
      </c>
      <c r="K21" s="16"/>
    </row>
    <row r="22" spans="1:11" x14ac:dyDescent="0.25">
      <c r="A22" s="14"/>
      <c r="B22" s="115" t="s">
        <v>326</v>
      </c>
      <c r="C22" s="21">
        <v>582.51650649001306</v>
      </c>
      <c r="D22" s="24">
        <v>655.60354540998947</v>
      </c>
      <c r="E22" s="21">
        <v>12.546775603041116</v>
      </c>
      <c r="F22" s="21">
        <v>3.627785053032837</v>
      </c>
      <c r="G22" s="21">
        <v>83.782798099999866</v>
      </c>
      <c r="H22" s="24">
        <v>87.340365800000157</v>
      </c>
      <c r="I22" s="21">
        <v>4.2461791449768915</v>
      </c>
      <c r="J22" s="21">
        <v>3.3812427732258401</v>
      </c>
      <c r="K22" s="16"/>
    </row>
    <row r="23" spans="1:11" x14ac:dyDescent="0.25">
      <c r="A23" s="14"/>
      <c r="B23" s="115" t="s">
        <v>327</v>
      </c>
      <c r="C23" s="21">
        <v>636.83358953999834</v>
      </c>
      <c r="D23" s="24">
        <v>605.91091576000144</v>
      </c>
      <c r="E23" s="21">
        <v>-4.8556913906399268</v>
      </c>
      <c r="F23" s="21">
        <v>3.3528106720181854</v>
      </c>
      <c r="G23" s="21">
        <v>81.071165520000008</v>
      </c>
      <c r="H23" s="24">
        <v>76.051702930000062</v>
      </c>
      <c r="I23" s="21">
        <v>-6.1914276892462539</v>
      </c>
      <c r="J23" s="21">
        <v>2.944220219004174</v>
      </c>
      <c r="K23" s="16"/>
    </row>
    <row r="24" spans="1:11" x14ac:dyDescent="0.25">
      <c r="A24" s="14"/>
      <c r="B24" s="115" t="s">
        <v>328</v>
      </c>
      <c r="C24" s="21">
        <v>494.46139950999975</v>
      </c>
      <c r="D24" s="24">
        <v>549.2398415299981</v>
      </c>
      <c r="E24" s="21">
        <v>11.078406135298447</v>
      </c>
      <c r="F24" s="21">
        <v>3.0392210377486637</v>
      </c>
      <c r="G24" s="21">
        <v>62.023331959999965</v>
      </c>
      <c r="H24" s="24">
        <v>92.238193820000049</v>
      </c>
      <c r="I24" s="21">
        <v>48.715315519466486</v>
      </c>
      <c r="J24" s="21">
        <v>3.5708543628435194</v>
      </c>
      <c r="K24" s="16"/>
    </row>
    <row r="25" spans="1:11" x14ac:dyDescent="0.25">
      <c r="A25" s="14"/>
      <c r="B25" s="115" t="s">
        <v>329</v>
      </c>
      <c r="C25" s="21">
        <v>511.82804148999946</v>
      </c>
      <c r="D25" s="24">
        <v>513.08333835000371</v>
      </c>
      <c r="E25" s="21">
        <v>0.24525753929971472</v>
      </c>
      <c r="F25" s="21">
        <v>2.8391488710792618</v>
      </c>
      <c r="G25" s="21">
        <v>79.879099209999751</v>
      </c>
      <c r="H25" s="24">
        <v>77.093103260000419</v>
      </c>
      <c r="I25" s="21">
        <v>-3.4877658580939053</v>
      </c>
      <c r="J25" s="21">
        <v>2.9845363695903981</v>
      </c>
      <c r="K25" s="16"/>
    </row>
    <row r="26" spans="1:11" x14ac:dyDescent="0.25">
      <c r="A26" s="14"/>
      <c r="B26" s="115" t="s">
        <v>330</v>
      </c>
      <c r="C26" s="21">
        <v>433.94679301999656</v>
      </c>
      <c r="D26" s="24">
        <v>434.74944012999993</v>
      </c>
      <c r="E26" s="21">
        <v>0.18496440644657497</v>
      </c>
      <c r="F26" s="21">
        <v>2.4056879066016967</v>
      </c>
      <c r="G26" s="21">
        <v>60.338269590000053</v>
      </c>
      <c r="H26" s="24">
        <v>58.180888789999898</v>
      </c>
      <c r="I26" s="21">
        <v>-3.5754767491007033</v>
      </c>
      <c r="J26" s="21">
        <v>2.252380190524037</v>
      </c>
      <c r="K26" s="16"/>
    </row>
    <row r="27" spans="1:11" x14ac:dyDescent="0.25">
      <c r="A27" s="14"/>
      <c r="B27" s="115" t="s">
        <v>331</v>
      </c>
      <c r="C27" s="21">
        <v>312.9087043200006</v>
      </c>
      <c r="D27" s="24">
        <v>346.181160059999</v>
      </c>
      <c r="E27" s="21">
        <v>10.633279062116419</v>
      </c>
      <c r="F27" s="21">
        <v>1.9155949459087485</v>
      </c>
      <c r="G27" s="21">
        <v>43.394483149999552</v>
      </c>
      <c r="H27" s="24">
        <v>46.897176310000027</v>
      </c>
      <c r="I27" s="21">
        <v>8.0717476179930294</v>
      </c>
      <c r="J27" s="21">
        <v>1.8155492827451079</v>
      </c>
      <c r="K27" s="16"/>
    </row>
    <row r="28" spans="1:11" x14ac:dyDescent="0.25">
      <c r="A28" s="14"/>
      <c r="B28" s="115" t="s">
        <v>332</v>
      </c>
      <c r="C28" s="21">
        <v>321.28600620999924</v>
      </c>
      <c r="D28" s="24">
        <v>338.37647340999888</v>
      </c>
      <c r="E28" s="21">
        <v>5.3193935838055095</v>
      </c>
      <c r="F28" s="21">
        <v>1.8724076785873538</v>
      </c>
      <c r="G28" s="21">
        <v>45.616439029999697</v>
      </c>
      <c r="H28" s="24">
        <v>41.255742800000036</v>
      </c>
      <c r="I28" s="21">
        <v>-9.5594840867167292</v>
      </c>
      <c r="J28" s="21">
        <v>1.5971501941724617</v>
      </c>
      <c r="K28" s="16"/>
    </row>
    <row r="29" spans="1:11" x14ac:dyDescent="0.25">
      <c r="A29" s="14"/>
      <c r="B29" s="115" t="s">
        <v>333</v>
      </c>
      <c r="C29" s="21">
        <v>325.63483047999864</v>
      </c>
      <c r="D29" s="24">
        <v>313.98046231999757</v>
      </c>
      <c r="E29" s="21">
        <v>-3.5789685467067733</v>
      </c>
      <c r="F29" s="21">
        <v>1.7374122457445014</v>
      </c>
      <c r="G29" s="21">
        <v>59.106006560000083</v>
      </c>
      <c r="H29" s="24">
        <v>42.574093369999893</v>
      </c>
      <c r="I29" s="21">
        <v>-27.969937663134459</v>
      </c>
      <c r="J29" s="21">
        <v>1.64818803099121</v>
      </c>
      <c r="K29" s="16"/>
    </row>
    <row r="30" spans="1:11" x14ac:dyDescent="0.25">
      <c r="A30" s="14"/>
      <c r="B30" s="115" t="s">
        <v>334</v>
      </c>
      <c r="C30" s="21">
        <v>220.44573429000363</v>
      </c>
      <c r="D30" s="24">
        <v>226.91898512999668</v>
      </c>
      <c r="E30" s="21">
        <v>2.9364373326803861</v>
      </c>
      <c r="F30" s="21">
        <v>1.2556571853027065</v>
      </c>
      <c r="G30" s="21">
        <v>36.855590939999971</v>
      </c>
      <c r="H30" s="24">
        <v>31.084145249999942</v>
      </c>
      <c r="I30" s="21">
        <v>-15.659620542771391</v>
      </c>
      <c r="J30" s="21">
        <v>1.2033730397825335</v>
      </c>
      <c r="K30" s="16"/>
    </row>
    <row r="31" spans="1:11" x14ac:dyDescent="0.25">
      <c r="A31" s="14"/>
      <c r="B31" s="115" t="s">
        <v>335</v>
      </c>
      <c r="C31" s="21">
        <v>150.59481699000025</v>
      </c>
      <c r="D31" s="24">
        <v>168.16570819000015</v>
      </c>
      <c r="E31" s="21">
        <v>11.667659984052857</v>
      </c>
      <c r="F31" s="21">
        <v>0.93054567333501881</v>
      </c>
      <c r="G31" s="21">
        <v>24.997946679999991</v>
      </c>
      <c r="H31" s="24">
        <v>28.073513160000033</v>
      </c>
      <c r="I31" s="21">
        <v>12.30327642254192</v>
      </c>
      <c r="J31" s="21">
        <v>1.0868212266098667</v>
      </c>
      <c r="K31" s="16"/>
    </row>
    <row r="32" spans="1:11" x14ac:dyDescent="0.25">
      <c r="A32" s="14"/>
      <c r="B32" s="115" t="s">
        <v>336</v>
      </c>
      <c r="C32" s="21">
        <v>143.61025280999988</v>
      </c>
      <c r="D32" s="24">
        <v>154.30104692000063</v>
      </c>
      <c r="E32" s="21">
        <v>7.4443111830914788</v>
      </c>
      <c r="F32" s="21">
        <v>0.8538255102535135</v>
      </c>
      <c r="G32" s="21">
        <v>20.28618305000002</v>
      </c>
      <c r="H32" s="24">
        <v>21.134507359999979</v>
      </c>
      <c r="I32" s="21">
        <v>4.1817837683366443</v>
      </c>
      <c r="J32" s="21">
        <v>0.81818869914428649</v>
      </c>
      <c r="K32" s="16"/>
    </row>
    <row r="33" spans="1:11" x14ac:dyDescent="0.25">
      <c r="A33" s="14"/>
      <c r="B33" s="115" t="s">
        <v>73</v>
      </c>
      <c r="C33" s="21">
        <v>129.84130856999968</v>
      </c>
      <c r="D33" s="24">
        <v>149.22650858999975</v>
      </c>
      <c r="E33" s="21">
        <v>14.929917322536213</v>
      </c>
      <c r="F33" s="21">
        <v>0.8257455304646506</v>
      </c>
      <c r="G33" s="21">
        <v>21.088795570000016</v>
      </c>
      <c r="H33" s="24">
        <v>26.948991219999971</v>
      </c>
      <c r="I33" s="21">
        <v>27.788195065707821</v>
      </c>
      <c r="J33" s="21">
        <v>1.0432871556435745</v>
      </c>
      <c r="K33" s="16"/>
    </row>
    <row r="34" spans="1:11" x14ac:dyDescent="0.25">
      <c r="A34" s="14"/>
      <c r="B34" s="115" t="s">
        <v>337</v>
      </c>
      <c r="C34" s="21">
        <v>154.41798356000055</v>
      </c>
      <c r="D34" s="24">
        <v>143.26878428000092</v>
      </c>
      <c r="E34" s="21">
        <v>-7.2201430318946658</v>
      </c>
      <c r="F34" s="21">
        <v>0.79277843723700792</v>
      </c>
      <c r="G34" s="21">
        <v>23.523166209999992</v>
      </c>
      <c r="H34" s="24">
        <v>19.46659744999997</v>
      </c>
      <c r="I34" s="21">
        <v>-17.244994673699686</v>
      </c>
      <c r="J34" s="21">
        <v>0.75361823074834022</v>
      </c>
      <c r="K34" s="16"/>
    </row>
    <row r="35" spans="1:11" x14ac:dyDescent="0.25">
      <c r="A35" s="14"/>
      <c r="B35" s="115" t="s">
        <v>338</v>
      </c>
      <c r="C35" s="21">
        <v>24.448388540000018</v>
      </c>
      <c r="D35" s="24">
        <v>119.43074025000003</v>
      </c>
      <c r="E35" s="21">
        <v>388.50148161953229</v>
      </c>
      <c r="F35" s="21">
        <v>0.6608705175330426</v>
      </c>
      <c r="G35" s="21">
        <v>24.42362712000001</v>
      </c>
      <c r="H35" s="24">
        <v>26.636517099999999</v>
      </c>
      <c r="I35" s="21">
        <v>9.0604477751295995</v>
      </c>
      <c r="J35" s="21">
        <v>1.031190219130973</v>
      </c>
      <c r="K35" s="16"/>
    </row>
    <row r="36" spans="1:11" x14ac:dyDescent="0.25">
      <c r="A36" s="14"/>
      <c r="B36" s="115" t="s">
        <v>339</v>
      </c>
      <c r="C36" s="21">
        <v>69.328465000000008</v>
      </c>
      <c r="D36" s="24">
        <v>75.957175910000089</v>
      </c>
      <c r="E36" s="21">
        <v>9.5613120959768594</v>
      </c>
      <c r="F36" s="21">
        <v>0.42030936129938379</v>
      </c>
      <c r="G36" s="21">
        <v>10.25248515</v>
      </c>
      <c r="H36" s="24">
        <v>10.553305810000005</v>
      </c>
      <c r="I36" s="21">
        <v>2.9341243181415955</v>
      </c>
      <c r="J36" s="21">
        <v>0.40855438006082545</v>
      </c>
      <c r="K36" s="16"/>
    </row>
    <row r="37" spans="1:11" x14ac:dyDescent="0.25">
      <c r="A37" s="14"/>
      <c r="B37" s="115" t="s">
        <v>119</v>
      </c>
      <c r="C37" s="21">
        <v>58.033706199999997</v>
      </c>
      <c r="D37" s="24">
        <v>75.881498550000131</v>
      </c>
      <c r="E37" s="21">
        <v>30.754183247390344</v>
      </c>
      <c r="F37" s="21">
        <v>0.41989060030063241</v>
      </c>
      <c r="G37" s="21">
        <v>11.321454450000008</v>
      </c>
      <c r="H37" s="24">
        <v>10.78917291000001</v>
      </c>
      <c r="I37" s="21">
        <v>-4.7015296696264812</v>
      </c>
      <c r="J37" s="21">
        <v>0.41768559814093964</v>
      </c>
      <c r="K37" s="16"/>
    </row>
    <row r="38" spans="1:11" x14ac:dyDescent="0.25">
      <c r="A38" s="14"/>
      <c r="B38" s="115" t="s">
        <v>340</v>
      </c>
      <c r="C38" s="21">
        <v>62.091013050000193</v>
      </c>
      <c r="D38" s="24">
        <v>60.925598439999845</v>
      </c>
      <c r="E38" s="21">
        <v>-1.8769457168654524</v>
      </c>
      <c r="F38" s="21">
        <v>0.33713206238000376</v>
      </c>
      <c r="G38" s="21">
        <v>11.139184500000001</v>
      </c>
      <c r="H38" s="24">
        <v>6.8606588900000034</v>
      </c>
      <c r="I38" s="21">
        <v>-38.409684389373353</v>
      </c>
      <c r="J38" s="21">
        <v>0.26559945197046658</v>
      </c>
      <c r="K38" s="16"/>
    </row>
    <row r="39" spans="1:11" x14ac:dyDescent="0.25">
      <c r="A39" s="14"/>
      <c r="B39" s="115" t="s">
        <v>341</v>
      </c>
      <c r="C39" s="21">
        <v>60.423816650000113</v>
      </c>
      <c r="D39" s="24">
        <v>38.133040889999954</v>
      </c>
      <c r="E39" s="21">
        <v>-36.890711305307988</v>
      </c>
      <c r="F39" s="21">
        <v>0.21100934663329227</v>
      </c>
      <c r="G39" s="21">
        <v>4.7768709299999985</v>
      </c>
      <c r="H39" s="24">
        <v>6.020306629999995</v>
      </c>
      <c r="I39" s="21">
        <v>26.030339069680419</v>
      </c>
      <c r="J39" s="21">
        <v>0.23306655632636536</v>
      </c>
      <c r="K39" s="16"/>
    </row>
    <row r="40" spans="1:11" x14ac:dyDescent="0.25">
      <c r="A40" s="14"/>
      <c r="B40" s="115" t="s">
        <v>74</v>
      </c>
      <c r="C40" s="21">
        <v>22.566024199999998</v>
      </c>
      <c r="D40" s="24">
        <v>36.07564645999998</v>
      </c>
      <c r="E40" s="21">
        <v>59.867091075795202</v>
      </c>
      <c r="F40" s="21">
        <v>0.19962474565972774</v>
      </c>
      <c r="G40" s="21">
        <v>4.3096860299999982</v>
      </c>
      <c r="H40" s="24">
        <v>9.9529959799999972</v>
      </c>
      <c r="I40" s="21">
        <v>130.94480458011466</v>
      </c>
      <c r="J40" s="21">
        <v>0.38531434372949197</v>
      </c>
      <c r="K40" s="16"/>
    </row>
    <row r="41" spans="1:11" x14ac:dyDescent="0.25">
      <c r="A41" s="14"/>
      <c r="B41" s="115" t="s">
        <v>342</v>
      </c>
      <c r="C41" s="21">
        <v>18.778319209999964</v>
      </c>
      <c r="D41" s="24">
        <v>18.724333980000001</v>
      </c>
      <c r="E41" s="21">
        <v>-0.28748701838668955</v>
      </c>
      <c r="F41" s="21">
        <v>0.1036111830331231</v>
      </c>
      <c r="G41" s="21">
        <v>2.3481838299999995</v>
      </c>
      <c r="H41" s="24">
        <v>2.0531603700000001</v>
      </c>
      <c r="I41" s="21">
        <v>-12.563899650054211</v>
      </c>
      <c r="J41" s="21">
        <v>7.9484824682703348E-2</v>
      </c>
      <c r="K41" s="16"/>
    </row>
    <row r="42" spans="1:11" x14ac:dyDescent="0.25">
      <c r="A42" s="14"/>
      <c r="B42" s="115" t="s">
        <v>343</v>
      </c>
      <c r="C42" s="21">
        <v>9.335080630000002</v>
      </c>
      <c r="D42" s="24">
        <v>6.7781046199999926</v>
      </c>
      <c r="E42" s="21">
        <v>-27.391043648650403</v>
      </c>
      <c r="F42" s="21">
        <v>3.7506671219954206E-2</v>
      </c>
      <c r="G42" s="21">
        <v>1.0704300900000006</v>
      </c>
      <c r="H42" s="24">
        <v>1.2248283899999999</v>
      </c>
      <c r="I42" s="21">
        <v>14.423949909703971</v>
      </c>
      <c r="J42" s="21">
        <v>4.7417274981567947E-2</v>
      </c>
      <c r="K42" s="16"/>
    </row>
    <row r="43" spans="1:11" x14ac:dyDescent="0.25">
      <c r="A43" s="14"/>
      <c r="B43" s="115" t="s">
        <v>344</v>
      </c>
      <c r="C43" s="21">
        <v>3.2451956899999912</v>
      </c>
      <c r="D43" s="24">
        <v>2.6792427499999976</v>
      </c>
      <c r="E43" s="21">
        <v>-17.43971686342265</v>
      </c>
      <c r="F43" s="21">
        <v>1.4825601340850354E-2</v>
      </c>
      <c r="G43" s="21">
        <v>0.28183554000000005</v>
      </c>
      <c r="H43" s="24">
        <v>0.29902028000000003</v>
      </c>
      <c r="I43" s="21">
        <v>6.0974354050592705</v>
      </c>
      <c r="J43" s="21">
        <v>1.1576092583733665E-2</v>
      </c>
      <c r="K43" s="16"/>
    </row>
    <row r="44" spans="1:11" x14ac:dyDescent="0.25">
      <c r="A44" s="14"/>
      <c r="B44" s="115" t="s">
        <v>345</v>
      </c>
      <c r="C44" s="21">
        <v>1.6717402600000002</v>
      </c>
      <c r="D44" s="24">
        <v>1.7385266899999994</v>
      </c>
      <c r="E44" s="21">
        <v>3.9950243227377502</v>
      </c>
      <c r="F44" s="21">
        <v>9.6201449556476883E-3</v>
      </c>
      <c r="G44" s="21">
        <v>0.19022855</v>
      </c>
      <c r="H44" s="24">
        <v>0.20929824000000002</v>
      </c>
      <c r="I44" s="21">
        <v>10.024620384269367</v>
      </c>
      <c r="J44" s="21">
        <v>8.1026470975564223E-3</v>
      </c>
      <c r="K44" s="16"/>
    </row>
    <row r="45" spans="1:11" x14ac:dyDescent="0.25">
      <c r="A45" s="14"/>
      <c r="B45" s="115" t="s">
        <v>346</v>
      </c>
      <c r="C45" s="21">
        <v>0.72221414999999967</v>
      </c>
      <c r="D45" s="24">
        <v>1.5580139800000004</v>
      </c>
      <c r="E45" s="21">
        <v>115.727423784206</v>
      </c>
      <c r="F45" s="21">
        <v>8.6212770944146897E-3</v>
      </c>
      <c r="G45" s="21">
        <v>5.7212199999999998E-2</v>
      </c>
      <c r="H45" s="24">
        <v>0.22843662000000003</v>
      </c>
      <c r="I45" s="21">
        <v>299.27955925484434</v>
      </c>
      <c r="J45" s="21">
        <v>8.8435589139144177E-3</v>
      </c>
      <c r="K45" s="16"/>
    </row>
    <row r="46" spans="1:11" x14ac:dyDescent="0.25">
      <c r="A46" s="14"/>
      <c r="B46" s="115" t="s">
        <v>347</v>
      </c>
      <c r="C46" s="21">
        <v>0.73856968999999995</v>
      </c>
      <c r="D46" s="24">
        <v>1.1683888699999998</v>
      </c>
      <c r="E46" s="21">
        <v>58.196157494629915</v>
      </c>
      <c r="F46" s="21">
        <v>6.4652848636827112E-3</v>
      </c>
      <c r="G46" s="21">
        <v>0.14271807</v>
      </c>
      <c r="H46" s="24">
        <v>0.31934614999999988</v>
      </c>
      <c r="I46" s="21">
        <v>123.76013773168309</v>
      </c>
      <c r="J46" s="21">
        <v>1.2362976178936414E-2</v>
      </c>
      <c r="K46" s="16"/>
    </row>
    <row r="47" spans="1:11" x14ac:dyDescent="0.25">
      <c r="A47" s="14"/>
      <c r="B47" s="115" t="s">
        <v>348</v>
      </c>
      <c r="C47" s="21">
        <v>0.7563599099999998</v>
      </c>
      <c r="D47" s="24">
        <v>0.75755906999999945</v>
      </c>
      <c r="E47" s="21">
        <v>0.15854356955535831</v>
      </c>
      <c r="F47" s="21">
        <v>4.1919563891571034E-3</v>
      </c>
      <c r="G47" s="21">
        <v>0.26162511999999999</v>
      </c>
      <c r="H47" s="24">
        <v>8.4594400000000004E-3</v>
      </c>
      <c r="I47" s="21">
        <v>-96.766579600613284</v>
      </c>
      <c r="J47" s="21">
        <v>3.2749370927797911E-4</v>
      </c>
      <c r="K47" s="16"/>
    </row>
    <row r="48" spans="1:11" x14ac:dyDescent="0.25">
      <c r="A48" s="14"/>
      <c r="B48" s="115" t="s">
        <v>349</v>
      </c>
      <c r="C48" s="21">
        <v>0.10073194000000001</v>
      </c>
      <c r="D48" s="24">
        <v>0.13758783999999996</v>
      </c>
      <c r="E48" s="21">
        <v>36.588097082216379</v>
      </c>
      <c r="F48" s="21">
        <v>7.6134290750201898E-4</v>
      </c>
      <c r="G48" s="21">
        <v>0</v>
      </c>
      <c r="H48" s="24">
        <v>0</v>
      </c>
      <c r="I48" s="21" t="s">
        <v>120</v>
      </c>
      <c r="J48" s="21">
        <v>0</v>
      </c>
      <c r="K48" s="16"/>
    </row>
    <row r="49" spans="1:11" x14ac:dyDescent="0.25">
      <c r="A49" s="14"/>
      <c r="B49" s="115" t="s">
        <v>350</v>
      </c>
      <c r="C49" s="21">
        <v>0</v>
      </c>
      <c r="D49" s="24">
        <v>3.2366560000000003E-2</v>
      </c>
      <c r="E49" s="21" t="s">
        <v>120</v>
      </c>
      <c r="F49" s="21">
        <v>1.7910049969705578E-4</v>
      </c>
      <c r="G49" s="21">
        <v>0</v>
      </c>
      <c r="H49" s="24">
        <v>3.2366560000000003E-2</v>
      </c>
      <c r="I49" s="21" t="s">
        <v>120</v>
      </c>
      <c r="J49" s="21">
        <v>1.2530196787220275E-3</v>
      </c>
      <c r="K49" s="16"/>
    </row>
    <row r="50" spans="1:11" x14ac:dyDescent="0.25">
      <c r="A50" s="14"/>
      <c r="B50" s="115" t="s">
        <v>351</v>
      </c>
      <c r="C50" s="21">
        <v>7.4544700000000004E-3</v>
      </c>
      <c r="D50" s="24">
        <v>9.8339099999999995E-3</v>
      </c>
      <c r="E50" s="21">
        <v>31.919640162211383</v>
      </c>
      <c r="F50" s="21">
        <v>5.4415983501980865E-5</v>
      </c>
      <c r="G50" s="21">
        <v>0</v>
      </c>
      <c r="H50" s="24">
        <v>0</v>
      </c>
      <c r="I50" s="21" t="s">
        <v>120</v>
      </c>
      <c r="J50" s="21">
        <v>0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58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17">
        <v>16048.344245950077</v>
      </c>
      <c r="D13" s="117">
        <v>18071.730706920007</v>
      </c>
      <c r="E13" s="29">
        <v>12.60806990403729</v>
      </c>
      <c r="F13" s="29">
        <v>100</v>
      </c>
      <c r="G13" s="117">
        <v>2157.2423753899993</v>
      </c>
      <c r="H13" s="117">
        <v>2583.0847312000014</v>
      </c>
      <c r="I13" s="29">
        <v>19.740125665435059</v>
      </c>
      <c r="J13" s="29">
        <v>100</v>
      </c>
      <c r="K13" s="16"/>
    </row>
    <row r="14" spans="1:14" x14ac:dyDescent="0.25">
      <c r="A14" s="14"/>
      <c r="B14" s="115" t="s">
        <v>284</v>
      </c>
      <c r="C14" s="107">
        <v>1002.9137606299983</v>
      </c>
      <c r="D14" s="22">
        <v>1110.135560090001</v>
      </c>
      <c r="E14" s="21">
        <v>10.691028847051554</v>
      </c>
      <c r="F14" s="21">
        <v>6.1429399214371276</v>
      </c>
      <c r="G14" s="107">
        <v>117.09426891000018</v>
      </c>
      <c r="H14" s="22">
        <v>163.3690270200004</v>
      </c>
      <c r="I14" s="21">
        <v>39.519233981953008</v>
      </c>
      <c r="J14" s="21">
        <v>6.3245709692266061</v>
      </c>
      <c r="K14" s="16"/>
    </row>
    <row r="15" spans="1:14" x14ac:dyDescent="0.25">
      <c r="A15" s="14"/>
      <c r="B15" s="115" t="s">
        <v>269</v>
      </c>
      <c r="C15" s="107">
        <v>97.968149620000005</v>
      </c>
      <c r="D15" s="22">
        <v>789.85543694000023</v>
      </c>
      <c r="E15" s="21">
        <v>706.23696579316913</v>
      </c>
      <c r="F15" s="21">
        <v>4.370668475253173</v>
      </c>
      <c r="G15" s="107">
        <v>1.9193000000000001E-4</v>
      </c>
      <c r="H15" s="22">
        <v>124.32877801000002</v>
      </c>
      <c r="I15" s="21">
        <v>64778088.928255104</v>
      </c>
      <c r="J15" s="21">
        <v>4.8131900788342188</v>
      </c>
      <c r="K15" s="16"/>
    </row>
    <row r="16" spans="1:14" x14ac:dyDescent="0.25">
      <c r="A16" s="14"/>
      <c r="B16" s="115" t="s">
        <v>270</v>
      </c>
      <c r="C16" s="107">
        <v>827.69861061999961</v>
      </c>
      <c r="D16" s="22">
        <v>760.58061878000046</v>
      </c>
      <c r="E16" s="21">
        <v>-8.1089893082849862</v>
      </c>
      <c r="F16" s="21">
        <v>4.2086761423949275</v>
      </c>
      <c r="G16" s="107">
        <v>114.43514537</v>
      </c>
      <c r="H16" s="22">
        <v>152.80041601000002</v>
      </c>
      <c r="I16" s="21">
        <v>33.525776120574371</v>
      </c>
      <c r="J16" s="21">
        <v>5.9154240727912493</v>
      </c>
      <c r="K16" s="16"/>
    </row>
    <row r="17" spans="1:14" x14ac:dyDescent="0.25">
      <c r="A17" s="14"/>
      <c r="B17" s="115" t="s">
        <v>271</v>
      </c>
      <c r="C17" s="107">
        <v>456.15129407999967</v>
      </c>
      <c r="D17" s="22">
        <v>549.81101873999989</v>
      </c>
      <c r="E17" s="21">
        <v>20.532600888242627</v>
      </c>
      <c r="F17" s="21">
        <v>3.0423816493096973</v>
      </c>
      <c r="G17" s="107">
        <v>25.612499109999998</v>
      </c>
      <c r="H17" s="22">
        <v>98.121254560000011</v>
      </c>
      <c r="I17" s="21">
        <v>283.09910383438569</v>
      </c>
      <c r="J17" s="21">
        <v>3.7986076637298951</v>
      </c>
      <c r="K17" s="16"/>
    </row>
    <row r="18" spans="1:14" x14ac:dyDescent="0.25">
      <c r="A18" s="14"/>
      <c r="B18" s="115" t="s">
        <v>273</v>
      </c>
      <c r="C18" s="107">
        <v>524.85226661000036</v>
      </c>
      <c r="D18" s="22">
        <v>525.35043688000087</v>
      </c>
      <c r="E18" s="21">
        <v>9.4916284389534589E-2</v>
      </c>
      <c r="F18" s="21">
        <v>2.9070289138318905</v>
      </c>
      <c r="G18" s="107">
        <v>65.800395920000042</v>
      </c>
      <c r="H18" s="22">
        <v>74.245867490000023</v>
      </c>
      <c r="I18" s="21">
        <v>12.834985947908217</v>
      </c>
      <c r="J18" s="21">
        <v>2.8743101839910712</v>
      </c>
      <c r="K18" s="16"/>
      <c r="N18" s="90"/>
    </row>
    <row r="19" spans="1:14" x14ac:dyDescent="0.25">
      <c r="A19" s="14"/>
      <c r="B19" s="115" t="s">
        <v>458</v>
      </c>
      <c r="C19" s="107">
        <v>455.92132576999825</v>
      </c>
      <c r="D19" s="22">
        <v>463.50108812000349</v>
      </c>
      <c r="E19" s="21">
        <v>1.6625154213183446</v>
      </c>
      <c r="F19" s="21">
        <v>2.5647852750623392</v>
      </c>
      <c r="G19" s="107">
        <v>65.108559590000283</v>
      </c>
      <c r="H19" s="22">
        <v>65.103924839999976</v>
      </c>
      <c r="I19" s="21">
        <v>-7.1184956778269637E-3</v>
      </c>
      <c r="J19" s="21">
        <v>2.5203944746231848</v>
      </c>
      <c r="K19" s="16"/>
    </row>
    <row r="20" spans="1:14" x14ac:dyDescent="0.25">
      <c r="A20" s="14"/>
      <c r="B20" s="115" t="s">
        <v>352</v>
      </c>
      <c r="C20" s="107">
        <v>191.27775800999999</v>
      </c>
      <c r="D20" s="22">
        <v>442.68949496000005</v>
      </c>
      <c r="E20" s="21">
        <v>131.43804045259472</v>
      </c>
      <c r="F20" s="21">
        <v>2.4496242343323869</v>
      </c>
      <c r="G20" s="107">
        <v>14.40517429</v>
      </c>
      <c r="H20" s="22">
        <v>83.901484930000009</v>
      </c>
      <c r="I20" s="21">
        <v>482.43991527574923</v>
      </c>
      <c r="J20" s="21">
        <v>3.2481119924789548</v>
      </c>
      <c r="K20" s="16"/>
    </row>
    <row r="21" spans="1:14" x14ac:dyDescent="0.25">
      <c r="A21" s="14"/>
      <c r="B21" s="115" t="s">
        <v>353</v>
      </c>
      <c r="C21" s="107">
        <v>333.60388422999955</v>
      </c>
      <c r="D21" s="22">
        <v>305.91179469000025</v>
      </c>
      <c r="E21" s="21">
        <v>-8.3008894227704193</v>
      </c>
      <c r="F21" s="21">
        <v>1.6927642385289685</v>
      </c>
      <c r="G21" s="107">
        <v>39.299480330000009</v>
      </c>
      <c r="H21" s="22">
        <v>43.863768799999988</v>
      </c>
      <c r="I21" s="21">
        <v>11.614119147819224</v>
      </c>
      <c r="J21" s="21">
        <v>1.6981157555610873</v>
      </c>
      <c r="K21" s="16"/>
    </row>
    <row r="22" spans="1:14" x14ac:dyDescent="0.25">
      <c r="A22" s="14"/>
      <c r="B22" s="115" t="s">
        <v>285</v>
      </c>
      <c r="C22" s="107">
        <v>249.96190415999934</v>
      </c>
      <c r="D22" s="22">
        <v>278.03375548999969</v>
      </c>
      <c r="E22" s="21">
        <v>11.230451865989831</v>
      </c>
      <c r="F22" s="21">
        <v>1.5385009880848617</v>
      </c>
      <c r="G22" s="107">
        <v>29.554962550000027</v>
      </c>
      <c r="H22" s="22">
        <v>31.236372459999998</v>
      </c>
      <c r="I22" s="21">
        <v>5.6890950450551925</v>
      </c>
      <c r="J22" s="21">
        <v>1.2092662731001003</v>
      </c>
      <c r="K22" s="16"/>
    </row>
    <row r="23" spans="1:14" x14ac:dyDescent="0.25">
      <c r="A23" s="14"/>
      <c r="B23" s="115" t="s">
        <v>459</v>
      </c>
      <c r="C23" s="107">
        <v>225.10443158000018</v>
      </c>
      <c r="D23" s="22">
        <v>263.86400618000039</v>
      </c>
      <c r="E23" s="21">
        <v>17.218485805876014</v>
      </c>
      <c r="F23" s="21">
        <v>1.4600926190149672</v>
      </c>
      <c r="G23" s="107">
        <v>43.297621630000009</v>
      </c>
      <c r="H23" s="22">
        <v>26.29519268000001</v>
      </c>
      <c r="I23" s="21">
        <v>-39.268736503114013</v>
      </c>
      <c r="J23" s="21">
        <v>1.0179763893298337</v>
      </c>
      <c r="K23" s="16"/>
    </row>
    <row r="24" spans="1:14" x14ac:dyDescent="0.25">
      <c r="A24" s="14"/>
      <c r="B24" s="115" t="s">
        <v>460</v>
      </c>
      <c r="C24" s="107">
        <v>169.23207229999997</v>
      </c>
      <c r="D24" s="22">
        <v>210.87855136000047</v>
      </c>
      <c r="E24" s="21">
        <v>24.609093592007337</v>
      </c>
      <c r="F24" s="21">
        <v>1.1668973756855014</v>
      </c>
      <c r="G24" s="107">
        <v>24.002889979999992</v>
      </c>
      <c r="H24" s="22">
        <v>28.545157689999986</v>
      </c>
      <c r="I24" s="21">
        <v>18.923836728763767</v>
      </c>
      <c r="J24" s="21">
        <v>1.1050801913392523</v>
      </c>
      <c r="K24" s="16"/>
    </row>
    <row r="25" spans="1:14" x14ac:dyDescent="0.25">
      <c r="A25" s="14"/>
      <c r="B25" s="115" t="s">
        <v>354</v>
      </c>
      <c r="C25" s="107">
        <v>174.17231367000298</v>
      </c>
      <c r="D25" s="22">
        <v>201.91369278000047</v>
      </c>
      <c r="E25" s="21">
        <v>15.927548142099045</v>
      </c>
      <c r="F25" s="21">
        <v>1.1172902919734407</v>
      </c>
      <c r="G25" s="107">
        <v>24.180814179999985</v>
      </c>
      <c r="H25" s="22">
        <v>25.170368740000036</v>
      </c>
      <c r="I25" s="21">
        <v>4.0923128255065722</v>
      </c>
      <c r="J25" s="21">
        <v>0.97443062691586013</v>
      </c>
      <c r="K25" s="16"/>
    </row>
    <row r="26" spans="1:14" x14ac:dyDescent="0.25">
      <c r="A26" s="14"/>
      <c r="B26" s="115" t="s">
        <v>355</v>
      </c>
      <c r="C26" s="107">
        <v>42.783609290000001</v>
      </c>
      <c r="D26" s="22">
        <v>188.90788845000003</v>
      </c>
      <c r="E26" s="21">
        <v>341.54266455063737</v>
      </c>
      <c r="F26" s="21">
        <v>1.0453226174826942</v>
      </c>
      <c r="G26" s="107">
        <v>10.003500000000001</v>
      </c>
      <c r="H26" s="22">
        <v>21.157982530000002</v>
      </c>
      <c r="I26" s="21">
        <v>111.50579827060527</v>
      </c>
      <c r="J26" s="21">
        <v>0.81909750285933602</v>
      </c>
      <c r="K26" s="16"/>
    </row>
    <row r="27" spans="1:14" x14ac:dyDescent="0.25">
      <c r="A27" s="14"/>
      <c r="B27" s="115" t="s">
        <v>300</v>
      </c>
      <c r="C27" s="107">
        <v>157.01259393000026</v>
      </c>
      <c r="D27" s="22">
        <v>188.75339276000065</v>
      </c>
      <c r="E27" s="21">
        <v>20.215447713800039</v>
      </c>
      <c r="F27" s="21">
        <v>1.0444677149141195</v>
      </c>
      <c r="G27" s="107">
        <v>20.214484840000051</v>
      </c>
      <c r="H27" s="22">
        <v>46.819694200000036</v>
      </c>
      <c r="I27" s="21">
        <v>131.61458019129969</v>
      </c>
      <c r="J27" s="21">
        <v>1.8125496866008499</v>
      </c>
      <c r="K27" s="16"/>
    </row>
    <row r="28" spans="1:14" x14ac:dyDescent="0.25">
      <c r="A28" s="14"/>
      <c r="B28" s="115" t="s">
        <v>272</v>
      </c>
      <c r="C28" s="107">
        <v>164.79588984999995</v>
      </c>
      <c r="D28" s="22">
        <v>171.72671969999999</v>
      </c>
      <c r="E28" s="21">
        <v>4.2057055284015821</v>
      </c>
      <c r="F28" s="21">
        <v>0.95025054592166192</v>
      </c>
      <c r="G28" s="107">
        <v>17.411032819999999</v>
      </c>
      <c r="H28" s="22">
        <v>32.531905739999999</v>
      </c>
      <c r="I28" s="21">
        <v>86.84650173441004</v>
      </c>
      <c r="J28" s="21">
        <v>1.2594207749773245</v>
      </c>
      <c r="K28" s="16"/>
    </row>
    <row r="29" spans="1:14" x14ac:dyDescent="0.25">
      <c r="A29" s="14"/>
      <c r="B29" s="115" t="s">
        <v>356</v>
      </c>
      <c r="C29" s="107">
        <v>121.50936091000011</v>
      </c>
      <c r="D29" s="22">
        <v>142.49489916000007</v>
      </c>
      <c r="E29" s="21">
        <v>17.270717328143625</v>
      </c>
      <c r="F29" s="21">
        <v>0.78849614057958528</v>
      </c>
      <c r="G29" s="107">
        <v>14.650157129999993</v>
      </c>
      <c r="H29" s="22">
        <v>16.361600119999999</v>
      </c>
      <c r="I29" s="21">
        <v>11.682079412618606</v>
      </c>
      <c r="J29" s="21">
        <v>0.63341321801701145</v>
      </c>
      <c r="K29" s="16"/>
    </row>
    <row r="30" spans="1:14" x14ac:dyDescent="0.25">
      <c r="A30" s="14"/>
      <c r="B30" s="115" t="s">
        <v>457</v>
      </c>
      <c r="C30" s="107">
        <v>165.65139816999988</v>
      </c>
      <c r="D30" s="22">
        <v>125.56559323000003</v>
      </c>
      <c r="E30" s="21">
        <v>-24.198893207566986</v>
      </c>
      <c r="F30" s="21">
        <v>0.6948177530219537</v>
      </c>
      <c r="G30" s="107">
        <v>22.465673080000006</v>
      </c>
      <c r="H30" s="22">
        <v>15.583580100000001</v>
      </c>
      <c r="I30" s="21">
        <v>-30.633816113556666</v>
      </c>
      <c r="J30" s="21">
        <v>0.60329341549552928</v>
      </c>
      <c r="K30" s="16"/>
    </row>
    <row r="31" spans="1:14" x14ac:dyDescent="0.25">
      <c r="A31" s="14"/>
      <c r="B31" s="115" t="s">
        <v>270</v>
      </c>
      <c r="C31" s="107">
        <v>24.425069110000006</v>
      </c>
      <c r="D31" s="22">
        <v>119.40706501</v>
      </c>
      <c r="E31" s="21">
        <v>388.87094023047359</v>
      </c>
      <c r="F31" s="21">
        <v>0.66073951049014235</v>
      </c>
      <c r="G31" s="107">
        <v>24.418655820000009</v>
      </c>
      <c r="H31" s="22">
        <v>26.626785070000004</v>
      </c>
      <c r="I31" s="21">
        <v>9.042796074759508</v>
      </c>
      <c r="J31" s="21">
        <v>1.0308134591322611</v>
      </c>
      <c r="K31" s="16"/>
    </row>
    <row r="32" spans="1:14" x14ac:dyDescent="0.25">
      <c r="A32" s="14"/>
      <c r="B32" s="115" t="s">
        <v>30</v>
      </c>
      <c r="C32" s="107">
        <v>10663.308553410079</v>
      </c>
      <c r="D32" s="22">
        <v>11232.349693599997</v>
      </c>
      <c r="E32" s="21">
        <v>5.3364407241872636</v>
      </c>
      <c r="F32" s="21">
        <v>62.154255592680549</v>
      </c>
      <c r="G32" s="107">
        <v>1485.2868679099988</v>
      </c>
      <c r="H32" s="22">
        <v>1507.0215702100006</v>
      </c>
      <c r="I32" s="21">
        <v>1.4633336340329706</v>
      </c>
      <c r="J32" s="21">
        <v>58.341933270996357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ignoredErrors>
    <ignoredError sqref="K32" evalError="1"/>
  </ignoredError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201" t="s">
        <v>70</v>
      </c>
      <c r="D7" s="201"/>
      <c r="E7" s="201"/>
      <c r="F7" s="201"/>
      <c r="G7" s="201"/>
      <c r="H7" s="201"/>
      <c r="I7" s="201"/>
      <c r="J7" s="201"/>
      <c r="K7" s="16"/>
    </row>
    <row r="8" spans="1:20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20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16048.344245950077</v>
      </c>
      <c r="D13" s="29">
        <v>18071.730706920007</v>
      </c>
      <c r="E13" s="29">
        <v>12.60806990403729</v>
      </c>
      <c r="F13" s="117">
        <v>100</v>
      </c>
      <c r="G13" s="29">
        <v>2157.2423753899993</v>
      </c>
      <c r="H13" s="29">
        <v>2583.0847312000014</v>
      </c>
      <c r="I13" s="29">
        <v>19.740125665435059</v>
      </c>
      <c r="J13" s="117">
        <v>100</v>
      </c>
      <c r="K13" s="16"/>
    </row>
    <row r="14" spans="1:20" x14ac:dyDescent="0.25">
      <c r="A14" s="14"/>
      <c r="B14" s="10" t="s">
        <v>71</v>
      </c>
      <c r="C14" s="114">
        <v>4484.5216955300075</v>
      </c>
      <c r="D14" s="29">
        <v>4635.5983305099962</v>
      </c>
      <c r="E14" s="114">
        <v>3.3688461164225414</v>
      </c>
      <c r="F14" s="114">
        <v>25.651103403919901</v>
      </c>
      <c r="G14" s="114">
        <v>641.68669319999867</v>
      </c>
      <c r="H14" s="29">
        <v>664.69675841000014</v>
      </c>
      <c r="I14" s="114">
        <v>3.5858722728460579</v>
      </c>
      <c r="J14" s="114">
        <v>25.732673434262747</v>
      </c>
      <c r="K14" s="16"/>
      <c r="L14" s="124"/>
      <c r="M14" s="124"/>
      <c r="N14" s="124"/>
      <c r="O14" s="124"/>
      <c r="P14" s="124"/>
      <c r="Q14" s="124"/>
      <c r="R14" s="124"/>
      <c r="S14" s="124"/>
      <c r="T14" s="124"/>
    </row>
    <row r="15" spans="1:20" x14ac:dyDescent="0.25">
      <c r="A15" s="14"/>
      <c r="B15" s="115" t="s">
        <v>72</v>
      </c>
      <c r="C15" s="21">
        <v>471.31446292999834</v>
      </c>
      <c r="D15" s="24">
        <v>481.52685047000261</v>
      </c>
      <c r="E15" s="21">
        <v>2.1667884911736879</v>
      </c>
      <c r="F15" s="21">
        <v>2.6645309089605727</v>
      </c>
      <c r="G15" s="21">
        <v>63.043032400000087</v>
      </c>
      <c r="H15" s="24">
        <v>69.347155669999964</v>
      </c>
      <c r="I15" s="21">
        <v>9.9997145283256863</v>
      </c>
      <c r="J15" s="21">
        <v>2.6846643794678755</v>
      </c>
      <c r="K15" s="16"/>
      <c r="L15" s="124"/>
    </row>
    <row r="16" spans="1:20" x14ac:dyDescent="0.25">
      <c r="A16" s="14"/>
      <c r="B16" s="115" t="s">
        <v>73</v>
      </c>
      <c r="C16" s="21">
        <v>107.02292751000005</v>
      </c>
      <c r="D16" s="24">
        <v>109.97102103999971</v>
      </c>
      <c r="E16" s="21">
        <v>2.7546373460249463</v>
      </c>
      <c r="F16" s="21">
        <v>0.60852512038534157</v>
      </c>
      <c r="G16" s="21">
        <v>17.80347364</v>
      </c>
      <c r="H16" s="24">
        <v>21.881672290000012</v>
      </c>
      <c r="I16" s="21">
        <v>22.906758155539421</v>
      </c>
      <c r="J16" s="21">
        <v>0.84711399613417382</v>
      </c>
      <c r="K16" s="16"/>
    </row>
    <row r="17" spans="1:11" x14ac:dyDescent="0.25">
      <c r="A17" s="14"/>
      <c r="B17" s="115" t="s">
        <v>74</v>
      </c>
      <c r="C17" s="21">
        <v>22.566024199999998</v>
      </c>
      <c r="D17" s="24">
        <v>36.07564645999998</v>
      </c>
      <c r="E17" s="21">
        <v>59.867091075795202</v>
      </c>
      <c r="F17" s="21">
        <v>0.19962474565972774</v>
      </c>
      <c r="G17" s="21">
        <v>4.3096860299999991</v>
      </c>
      <c r="H17" s="24">
        <v>9.9529959799999972</v>
      </c>
      <c r="I17" s="21">
        <v>130.94480458011461</v>
      </c>
      <c r="J17" s="21">
        <v>0.38531434372949197</v>
      </c>
      <c r="K17" s="16"/>
    </row>
    <row r="18" spans="1:11" x14ac:dyDescent="0.25">
      <c r="A18" s="14"/>
      <c r="B18" s="115" t="s">
        <v>89</v>
      </c>
      <c r="C18" s="21">
        <v>1079.6735996699986</v>
      </c>
      <c r="D18" s="24">
        <v>1116.6679901800019</v>
      </c>
      <c r="E18" s="21">
        <v>3.4264420766897175</v>
      </c>
      <c r="F18" s="21">
        <v>6.1790871515831558</v>
      </c>
      <c r="G18" s="21">
        <v>137.39666986999956</v>
      </c>
      <c r="H18" s="24">
        <v>152.8687598799998</v>
      </c>
      <c r="I18" s="21">
        <v>11.260891566469144</v>
      </c>
      <c r="J18" s="21">
        <v>5.9180698965683129</v>
      </c>
      <c r="K18" s="16"/>
    </row>
    <row r="19" spans="1:11" x14ac:dyDescent="0.25">
      <c r="A19" s="14"/>
      <c r="B19" s="115" t="s">
        <v>90</v>
      </c>
      <c r="C19" s="21">
        <v>241.56639102000099</v>
      </c>
      <c r="D19" s="24">
        <v>251.81451750999946</v>
      </c>
      <c r="E19" s="21">
        <v>4.2423643648134668</v>
      </c>
      <c r="F19" s="21">
        <v>1.3934167213634658</v>
      </c>
      <c r="G19" s="21">
        <v>40.551555409999956</v>
      </c>
      <c r="H19" s="24">
        <v>34.906223130000008</v>
      </c>
      <c r="I19" s="21">
        <v>-13.921370519385345</v>
      </c>
      <c r="J19" s="21">
        <v>1.3513386807789276</v>
      </c>
      <c r="K19" s="16"/>
    </row>
    <row r="20" spans="1:11" x14ac:dyDescent="0.25">
      <c r="A20" s="14"/>
      <c r="B20" s="115" t="s">
        <v>91</v>
      </c>
      <c r="C20" s="21">
        <v>323.27503820999868</v>
      </c>
      <c r="D20" s="24">
        <v>313.1630734499995</v>
      </c>
      <c r="E20" s="21">
        <v>-3.1279757373133377</v>
      </c>
      <c r="F20" s="21">
        <v>1.7328892208983804</v>
      </c>
      <c r="G20" s="21">
        <v>50.636480100000156</v>
      </c>
      <c r="H20" s="24">
        <v>56.819584650000166</v>
      </c>
      <c r="I20" s="21">
        <v>12.210770847004415</v>
      </c>
      <c r="J20" s="21">
        <v>2.1996794748426227</v>
      </c>
      <c r="K20" s="16"/>
    </row>
    <row r="21" spans="1:11" x14ac:dyDescent="0.25">
      <c r="A21" s="14"/>
      <c r="B21" s="115" t="s">
        <v>75</v>
      </c>
      <c r="C21" s="21">
        <v>87.554696050000004</v>
      </c>
      <c r="D21" s="24">
        <v>74.208286579999807</v>
      </c>
      <c r="E21" s="21">
        <v>-15.243510710583063</v>
      </c>
      <c r="F21" s="21">
        <v>0.41063187463049156</v>
      </c>
      <c r="G21" s="21">
        <v>13.651870950000005</v>
      </c>
      <c r="H21" s="24">
        <v>11.316505800000026</v>
      </c>
      <c r="I21" s="21">
        <v>-17.106557471523544</v>
      </c>
      <c r="J21" s="21">
        <v>0.43810044878949111</v>
      </c>
      <c r="K21" s="16"/>
    </row>
    <row r="22" spans="1:11" x14ac:dyDescent="0.25">
      <c r="A22" s="14"/>
      <c r="B22" s="115" t="s">
        <v>92</v>
      </c>
      <c r="C22" s="21">
        <v>311.34132565000249</v>
      </c>
      <c r="D22" s="24">
        <v>305.21687783000306</v>
      </c>
      <c r="E22" s="21">
        <v>-1.9671168956492124</v>
      </c>
      <c r="F22" s="21">
        <v>1.6889189130796962</v>
      </c>
      <c r="G22" s="21">
        <v>51.147526739999932</v>
      </c>
      <c r="H22" s="24">
        <v>43.016293379999972</v>
      </c>
      <c r="I22" s="21">
        <v>-15.89760811179346</v>
      </c>
      <c r="J22" s="21">
        <v>1.6653070981537745</v>
      </c>
      <c r="K22" s="16"/>
    </row>
    <row r="23" spans="1:11" x14ac:dyDescent="0.25">
      <c r="A23" s="14"/>
      <c r="B23" s="115" t="s">
        <v>93</v>
      </c>
      <c r="C23" s="21">
        <v>166.11291934000033</v>
      </c>
      <c r="D23" s="24">
        <v>181.0941884299981</v>
      </c>
      <c r="E23" s="21">
        <v>9.0187260265615308</v>
      </c>
      <c r="F23" s="21">
        <v>1.0020854746394252</v>
      </c>
      <c r="G23" s="21">
        <v>25.237120710000067</v>
      </c>
      <c r="H23" s="24">
        <v>24.166379520000056</v>
      </c>
      <c r="I23" s="21">
        <v>-4.2427232579496881</v>
      </c>
      <c r="J23" s="21">
        <v>0.93556278770512058</v>
      </c>
      <c r="K23" s="16"/>
    </row>
    <row r="24" spans="1:11" x14ac:dyDescent="0.25">
      <c r="A24" s="14"/>
      <c r="B24" s="115" t="s">
        <v>94</v>
      </c>
      <c r="C24" s="21">
        <v>560.06509752000102</v>
      </c>
      <c r="D24" s="24">
        <v>543.7887708600025</v>
      </c>
      <c r="E24" s="21">
        <v>-2.9061490766110865</v>
      </c>
      <c r="F24" s="21">
        <v>3.0090575146284992</v>
      </c>
      <c r="G24" s="21">
        <v>69.69705102999977</v>
      </c>
      <c r="H24" s="24">
        <v>74.624218049999953</v>
      </c>
      <c r="I24" s="21">
        <v>7.0694053007771762</v>
      </c>
      <c r="J24" s="21">
        <v>2.8889574216689526</v>
      </c>
      <c r="K24" s="16"/>
    </row>
    <row r="25" spans="1:11" x14ac:dyDescent="0.25">
      <c r="A25" s="14"/>
      <c r="B25" s="115" t="s">
        <v>95</v>
      </c>
      <c r="C25" s="21">
        <v>1101.094677400007</v>
      </c>
      <c r="D25" s="24">
        <v>1211.19914755999</v>
      </c>
      <c r="E25" s="21">
        <v>9.999546126221448</v>
      </c>
      <c r="F25" s="21">
        <v>6.7021757196514615</v>
      </c>
      <c r="G25" s="21">
        <v>168.17871781999909</v>
      </c>
      <c r="H25" s="24">
        <v>164.54916959000019</v>
      </c>
      <c r="I25" s="21">
        <v>-2.1581495429663033</v>
      </c>
      <c r="J25" s="21">
        <v>6.3702583040532712</v>
      </c>
      <c r="K25" s="16"/>
    </row>
    <row r="26" spans="1:11" x14ac:dyDescent="0.25">
      <c r="A26" s="14"/>
      <c r="B26" s="115" t="s">
        <v>76</v>
      </c>
      <c r="C26" s="21">
        <v>12.934536029999999</v>
      </c>
      <c r="D26" s="24">
        <v>10.871960140000002</v>
      </c>
      <c r="E26" s="21">
        <v>-15.946268851206691</v>
      </c>
      <c r="F26" s="21">
        <v>6.0160038439688153E-2</v>
      </c>
      <c r="G26" s="21">
        <v>3.3508499999999997E-2</v>
      </c>
      <c r="H26" s="24">
        <v>1.2478004700000001</v>
      </c>
      <c r="I26" s="21">
        <v>3623.8326693227095</v>
      </c>
      <c r="J26" s="21">
        <v>4.8306602370736793E-2</v>
      </c>
      <c r="K26" s="16"/>
    </row>
    <row r="27" spans="1:11" x14ac:dyDescent="0.25">
      <c r="A27" s="14"/>
      <c r="B27" s="10" t="s">
        <v>26</v>
      </c>
      <c r="C27" s="114">
        <v>6236.0142544399723</v>
      </c>
      <c r="D27" s="29">
        <v>7058.8133317599741</v>
      </c>
      <c r="E27" s="114">
        <v>13.194310400015175</v>
      </c>
      <c r="F27" s="114">
        <v>39.0599740901242</v>
      </c>
      <c r="G27" s="114">
        <v>828.61328028999901</v>
      </c>
      <c r="H27" s="29">
        <v>1022.05760972</v>
      </c>
      <c r="I27" s="114">
        <v>23.345550214003218</v>
      </c>
      <c r="J27" s="114">
        <v>39.567328062258007</v>
      </c>
      <c r="K27" s="16"/>
    </row>
    <row r="28" spans="1:11" x14ac:dyDescent="0.25">
      <c r="A28" s="14"/>
      <c r="B28" s="115" t="s">
        <v>96</v>
      </c>
      <c r="C28" s="21">
        <v>1507.0808571400014</v>
      </c>
      <c r="D28" s="24">
        <v>2389.192240750001</v>
      </c>
      <c r="E28" s="21">
        <v>58.531125216731162</v>
      </c>
      <c r="F28" s="21">
        <v>13.220605593880027</v>
      </c>
      <c r="G28" s="21">
        <v>171.47042006999996</v>
      </c>
      <c r="H28" s="24">
        <v>418.05611465000027</v>
      </c>
      <c r="I28" s="21">
        <v>143.80654953742797</v>
      </c>
      <c r="J28" s="21">
        <v>16.184374813589159</v>
      </c>
      <c r="K28" s="16"/>
    </row>
    <row r="29" spans="1:11" x14ac:dyDescent="0.25">
      <c r="A29" s="14"/>
      <c r="B29" s="115" t="s">
        <v>77</v>
      </c>
      <c r="C29" s="21">
        <v>113.72188925999977</v>
      </c>
      <c r="D29" s="24">
        <v>98.507576839999516</v>
      </c>
      <c r="E29" s="21">
        <v>-13.378525910008509</v>
      </c>
      <c r="F29" s="21">
        <v>0.54509210234235683</v>
      </c>
      <c r="G29" s="21">
        <v>10.922058050000002</v>
      </c>
      <c r="H29" s="24">
        <v>13.981344930000015</v>
      </c>
      <c r="I29" s="21">
        <v>28.010168651319447</v>
      </c>
      <c r="J29" s="21">
        <v>0.54126543977149455</v>
      </c>
      <c r="K29" s="16"/>
    </row>
    <row r="30" spans="1:11" x14ac:dyDescent="0.25">
      <c r="A30" s="14"/>
      <c r="B30" s="115" t="s">
        <v>78</v>
      </c>
      <c r="C30" s="21">
        <v>158.50706885999998</v>
      </c>
      <c r="D30" s="24">
        <v>164.13702955999983</v>
      </c>
      <c r="E30" s="21">
        <v>3.5518672703313214</v>
      </c>
      <c r="F30" s="21">
        <v>0.90825296271789102</v>
      </c>
      <c r="G30" s="21">
        <v>17.634755930000001</v>
      </c>
      <c r="H30" s="24">
        <v>15.94392337</v>
      </c>
      <c r="I30" s="21">
        <v>-9.5880689628574878</v>
      </c>
      <c r="J30" s="21">
        <v>0.61724352969997498</v>
      </c>
      <c r="K30" s="16"/>
    </row>
    <row r="31" spans="1:11" x14ac:dyDescent="0.25">
      <c r="A31" s="14"/>
      <c r="B31" s="115" t="s">
        <v>97</v>
      </c>
      <c r="C31" s="21">
        <v>238.83513241999921</v>
      </c>
      <c r="D31" s="24">
        <v>274.39481888999956</v>
      </c>
      <c r="E31" s="21">
        <v>14.888800533527657</v>
      </c>
      <c r="F31" s="21">
        <v>1.5183649166757924</v>
      </c>
      <c r="G31" s="21">
        <v>36.015126530000053</v>
      </c>
      <c r="H31" s="24">
        <v>30.435187409999997</v>
      </c>
      <c r="I31" s="21">
        <v>-15.493320883801564</v>
      </c>
      <c r="J31" s="21">
        <v>1.1782496734383539</v>
      </c>
      <c r="K31" s="16"/>
    </row>
    <row r="32" spans="1:11" x14ac:dyDescent="0.25">
      <c r="A32" s="14"/>
      <c r="B32" s="115" t="s">
        <v>79</v>
      </c>
      <c r="C32" s="21">
        <v>581.4385352799992</v>
      </c>
      <c r="D32" s="24">
        <v>641.61930303999998</v>
      </c>
      <c r="E32" s="21">
        <v>10.350323225656165</v>
      </c>
      <c r="F32" s="21">
        <v>3.550403187417527</v>
      </c>
      <c r="G32" s="21">
        <v>75.025847489999848</v>
      </c>
      <c r="H32" s="24">
        <v>103.58033673</v>
      </c>
      <c r="I32" s="21">
        <v>38.059535740407547</v>
      </c>
      <c r="J32" s="21">
        <v>4.009947311402386</v>
      </c>
      <c r="K32" s="16"/>
    </row>
    <row r="33" spans="1:11" x14ac:dyDescent="0.25">
      <c r="A33" s="14"/>
      <c r="B33" s="115" t="s">
        <v>98</v>
      </c>
      <c r="C33" s="21">
        <v>490.1106301800022</v>
      </c>
      <c r="D33" s="24">
        <v>457.2751426699993</v>
      </c>
      <c r="E33" s="21">
        <v>-6.6996072902853481</v>
      </c>
      <c r="F33" s="21">
        <v>2.5303339789968207</v>
      </c>
      <c r="G33" s="21">
        <v>80.115677859999877</v>
      </c>
      <c r="H33" s="24">
        <v>59.081917119999972</v>
      </c>
      <c r="I33" s="21">
        <v>-26.254237999154018</v>
      </c>
      <c r="J33" s="21">
        <v>2.2872620633142295</v>
      </c>
      <c r="K33" s="16"/>
    </row>
    <row r="34" spans="1:11" x14ac:dyDescent="0.25">
      <c r="A34" s="14"/>
      <c r="B34" s="115" t="s">
        <v>80</v>
      </c>
      <c r="C34" s="21">
        <v>1100.5798536099728</v>
      </c>
      <c r="D34" s="24">
        <v>1095.3657651500018</v>
      </c>
      <c r="E34" s="21">
        <v>-0.47375830503061378</v>
      </c>
      <c r="F34" s="21">
        <v>6.0612111972793263</v>
      </c>
      <c r="G34" s="21">
        <v>158.42006038000002</v>
      </c>
      <c r="H34" s="24">
        <v>136.53368305000006</v>
      </c>
      <c r="I34" s="21">
        <v>-13.815407769383125</v>
      </c>
      <c r="J34" s="21">
        <v>5.2856834853640979</v>
      </c>
      <c r="K34" s="16"/>
    </row>
    <row r="35" spans="1:11" x14ac:dyDescent="0.25">
      <c r="A35" s="14"/>
      <c r="B35" s="115" t="s">
        <v>99</v>
      </c>
      <c r="C35" s="21">
        <v>2045.7402876899978</v>
      </c>
      <c r="D35" s="24">
        <v>1938.3214548599726</v>
      </c>
      <c r="E35" s="21">
        <v>-5.2508538584494557</v>
      </c>
      <c r="F35" s="21">
        <v>10.725710150814457</v>
      </c>
      <c r="G35" s="21">
        <v>279.00933397999933</v>
      </c>
      <c r="H35" s="24">
        <v>244.4451024599997</v>
      </c>
      <c r="I35" s="21">
        <v>-12.388198999276979</v>
      </c>
      <c r="J35" s="21">
        <v>9.4633017456783133</v>
      </c>
      <c r="K35" s="16"/>
    </row>
    <row r="36" spans="1:11" x14ac:dyDescent="0.25">
      <c r="A36" s="14"/>
      <c r="B36" s="10" t="s">
        <v>100</v>
      </c>
      <c r="C36" s="114">
        <v>5268.4234655199798</v>
      </c>
      <c r="D36" s="29">
        <v>6299.4871716600128</v>
      </c>
      <c r="E36" s="114">
        <v>19.570630813714772</v>
      </c>
      <c r="F36" s="114">
        <v>34.858239500258932</v>
      </c>
      <c r="G36" s="114">
        <v>675.4648649200002</v>
      </c>
      <c r="H36" s="29">
        <v>885.26664259000108</v>
      </c>
      <c r="I36" s="114">
        <v>31.0603539230496</v>
      </c>
      <c r="J36" s="114">
        <v>34.271684234637569</v>
      </c>
      <c r="K36" s="16"/>
    </row>
    <row r="37" spans="1:11" x14ac:dyDescent="0.25">
      <c r="A37" s="14"/>
      <c r="B37" s="115" t="s">
        <v>81</v>
      </c>
      <c r="C37" s="21">
        <v>416.38679415000371</v>
      </c>
      <c r="D37" s="24">
        <v>469.91761439999743</v>
      </c>
      <c r="E37" s="21">
        <v>12.856032180191868</v>
      </c>
      <c r="F37" s="21">
        <v>2.6002911509745834</v>
      </c>
      <c r="G37" s="21">
        <v>52.513072879999953</v>
      </c>
      <c r="H37" s="24">
        <v>64.878446819999951</v>
      </c>
      <c r="I37" s="21">
        <v>23.547229788393231</v>
      </c>
      <c r="J37" s="21">
        <v>2.5116654531831766</v>
      </c>
      <c r="K37" s="16"/>
    </row>
    <row r="38" spans="1:11" x14ac:dyDescent="0.25">
      <c r="A38" s="14"/>
      <c r="B38" s="115" t="s">
        <v>82</v>
      </c>
      <c r="C38" s="21">
        <v>15.212811750000027</v>
      </c>
      <c r="D38" s="24">
        <v>15.969814969999991</v>
      </c>
      <c r="E38" s="21">
        <v>4.9760901037900762</v>
      </c>
      <c r="F38" s="21">
        <v>8.836904018210523E-2</v>
      </c>
      <c r="G38" s="21">
        <v>2.0356579199999989</v>
      </c>
      <c r="H38" s="24">
        <v>1.7173714099999995</v>
      </c>
      <c r="I38" s="21">
        <v>-15.635559730978743</v>
      </c>
      <c r="J38" s="21">
        <v>6.6485291374943606E-2</v>
      </c>
      <c r="K38" s="16"/>
    </row>
    <row r="39" spans="1:11" x14ac:dyDescent="0.25">
      <c r="A39" s="14"/>
      <c r="B39" s="115" t="s">
        <v>101</v>
      </c>
      <c r="C39" s="21">
        <v>1.0870511700000001</v>
      </c>
      <c r="D39" s="24">
        <v>1.2376898399999978</v>
      </c>
      <c r="E39" s="21">
        <v>13.857550974348133</v>
      </c>
      <c r="F39" s="21">
        <v>6.8487620808009436E-3</v>
      </c>
      <c r="G39" s="21">
        <v>0.18132254</v>
      </c>
      <c r="H39" s="24">
        <v>7.7581770000000078E-2</v>
      </c>
      <c r="I39" s="21">
        <v>-57.213388914582787</v>
      </c>
      <c r="J39" s="21">
        <v>3.0034543219942529E-3</v>
      </c>
      <c r="K39" s="16"/>
    </row>
    <row r="40" spans="1:11" x14ac:dyDescent="0.25">
      <c r="A40" s="14"/>
      <c r="B40" s="115" t="s">
        <v>102</v>
      </c>
      <c r="C40" s="21">
        <v>5.1133524200000009</v>
      </c>
      <c r="D40" s="24">
        <v>3.6111455800000001</v>
      </c>
      <c r="E40" s="21">
        <v>-29.378120587276101</v>
      </c>
      <c r="F40" s="21">
        <v>1.9982289679743977E-2</v>
      </c>
      <c r="G40" s="21">
        <v>0.16916288000000002</v>
      </c>
      <c r="H40" s="24">
        <v>0.94640327000000002</v>
      </c>
      <c r="I40" s="21">
        <v>459.46273201307514</v>
      </c>
      <c r="J40" s="21">
        <v>3.663849112531193E-2</v>
      </c>
      <c r="K40" s="16"/>
    </row>
    <row r="41" spans="1:11" x14ac:dyDescent="0.25">
      <c r="A41" s="14"/>
      <c r="B41" s="115" t="s">
        <v>103</v>
      </c>
      <c r="C41" s="21">
        <v>1052.2143611900185</v>
      </c>
      <c r="D41" s="24">
        <v>1125.5357360499995</v>
      </c>
      <c r="E41" s="21">
        <v>6.9682925423159014</v>
      </c>
      <c r="F41" s="21">
        <v>6.2281568616945506</v>
      </c>
      <c r="G41" s="21">
        <v>136.27293854999957</v>
      </c>
      <c r="H41" s="24">
        <v>134.85524261000006</v>
      </c>
      <c r="I41" s="21">
        <v>-1.040335634561329</v>
      </c>
      <c r="J41" s="21">
        <v>5.2207053443172002</v>
      </c>
      <c r="K41" s="16"/>
    </row>
    <row r="42" spans="1:11" x14ac:dyDescent="0.25">
      <c r="A42" s="14"/>
      <c r="B42" s="115" t="s">
        <v>83</v>
      </c>
      <c r="C42" s="21">
        <v>91.512986470000413</v>
      </c>
      <c r="D42" s="24">
        <v>100.47176931000038</v>
      </c>
      <c r="E42" s="21">
        <v>9.7896300684458879</v>
      </c>
      <c r="F42" s="21">
        <v>0.55596096986730692</v>
      </c>
      <c r="G42" s="21">
        <v>11.854233519999989</v>
      </c>
      <c r="H42" s="24">
        <v>13.80910089</v>
      </c>
      <c r="I42" s="21">
        <v>16.490879538536475</v>
      </c>
      <c r="J42" s="21">
        <v>0.53459728684876806</v>
      </c>
      <c r="K42" s="16"/>
    </row>
    <row r="43" spans="1:11" x14ac:dyDescent="0.25">
      <c r="A43" s="14"/>
      <c r="B43" s="115" t="s">
        <v>104</v>
      </c>
      <c r="C43" s="21">
        <v>165.20562375000017</v>
      </c>
      <c r="D43" s="24">
        <v>191.14248964000086</v>
      </c>
      <c r="E43" s="21">
        <v>15.699747563829924</v>
      </c>
      <c r="F43" s="21">
        <v>1.0576877928288784</v>
      </c>
      <c r="G43" s="21">
        <v>23.144165600000036</v>
      </c>
      <c r="H43" s="24">
        <v>22.00510232000007</v>
      </c>
      <c r="I43" s="21">
        <v>-4.9216001116063719</v>
      </c>
      <c r="J43" s="21">
        <v>0.85189239261916694</v>
      </c>
      <c r="K43" s="16"/>
    </row>
    <row r="44" spans="1:11" x14ac:dyDescent="0.25">
      <c r="A44" s="14"/>
      <c r="B44" s="115" t="s">
        <v>84</v>
      </c>
      <c r="C44" s="21">
        <v>830.48484995999331</v>
      </c>
      <c r="D44" s="24">
        <v>908.4748174599988</v>
      </c>
      <c r="E44" s="21">
        <v>9.3908958729063574</v>
      </c>
      <c r="F44" s="21">
        <v>5.0270493302123329</v>
      </c>
      <c r="G44" s="21">
        <v>111.87236062999956</v>
      </c>
      <c r="H44" s="24">
        <v>124.2804376100007</v>
      </c>
      <c r="I44" s="21">
        <v>11.0912801965795</v>
      </c>
      <c r="J44" s="21">
        <v>4.8113186574512721</v>
      </c>
      <c r="K44" s="16"/>
    </row>
    <row r="45" spans="1:11" x14ac:dyDescent="0.25">
      <c r="A45" s="14"/>
      <c r="B45" s="115" t="s">
        <v>85</v>
      </c>
      <c r="C45" s="21">
        <v>1579.5717523899582</v>
      </c>
      <c r="D45" s="24">
        <v>1745.7115093100165</v>
      </c>
      <c r="E45" s="21">
        <v>10.518025323552527</v>
      </c>
      <c r="F45" s="21">
        <v>9.6599021843632862</v>
      </c>
      <c r="G45" s="21">
        <v>193.72652211000099</v>
      </c>
      <c r="H45" s="24">
        <v>237.99658910000053</v>
      </c>
      <c r="I45" s="21">
        <v>22.851835932336773</v>
      </c>
      <c r="J45" s="21">
        <v>9.2136578496763644</v>
      </c>
      <c r="K45" s="16"/>
    </row>
    <row r="46" spans="1:11" x14ac:dyDescent="0.25">
      <c r="A46" s="14"/>
      <c r="B46" s="115" t="s">
        <v>105</v>
      </c>
      <c r="C46" s="21">
        <v>549.5183979600024</v>
      </c>
      <c r="D46" s="24">
        <v>649.13384342999984</v>
      </c>
      <c r="E46" s="21">
        <v>18.12777258046383</v>
      </c>
      <c r="F46" s="21">
        <v>3.5919849291547608</v>
      </c>
      <c r="G46" s="21">
        <v>74.441249930000026</v>
      </c>
      <c r="H46" s="24">
        <v>78.968635089999779</v>
      </c>
      <c r="I46" s="21">
        <v>6.0818231346961849</v>
      </c>
      <c r="J46" s="21">
        <v>3.0571445890322768</v>
      </c>
      <c r="K46" s="16"/>
    </row>
    <row r="47" spans="1:11" x14ac:dyDescent="0.25">
      <c r="A47" s="14"/>
      <c r="B47" s="115" t="s">
        <v>86</v>
      </c>
      <c r="C47" s="21">
        <v>542.29299331000345</v>
      </c>
      <c r="D47" s="24">
        <v>1070.7395828099995</v>
      </c>
      <c r="E47" s="21">
        <v>97.446693211820275</v>
      </c>
      <c r="F47" s="21">
        <v>5.9249421108294467</v>
      </c>
      <c r="G47" s="21">
        <v>66.514521970000033</v>
      </c>
      <c r="H47" s="24">
        <v>203.57706589999995</v>
      </c>
      <c r="I47" s="21">
        <v>206.06408927033871</v>
      </c>
      <c r="J47" s="21">
        <v>7.8811609793932664</v>
      </c>
      <c r="K47" s="16"/>
    </row>
    <row r="48" spans="1:11" x14ac:dyDescent="0.25">
      <c r="A48" s="14"/>
      <c r="B48" s="115" t="s">
        <v>87</v>
      </c>
      <c r="C48" s="21">
        <v>19.822491000000017</v>
      </c>
      <c r="D48" s="24">
        <v>17.541158860000014</v>
      </c>
      <c r="E48" s="21">
        <v>-11.508806536978632</v>
      </c>
      <c r="F48" s="21">
        <v>9.706407839113701E-2</v>
      </c>
      <c r="G48" s="21">
        <v>2.7396563900000026</v>
      </c>
      <c r="H48" s="24">
        <v>2.1546658000000019</v>
      </c>
      <c r="I48" s="21">
        <v>-21.352699270436617</v>
      </c>
      <c r="J48" s="21">
        <v>8.3414445293826162E-2</v>
      </c>
      <c r="K48" s="16"/>
    </row>
    <row r="49" spans="1:11" x14ac:dyDescent="0.25">
      <c r="A49" s="14"/>
      <c r="B49" s="10" t="s">
        <v>88</v>
      </c>
      <c r="C49" s="114">
        <v>59.384830459999996</v>
      </c>
      <c r="D49" s="29">
        <v>77.831872989999866</v>
      </c>
      <c r="E49" s="114">
        <v>31.063560150138493</v>
      </c>
      <c r="F49" s="114">
        <v>0.43068300569682888</v>
      </c>
      <c r="G49" s="114">
        <v>11.477536980000012</v>
      </c>
      <c r="H49" s="29">
        <v>11.063720480000002</v>
      </c>
      <c r="I49" s="114">
        <v>-3.6054468891810076</v>
      </c>
      <c r="J49" s="114">
        <v>0.42831426884166607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5" width="11.140625" style="38" customWidth="1"/>
    <col min="6" max="6" width="15.42578125" style="38" bestFit="1" customWidth="1"/>
    <col min="7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5"/>
    </row>
    <row r="7" spans="1:16" x14ac:dyDescent="0.25">
      <c r="A7" s="57"/>
      <c r="B7" s="40"/>
      <c r="C7" s="209" t="s">
        <v>137</v>
      </c>
      <c r="D7" s="209"/>
      <c r="E7" s="209"/>
      <c r="F7" s="209"/>
      <c r="G7" s="209"/>
      <c r="H7" s="209"/>
      <c r="I7" s="209"/>
      <c r="J7" s="209"/>
      <c r="K7" s="59"/>
      <c r="L7" s="39"/>
      <c r="N7" s="39"/>
      <c r="O7" s="39"/>
      <c r="P7" s="175"/>
    </row>
    <row r="8" spans="1:16" x14ac:dyDescent="0.25">
      <c r="A8" s="57"/>
      <c r="B8" s="40"/>
      <c r="C8" s="201" t="s">
        <v>138</v>
      </c>
      <c r="D8" s="201"/>
      <c r="E8" s="201"/>
      <c r="F8" s="201"/>
      <c r="G8" s="201"/>
      <c r="H8" s="201"/>
      <c r="I8" s="201"/>
      <c r="J8" s="201"/>
      <c r="K8" s="59"/>
      <c r="L8" s="39"/>
      <c r="N8" s="39"/>
      <c r="O8" s="39"/>
      <c r="P8" s="175"/>
    </row>
    <row r="9" spans="1:16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5"/>
    </row>
    <row r="10" spans="1:16" ht="15.75" customHeight="1" x14ac:dyDescent="0.25">
      <c r="A10" s="57"/>
      <c r="B10" s="42"/>
      <c r="C10" s="210" t="s">
        <v>1</v>
      </c>
      <c r="D10" s="210"/>
      <c r="E10" s="210"/>
      <c r="F10" s="210"/>
      <c r="G10" s="210"/>
      <c r="H10" s="206" t="str">
        <f>+'Resumen importaciones totales'!E10:E11</f>
        <v>% Cambio   '19/'18</v>
      </c>
      <c r="I10" s="206" t="s">
        <v>185</v>
      </c>
      <c r="J10" s="206" t="s">
        <v>179</v>
      </c>
      <c r="K10" s="59"/>
      <c r="L10" s="39"/>
      <c r="N10" s="39"/>
      <c r="O10" s="39"/>
      <c r="P10" s="175"/>
    </row>
    <row r="11" spans="1:16" x14ac:dyDescent="0.25">
      <c r="A11" s="57"/>
      <c r="B11" s="42"/>
      <c r="C11" s="183">
        <v>2015</v>
      </c>
      <c r="D11" s="183">
        <v>2016</v>
      </c>
      <c r="E11" s="183">
        <v>2017</v>
      </c>
      <c r="F11" s="183">
        <v>2018</v>
      </c>
      <c r="G11" s="103">
        <v>2019</v>
      </c>
      <c r="H11" s="206"/>
      <c r="I11" s="206"/>
      <c r="J11" s="206"/>
      <c r="K11" s="59"/>
      <c r="L11" s="39"/>
      <c r="N11" s="165"/>
      <c r="O11" s="39"/>
      <c r="P11" s="175"/>
    </row>
    <row r="12" spans="1:16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5"/>
    </row>
    <row r="13" spans="1:16" x14ac:dyDescent="0.25">
      <c r="A13" s="57"/>
      <c r="B13" s="66" t="s">
        <v>107</v>
      </c>
      <c r="C13" s="120">
        <v>2411.5973760000002</v>
      </c>
      <c r="D13" s="120">
        <v>1683.0644589999999</v>
      </c>
      <c r="E13" s="120">
        <v>1649.240352</v>
      </c>
      <c r="F13" s="120">
        <v>1837.9507060000001</v>
      </c>
      <c r="G13" s="120">
        <v>2054.2037759999998</v>
      </c>
      <c r="H13" s="160">
        <v>11.765988570533503</v>
      </c>
      <c r="I13" s="160">
        <v>111.76598857053351</v>
      </c>
      <c r="J13" s="160">
        <v>11.442259084381167</v>
      </c>
      <c r="K13" s="59"/>
      <c r="L13" s="39"/>
      <c r="M13" s="39">
        <f t="shared" ref="M13:M24" si="0">IF(G13="","",1)</f>
        <v>1</v>
      </c>
      <c r="N13" s="39"/>
      <c r="O13" s="39"/>
      <c r="P13" s="175"/>
    </row>
    <row r="14" spans="1:16" x14ac:dyDescent="0.25">
      <c r="A14" s="57"/>
      <c r="B14" s="66" t="s">
        <v>7</v>
      </c>
      <c r="C14" s="120">
        <v>2370.7573819999998</v>
      </c>
      <c r="D14" s="120">
        <v>1676.1544530000001</v>
      </c>
      <c r="E14" s="120">
        <v>1803.816791</v>
      </c>
      <c r="F14" s="120">
        <v>1732.9074189999999</v>
      </c>
      <c r="G14" s="120">
        <v>2070.6958629999999</v>
      </c>
      <c r="H14" s="160">
        <v>19.492584560283422</v>
      </c>
      <c r="I14" s="160">
        <v>119.49258456028342</v>
      </c>
      <c r="J14" s="160">
        <v>-3.9310739512902204</v>
      </c>
      <c r="K14" s="59"/>
      <c r="L14" s="39"/>
      <c r="M14" s="39">
        <f t="shared" si="0"/>
        <v>1</v>
      </c>
      <c r="N14" s="39"/>
      <c r="O14" s="39"/>
      <c r="P14" s="175"/>
    </row>
    <row r="15" spans="1:16" x14ac:dyDescent="0.25">
      <c r="A15" s="57"/>
      <c r="B15" s="66" t="s">
        <v>8</v>
      </c>
      <c r="C15" s="120">
        <v>2384.8127129999998</v>
      </c>
      <c r="D15" s="120">
        <v>1740.9492600000001</v>
      </c>
      <c r="E15" s="120">
        <v>1955.1701169999999</v>
      </c>
      <c r="F15" s="120">
        <v>1853.958222</v>
      </c>
      <c r="G15" s="120">
        <v>2168.371834</v>
      </c>
      <c r="H15" s="160">
        <v>16.959045153715447</v>
      </c>
      <c r="I15" s="160">
        <v>116.95904515371545</v>
      </c>
      <c r="J15" s="160">
        <v>-5.1766285767142701</v>
      </c>
      <c r="K15" s="59"/>
      <c r="L15" s="39"/>
      <c r="M15" s="39">
        <f t="shared" si="0"/>
        <v>1</v>
      </c>
      <c r="N15" s="39"/>
      <c r="O15" s="39"/>
      <c r="P15" s="175"/>
    </row>
    <row r="16" spans="1:16" x14ac:dyDescent="0.25">
      <c r="A16" s="57"/>
      <c r="B16" s="66" t="s">
        <v>9</v>
      </c>
      <c r="C16" s="120">
        <v>2289.493669</v>
      </c>
      <c r="D16" s="120">
        <v>1742.010196</v>
      </c>
      <c r="E16" s="120">
        <v>1828.5654480000001</v>
      </c>
      <c r="F16" s="120">
        <v>2030.2257830000001</v>
      </c>
      <c r="G16" s="120">
        <v>2376.5972409999999</v>
      </c>
      <c r="H16" s="160">
        <v>17.060735850185971</v>
      </c>
      <c r="I16" s="160">
        <v>117.06073585018598</v>
      </c>
      <c r="J16" s="160">
        <v>11.028335639862764</v>
      </c>
      <c r="K16" s="59"/>
      <c r="L16" s="39"/>
      <c r="M16" s="39">
        <f t="shared" si="0"/>
        <v>1</v>
      </c>
      <c r="N16" s="39"/>
      <c r="O16" s="39"/>
      <c r="P16" s="175"/>
    </row>
    <row r="17" spans="1:107" x14ac:dyDescent="0.25">
      <c r="A17" s="57"/>
      <c r="B17" s="66" t="s">
        <v>10</v>
      </c>
      <c r="C17" s="120">
        <v>2145.5792999999999</v>
      </c>
      <c r="D17" s="120">
        <v>1780.999421</v>
      </c>
      <c r="E17" s="120">
        <v>1814.8264059999999</v>
      </c>
      <c r="F17" s="120">
        <v>2232.9720910000001</v>
      </c>
      <c r="G17" s="120">
        <v>2451.1715340000001</v>
      </c>
      <c r="H17" s="160">
        <v>9.771704889615652</v>
      </c>
      <c r="I17" s="160">
        <v>109.77170488961565</v>
      </c>
      <c r="J17" s="160">
        <v>23.040533442623932</v>
      </c>
      <c r="K17" s="59"/>
      <c r="L17" s="39"/>
      <c r="M17" s="39">
        <f t="shared" si="0"/>
        <v>1</v>
      </c>
      <c r="N17" s="39"/>
      <c r="O17" s="39"/>
      <c r="P17" s="175"/>
    </row>
    <row r="18" spans="1:107" x14ac:dyDescent="0.25">
      <c r="A18" s="57"/>
      <c r="B18" s="66" t="s">
        <v>11</v>
      </c>
      <c r="C18" s="120">
        <v>2066.8558170000001</v>
      </c>
      <c r="D18" s="120">
        <v>1838.269536</v>
      </c>
      <c r="E18" s="120">
        <v>1745.6068969999999</v>
      </c>
      <c r="F18" s="120">
        <v>2079.872378</v>
      </c>
      <c r="G18" s="120">
        <v>2026.8736100000001</v>
      </c>
      <c r="H18" s="160">
        <v>-2.5481740399362129</v>
      </c>
      <c r="I18" s="160">
        <v>97.451825960063786</v>
      </c>
      <c r="J18" s="160">
        <v>19.148955104065468</v>
      </c>
      <c r="K18" s="59"/>
      <c r="L18" s="39"/>
      <c r="M18" s="39">
        <f>IF(G18="","",1)</f>
        <v>1</v>
      </c>
      <c r="N18" s="39"/>
      <c r="O18" s="39"/>
      <c r="P18" s="175"/>
    </row>
    <row r="19" spans="1:107" x14ac:dyDescent="0.25">
      <c r="A19" s="57"/>
      <c r="B19" s="66" t="s">
        <v>12</v>
      </c>
      <c r="C19" s="120">
        <v>2587.8406730000002</v>
      </c>
      <c r="D19" s="120">
        <v>1638.6985540000001</v>
      </c>
      <c r="E19" s="120">
        <v>1925.3197829999999</v>
      </c>
      <c r="F19" s="120">
        <v>2123.2152719999999</v>
      </c>
      <c r="G19" s="120">
        <v>2340.732117</v>
      </c>
      <c r="H19" s="160">
        <v>10.244691052693234</v>
      </c>
      <c r="I19" s="160">
        <v>110.24469105269323</v>
      </c>
      <c r="J19" s="160">
        <v>10.278577654858069</v>
      </c>
      <c r="K19" s="59"/>
      <c r="L19" s="39"/>
      <c r="M19" s="39">
        <f t="shared" si="0"/>
        <v>1</v>
      </c>
      <c r="N19" s="39"/>
      <c r="O19" s="39"/>
      <c r="P19" s="175"/>
    </row>
    <row r="20" spans="1:107" x14ac:dyDescent="0.25">
      <c r="A20" s="57"/>
      <c r="B20" s="66" t="s">
        <v>13</v>
      </c>
      <c r="C20" s="120">
        <v>2254.136876</v>
      </c>
      <c r="D20" s="120">
        <v>2098.718492</v>
      </c>
      <c r="E20" s="120">
        <v>1959.053568</v>
      </c>
      <c r="F20" s="120">
        <v>2157.2423749999998</v>
      </c>
      <c r="G20" s="117">
        <v>2583.0847309999999</v>
      </c>
      <c r="H20" s="29">
        <v>19.74012567781125</v>
      </c>
      <c r="I20" s="29">
        <v>119.74012567781125</v>
      </c>
      <c r="J20" s="29">
        <v>10.11655884439806</v>
      </c>
      <c r="K20" s="59"/>
      <c r="L20" s="39"/>
      <c r="M20" s="39">
        <f t="shared" si="0"/>
        <v>1</v>
      </c>
      <c r="N20" s="39"/>
      <c r="O20" s="39"/>
      <c r="P20" s="175"/>
    </row>
    <row r="21" spans="1:107" x14ac:dyDescent="0.25">
      <c r="A21" s="57"/>
      <c r="B21" s="66" t="s">
        <v>14</v>
      </c>
      <c r="C21" s="120">
        <v>2229.0447749999998</v>
      </c>
      <c r="D21" s="120">
        <v>1822.1233090000001</v>
      </c>
      <c r="E21" s="120">
        <v>1827.246087</v>
      </c>
      <c r="F21" s="120">
        <v>2034.456248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tr">
        <f t="shared" si="0"/>
        <v/>
      </c>
      <c r="N21" s="39"/>
      <c r="O21" s="39"/>
      <c r="P21" s="175"/>
    </row>
    <row r="22" spans="1:107" x14ac:dyDescent="0.25">
      <c r="A22" s="57"/>
      <c r="B22" s="66" t="s">
        <v>15</v>
      </c>
      <c r="C22" s="120">
        <v>2258.1264529999999</v>
      </c>
      <c r="D22" s="120">
        <v>1770.40635</v>
      </c>
      <c r="E22" s="120">
        <v>1913.9384050000001</v>
      </c>
      <c r="F22" s="120">
        <v>2652.0520310000002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tr">
        <f t="shared" si="0"/>
        <v/>
      </c>
      <c r="N22" s="39"/>
      <c r="O22" s="39"/>
      <c r="P22" s="175"/>
    </row>
    <row r="23" spans="1:107" x14ac:dyDescent="0.25">
      <c r="A23" s="57"/>
      <c r="B23" s="66" t="s">
        <v>16</v>
      </c>
      <c r="C23" s="120">
        <v>2196.373681</v>
      </c>
      <c r="D23" s="120">
        <v>2067.8305599999999</v>
      </c>
      <c r="E23" s="120">
        <v>1924.9985919999999</v>
      </c>
      <c r="F23" s="120">
        <v>2263.172677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tr">
        <f t="shared" si="0"/>
        <v/>
      </c>
      <c r="N23" s="39"/>
      <c r="O23" s="39"/>
      <c r="P23" s="175"/>
    </row>
    <row r="24" spans="1:107" x14ac:dyDescent="0.25">
      <c r="A24" s="57"/>
      <c r="B24" s="66" t="s">
        <v>17</v>
      </c>
      <c r="C24" s="120">
        <v>2148.0694279999998</v>
      </c>
      <c r="D24" s="120">
        <v>2114.9137700000001</v>
      </c>
      <c r="E24" s="120">
        <v>1818.2283709999999</v>
      </c>
      <c r="F24" s="120">
        <v>2186.4439640000001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tr">
        <f t="shared" si="0"/>
        <v/>
      </c>
      <c r="N24" s="39"/>
      <c r="O24" s="39"/>
      <c r="P24" s="175"/>
    </row>
    <row r="25" spans="1:107" x14ac:dyDescent="0.25">
      <c r="A25" s="57"/>
      <c r="B25" s="67" t="s">
        <v>22</v>
      </c>
      <c r="C25" s="121">
        <v>27342.688142999996</v>
      </c>
      <c r="D25" s="121">
        <v>21974.138360000001</v>
      </c>
      <c r="E25" s="121">
        <v>22166.010816999998</v>
      </c>
      <c r="F25" s="121">
        <v>25184.469165999995</v>
      </c>
      <c r="G25" s="122">
        <v>18071.730705999998</v>
      </c>
      <c r="H25" s="64"/>
      <c r="I25" s="46"/>
      <c r="J25" s="46"/>
      <c r="K25" s="59"/>
      <c r="L25" s="39"/>
      <c r="N25" s="39"/>
      <c r="O25" s="39"/>
      <c r="P25" s="175"/>
    </row>
    <row r="26" spans="1:107" ht="18.75" customHeight="1" x14ac:dyDescent="0.25">
      <c r="A26" s="57"/>
      <c r="B26" s="67" t="s">
        <v>18</v>
      </c>
      <c r="C26" s="68"/>
      <c r="D26" s="68">
        <v>-19.634315963825223</v>
      </c>
      <c r="E26" s="68">
        <v>0.87317397322512758</v>
      </c>
      <c r="F26" s="68">
        <v>13.617508237815269</v>
      </c>
      <c r="G26" s="46"/>
      <c r="H26" s="46"/>
      <c r="I26" s="46"/>
      <c r="J26" s="46"/>
      <c r="K26" s="59"/>
      <c r="L26" s="39"/>
      <c r="N26" s="39"/>
      <c r="O26" s="39"/>
      <c r="P26" s="175"/>
    </row>
    <row r="27" spans="1:10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  <c r="P27" s="175"/>
    </row>
    <row r="28" spans="1:107" ht="18.75" customHeight="1" x14ac:dyDescent="0.25">
      <c r="A28" s="57"/>
      <c r="B28" s="67" t="s">
        <v>19</v>
      </c>
      <c r="C28" s="121">
        <v>18511.073805999997</v>
      </c>
      <c r="D28" s="121">
        <v>14198.864371000001</v>
      </c>
      <c r="E28" s="121">
        <v>14681.599361999997</v>
      </c>
      <c r="F28" s="121">
        <v>16048.344245999999</v>
      </c>
      <c r="G28" s="117">
        <v>18071.730705999998</v>
      </c>
      <c r="H28" s="65">
        <v>12.608069897954266</v>
      </c>
      <c r="I28" s="29">
        <v>112.60806989795427</v>
      </c>
      <c r="J28" s="29">
        <v>9.3092370272513492</v>
      </c>
      <c r="K28" s="59"/>
      <c r="L28" s="39"/>
      <c r="N28" s="39"/>
      <c r="O28" s="39"/>
      <c r="P28" s="175"/>
    </row>
    <row r="29" spans="1:107" ht="18.75" customHeight="1" x14ac:dyDescent="0.25">
      <c r="A29" s="57"/>
      <c r="B29" s="67" t="s">
        <v>18</v>
      </c>
      <c r="C29" s="68"/>
      <c r="D29" s="68">
        <v>-23.295295995212761</v>
      </c>
      <c r="E29" s="68">
        <v>3.3998140864416104</v>
      </c>
      <c r="F29" s="68">
        <v>9.3092370272513492</v>
      </c>
      <c r="G29" s="29">
        <v>12.608069897954266</v>
      </c>
      <c r="H29" s="46"/>
      <c r="I29" s="46"/>
      <c r="J29" s="46"/>
      <c r="K29" s="59"/>
      <c r="L29" s="39"/>
      <c r="N29" s="39"/>
      <c r="O29" s="39"/>
      <c r="P29" s="175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5"/>
    </row>
    <row r="31" spans="1:107" ht="14.25" customHeight="1" x14ac:dyDescent="0.25">
      <c r="A31" s="57"/>
      <c r="B31" s="44"/>
      <c r="C31" s="208" t="s">
        <v>135</v>
      </c>
      <c r="D31" s="208"/>
      <c r="E31" s="208"/>
      <c r="F31" s="208"/>
      <c r="G31" s="208"/>
      <c r="H31" s="208"/>
      <c r="I31" s="208"/>
      <c r="J31" s="45"/>
      <c r="K31" s="59"/>
      <c r="L31" s="39"/>
      <c r="N31" s="39"/>
      <c r="O31" s="20"/>
      <c r="P31" s="78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  <c r="AL31" s="113"/>
      <c r="AM31" s="113"/>
      <c r="AN31" s="113"/>
      <c r="AO31" s="113"/>
      <c r="AP31" s="113"/>
      <c r="AQ31" s="113"/>
      <c r="AR31" s="113"/>
      <c r="AS31" s="113"/>
      <c r="AT31" s="113"/>
      <c r="AU31" s="113"/>
      <c r="AV31" s="113"/>
      <c r="AW31" s="113"/>
      <c r="AX31" s="113"/>
      <c r="AY31" s="113"/>
      <c r="AZ31" s="113"/>
      <c r="BA31" s="113"/>
      <c r="BB31" s="113"/>
      <c r="BC31" s="113"/>
      <c r="BD31" s="113"/>
      <c r="BE31" s="113"/>
      <c r="BF31" s="113"/>
      <c r="BG31" s="113"/>
      <c r="BH31" s="113"/>
      <c r="BI31" s="113"/>
      <c r="BJ31" s="113"/>
      <c r="BK31" s="113"/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113"/>
      <c r="CC31" s="113"/>
      <c r="CD31" s="113"/>
      <c r="CE31" s="113"/>
      <c r="CF31" s="113"/>
      <c r="CG31" s="113"/>
      <c r="CH31" s="113"/>
      <c r="CI31" s="113"/>
      <c r="CJ31" s="113"/>
      <c r="CK31" s="113"/>
      <c r="CL31" s="113"/>
      <c r="CM31" s="113"/>
      <c r="CN31" s="113"/>
      <c r="CO31" s="113"/>
      <c r="CP31" s="113"/>
      <c r="CQ31" s="113"/>
      <c r="CR31" s="113"/>
      <c r="CS31" s="113"/>
      <c r="CT31" s="113"/>
      <c r="CU31" s="113"/>
      <c r="CV31" s="113"/>
      <c r="CW31" s="113"/>
      <c r="CX31" s="113"/>
      <c r="CY31" s="113"/>
      <c r="CZ31" s="113"/>
      <c r="DA31" s="113"/>
      <c r="DB31" s="113"/>
      <c r="DC31" s="113"/>
    </row>
    <row r="32" spans="1:107" s="52" customFormat="1" x14ac:dyDescent="0.25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175"/>
      <c r="M32" s="175" t="str">
        <f>IF(G32="","",1)</f>
        <v/>
      </c>
      <c r="N32" s="175"/>
      <c r="O32" s="78"/>
      <c r="P32" s="78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5"/>
      <c r="M33" s="175" t="str">
        <f>IF(G33="","",1)</f>
        <v/>
      </c>
      <c r="N33" s="175"/>
      <c r="O33" s="78"/>
      <c r="P33" s="78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5"/>
      <c r="M34" s="175" t="str">
        <f>IF(G34="","",1)</f>
        <v/>
      </c>
      <c r="N34" s="175"/>
      <c r="O34" s="78"/>
      <c r="P34" s="78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tr">
        <f>IF(G35="","",1)</f>
        <v/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tr">
        <f>IF(G36="","",1)</f>
        <v/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tr">
        <f>IF(G38="","",1)</f>
        <v/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tr">
        <f>IF(G39="","",1)</f>
        <v/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tr">
        <f>IF(G40="","",1)</f>
        <v/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tr">
        <f>IF(G41="","",1)</f>
        <v/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3"/>
      <c r="BD45" s="113"/>
      <c r="BE45" s="113"/>
      <c r="BF45" s="113"/>
      <c r="BG45" s="113"/>
      <c r="BH45" s="113"/>
      <c r="BI45" s="113"/>
      <c r="BJ45" s="113"/>
      <c r="BK45" s="113"/>
      <c r="BL45" s="113"/>
      <c r="BM45" s="113"/>
      <c r="BN45" s="113"/>
      <c r="BO45" s="113"/>
      <c r="BP45" s="113"/>
      <c r="BQ45" s="113"/>
      <c r="BR45" s="113"/>
      <c r="BS45" s="113"/>
      <c r="BT45" s="113"/>
      <c r="BU45" s="113"/>
      <c r="BV45" s="113"/>
      <c r="BW45" s="113"/>
      <c r="BX45" s="113"/>
      <c r="BY45" s="113"/>
      <c r="BZ45" s="113"/>
      <c r="CA45" s="113"/>
      <c r="CB45" s="113"/>
      <c r="CC45" s="113"/>
      <c r="CD45" s="113"/>
      <c r="CE45" s="113"/>
      <c r="CF45" s="113"/>
      <c r="CG45" s="113"/>
      <c r="CH45" s="113"/>
      <c r="CI45" s="113"/>
      <c r="CJ45" s="113"/>
      <c r="CK45" s="113"/>
      <c r="CL45" s="113"/>
      <c r="CM45" s="113"/>
      <c r="CN45" s="113"/>
      <c r="CO45" s="113"/>
      <c r="CP45" s="113"/>
      <c r="CQ45" s="113"/>
      <c r="CR45" s="113"/>
      <c r="CS45" s="113"/>
      <c r="CT45" s="113"/>
      <c r="CU45" s="113"/>
      <c r="CV45" s="113"/>
      <c r="CW45" s="113"/>
      <c r="CX45" s="113"/>
      <c r="CY45" s="113"/>
      <c r="CZ45" s="113"/>
      <c r="DA45" s="113"/>
      <c r="DB45" s="113"/>
      <c r="DC45" s="113"/>
    </row>
    <row r="46" spans="1:10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3"/>
      <c r="BD46" s="113"/>
      <c r="BE46" s="113"/>
      <c r="BF46" s="113"/>
      <c r="BG46" s="113"/>
      <c r="BH46" s="113"/>
      <c r="BI46" s="113"/>
      <c r="BJ46" s="113"/>
      <c r="BK46" s="113"/>
      <c r="BL46" s="113"/>
      <c r="BM46" s="113"/>
      <c r="BN46" s="113"/>
      <c r="BO46" s="113"/>
      <c r="BP46" s="113"/>
      <c r="BQ46" s="113"/>
      <c r="BR46" s="113"/>
      <c r="BS46" s="113"/>
      <c r="BT46" s="113"/>
      <c r="BU46" s="113"/>
      <c r="BV46" s="113"/>
      <c r="BW46" s="113"/>
      <c r="BX46" s="113"/>
      <c r="BY46" s="113"/>
      <c r="BZ46" s="113"/>
      <c r="CA46" s="113"/>
      <c r="CB46" s="113"/>
      <c r="CC46" s="113"/>
      <c r="CD46" s="113"/>
      <c r="CE46" s="113"/>
      <c r="CF46" s="113"/>
      <c r="CG46" s="113"/>
      <c r="CH46" s="113"/>
      <c r="CI46" s="113"/>
      <c r="CJ46" s="113"/>
      <c r="CK46" s="113"/>
      <c r="CL46" s="113"/>
      <c r="CM46" s="113"/>
      <c r="CN46" s="113"/>
      <c r="CO46" s="113"/>
      <c r="CP46" s="113"/>
      <c r="CQ46" s="113"/>
      <c r="CR46" s="113"/>
      <c r="CS46" s="113"/>
      <c r="CT46" s="113"/>
      <c r="CU46" s="113"/>
      <c r="CV46" s="113"/>
      <c r="CW46" s="113"/>
      <c r="CX46" s="113"/>
      <c r="CY46" s="113"/>
      <c r="CZ46" s="113"/>
      <c r="DA46" s="113"/>
      <c r="DB46" s="113"/>
      <c r="DC46" s="113"/>
    </row>
    <row r="47" spans="1:10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07" x14ac:dyDescent="0.25">
      <c r="A48" s="39"/>
      <c r="B48" s="20"/>
      <c r="C48" s="20"/>
      <c r="D48" s="20"/>
      <c r="E48" s="20"/>
      <c r="F48" s="20"/>
      <c r="G48" s="20"/>
      <c r="H48" s="20"/>
      <c r="I48" s="113"/>
      <c r="J48" s="20"/>
      <c r="K48" s="20"/>
      <c r="L48" s="20"/>
      <c r="M48" s="20"/>
      <c r="N48" s="113"/>
    </row>
    <row r="49" spans="1:14" x14ac:dyDescent="0.25">
      <c r="A49" s="39"/>
      <c r="B49" s="20"/>
      <c r="C49" s="20"/>
      <c r="D49" s="20"/>
      <c r="E49" s="20"/>
      <c r="F49" s="20"/>
      <c r="G49" s="20"/>
      <c r="H49" s="20"/>
      <c r="I49" s="113"/>
      <c r="J49" s="20"/>
      <c r="K49" s="20"/>
      <c r="L49" s="20"/>
      <c r="M49" s="20"/>
      <c r="N49" s="113"/>
    </row>
    <row r="50" spans="1:14" x14ac:dyDescent="0.25">
      <c r="A50" s="39"/>
      <c r="B50" s="20" t="s">
        <v>1</v>
      </c>
      <c r="C50" s="168" t="s">
        <v>164</v>
      </c>
      <c r="D50" s="168" t="s">
        <v>167</v>
      </c>
      <c r="E50" s="168" t="s">
        <v>165</v>
      </c>
      <c r="F50" s="168" t="s">
        <v>166</v>
      </c>
      <c r="G50" s="168"/>
      <c r="H50" s="168"/>
      <c r="I50" s="169"/>
      <c r="J50" s="20"/>
      <c r="K50" s="20"/>
      <c r="L50" s="20"/>
      <c r="M50" s="20"/>
      <c r="N50" s="113"/>
    </row>
    <row r="51" spans="1:14" x14ac:dyDescent="0.25">
      <c r="A51" s="39"/>
      <c r="B51" s="20">
        <v>2012</v>
      </c>
      <c r="C51" s="168">
        <v>1</v>
      </c>
      <c r="D51" s="184">
        <v>2203.7542600000002</v>
      </c>
      <c r="E51" s="185">
        <v>41275</v>
      </c>
      <c r="F51" s="168"/>
      <c r="G51" s="168"/>
      <c r="H51" s="168"/>
      <c r="I51" s="169"/>
      <c r="J51" s="20"/>
      <c r="K51" s="20"/>
      <c r="L51" s="20"/>
      <c r="M51" s="20"/>
      <c r="N51" s="113"/>
    </row>
    <row r="52" spans="1:14" x14ac:dyDescent="0.25">
      <c r="A52" s="39"/>
      <c r="B52" s="20"/>
      <c r="C52" s="168">
        <v>2</v>
      </c>
      <c r="D52" s="184">
        <v>1764.5771099999999</v>
      </c>
      <c r="E52" s="185">
        <v>41306</v>
      </c>
      <c r="F52" s="168"/>
      <c r="G52" s="168"/>
      <c r="H52" s="168"/>
      <c r="I52" s="169"/>
      <c r="J52" s="20"/>
      <c r="K52" s="20"/>
      <c r="L52" s="20"/>
      <c r="M52" s="20"/>
      <c r="N52" s="113"/>
    </row>
    <row r="53" spans="1:14" x14ac:dyDescent="0.25">
      <c r="A53" s="39"/>
      <c r="B53" s="20"/>
      <c r="C53" s="168">
        <v>3</v>
      </c>
      <c r="D53" s="184">
        <v>2350.7945119999999</v>
      </c>
      <c r="E53" s="185">
        <v>41334</v>
      </c>
      <c r="F53" s="168"/>
      <c r="G53" s="168"/>
      <c r="H53" s="168"/>
      <c r="I53" s="169"/>
      <c r="J53" s="20"/>
      <c r="K53" s="20"/>
      <c r="L53" s="20"/>
      <c r="M53" s="20"/>
      <c r="N53" s="113"/>
    </row>
    <row r="54" spans="1:14" x14ac:dyDescent="0.25">
      <c r="A54" s="39"/>
      <c r="B54" s="20"/>
      <c r="C54" s="168">
        <v>4</v>
      </c>
      <c r="D54" s="184">
        <v>2055.1829480000001</v>
      </c>
      <c r="E54" s="185">
        <v>41365</v>
      </c>
      <c r="F54" s="186">
        <f t="shared" ref="F54:F117" si="1">+AVERAGE(D43:D54)</f>
        <v>2093.5772075</v>
      </c>
      <c r="G54" s="168"/>
      <c r="H54" s="168"/>
      <c r="I54" s="169"/>
      <c r="J54" s="20"/>
      <c r="K54" s="20"/>
      <c r="L54" s="20"/>
      <c r="M54" s="20"/>
      <c r="N54" s="113"/>
    </row>
    <row r="55" spans="1:14" x14ac:dyDescent="0.25">
      <c r="A55" s="39"/>
      <c r="B55" s="20"/>
      <c r="C55" s="168">
        <v>5</v>
      </c>
      <c r="D55" s="184">
        <v>2770.9725640000001</v>
      </c>
      <c r="E55" s="185">
        <v>41395</v>
      </c>
      <c r="F55" s="186">
        <f t="shared" si="1"/>
        <v>2229.0562787999997</v>
      </c>
      <c r="G55" s="168"/>
      <c r="H55" s="168"/>
      <c r="I55" s="169"/>
      <c r="J55" s="20"/>
      <c r="K55" s="20"/>
      <c r="L55" s="20"/>
      <c r="M55" s="20"/>
      <c r="N55" s="113"/>
    </row>
    <row r="56" spans="1:14" x14ac:dyDescent="0.25">
      <c r="A56" s="39"/>
      <c r="B56" s="20"/>
      <c r="C56" s="168">
        <v>6</v>
      </c>
      <c r="D56" s="184">
        <v>2319.8223659999999</v>
      </c>
      <c r="E56" s="185">
        <v>41426</v>
      </c>
      <c r="F56" s="186">
        <f t="shared" si="1"/>
        <v>2244.1839599999998</v>
      </c>
      <c r="G56" s="168"/>
      <c r="H56" s="168"/>
      <c r="I56" s="169"/>
      <c r="J56" s="20"/>
      <c r="K56" s="20"/>
      <c r="L56" s="20"/>
      <c r="M56" s="20"/>
      <c r="N56" s="113"/>
    </row>
    <row r="57" spans="1:14" x14ac:dyDescent="0.25">
      <c r="A57" s="39"/>
      <c r="B57" s="20"/>
      <c r="C57" s="168">
        <v>7</v>
      </c>
      <c r="D57" s="184">
        <v>2470.9381360000002</v>
      </c>
      <c r="E57" s="185">
        <v>41456</v>
      </c>
      <c r="F57" s="186">
        <f t="shared" si="1"/>
        <v>2276.5774137142857</v>
      </c>
      <c r="G57" s="168"/>
      <c r="H57" s="168"/>
      <c r="I57" s="169"/>
      <c r="J57" s="20"/>
      <c r="K57" s="20"/>
      <c r="L57" s="20"/>
      <c r="M57" s="20"/>
      <c r="N57" s="113"/>
    </row>
    <row r="58" spans="1:14" x14ac:dyDescent="0.25">
      <c r="A58" s="39"/>
      <c r="B58" s="20"/>
      <c r="C58" s="168">
        <v>8</v>
      </c>
      <c r="D58" s="184">
        <v>2343.8767149999999</v>
      </c>
      <c r="E58" s="185">
        <v>41487</v>
      </c>
      <c r="F58" s="186">
        <f t="shared" si="1"/>
        <v>2284.9898263750001</v>
      </c>
      <c r="G58" s="168"/>
      <c r="H58" s="168"/>
      <c r="I58" s="169"/>
      <c r="J58" s="20"/>
      <c r="K58" s="20"/>
      <c r="L58" s="20"/>
      <c r="M58" s="20"/>
      <c r="N58" s="113"/>
    </row>
    <row r="59" spans="1:14" x14ac:dyDescent="0.25">
      <c r="A59" s="39"/>
      <c r="B59" s="20"/>
      <c r="C59" s="168">
        <v>9</v>
      </c>
      <c r="D59" s="184">
        <v>2338.282475</v>
      </c>
      <c r="E59" s="185">
        <v>41518</v>
      </c>
      <c r="F59" s="186">
        <f t="shared" si="1"/>
        <v>2290.9112317777781</v>
      </c>
      <c r="G59" s="168"/>
      <c r="H59" s="168"/>
      <c r="I59" s="169"/>
      <c r="J59" s="20"/>
      <c r="K59" s="20"/>
      <c r="L59" s="20"/>
    </row>
    <row r="60" spans="1:14" x14ac:dyDescent="0.25">
      <c r="A60" s="39"/>
      <c r="B60" s="20"/>
      <c r="C60" s="168">
        <v>10</v>
      </c>
      <c r="D60" s="184">
        <v>2540.633237</v>
      </c>
      <c r="E60" s="185">
        <v>41548</v>
      </c>
      <c r="F60" s="186">
        <f t="shared" si="1"/>
        <v>2315.8834323000001</v>
      </c>
      <c r="G60" s="168"/>
      <c r="H60" s="168"/>
      <c r="I60" s="169"/>
      <c r="J60" s="20"/>
      <c r="K60" s="20"/>
      <c r="L60" s="20"/>
    </row>
    <row r="61" spans="1:14" x14ac:dyDescent="0.25">
      <c r="A61" s="39"/>
      <c r="B61" s="20"/>
      <c r="C61" s="168">
        <v>11</v>
      </c>
      <c r="D61" s="184">
        <v>2477.1099049999998</v>
      </c>
      <c r="E61" s="185">
        <v>41579</v>
      </c>
      <c r="F61" s="186">
        <f t="shared" si="1"/>
        <v>2330.5403843636368</v>
      </c>
      <c r="G61" s="168"/>
      <c r="H61" s="168"/>
      <c r="I61" s="169"/>
      <c r="J61" s="20"/>
      <c r="K61" s="20"/>
      <c r="L61" s="20"/>
    </row>
    <row r="62" spans="1:14" x14ac:dyDescent="0.25">
      <c r="A62" s="39"/>
      <c r="B62" s="20"/>
      <c r="C62" s="168">
        <v>12</v>
      </c>
      <c r="D62" s="184">
        <v>2166.1097789999999</v>
      </c>
      <c r="E62" s="185">
        <v>41609</v>
      </c>
      <c r="F62" s="186">
        <f t="shared" si="1"/>
        <v>2316.837833916667</v>
      </c>
      <c r="G62" s="168"/>
      <c r="H62" s="168"/>
      <c r="I62" s="169"/>
      <c r="J62" s="20"/>
      <c r="K62" s="20"/>
      <c r="L62" s="20"/>
    </row>
    <row r="63" spans="1:14" x14ac:dyDescent="0.25">
      <c r="A63" s="39"/>
      <c r="B63" s="20">
        <v>2013</v>
      </c>
      <c r="C63" s="168">
        <v>1</v>
      </c>
      <c r="D63" s="184">
        <v>2415.5056220000001</v>
      </c>
      <c r="E63" s="185">
        <v>41640</v>
      </c>
      <c r="F63" s="186">
        <f t="shared" si="1"/>
        <v>2334.4837807500003</v>
      </c>
      <c r="G63" s="168"/>
      <c r="H63" s="168"/>
      <c r="I63" s="169"/>
      <c r="J63" s="20"/>
      <c r="K63" s="20"/>
      <c r="L63" s="20"/>
    </row>
    <row r="64" spans="1:14" x14ac:dyDescent="0.25">
      <c r="A64" s="39"/>
      <c r="B64" s="20"/>
      <c r="C64" s="168">
        <v>2</v>
      </c>
      <c r="D64" s="184">
        <v>2273.5421489999999</v>
      </c>
      <c r="E64" s="185">
        <v>41671</v>
      </c>
      <c r="F64" s="186">
        <f t="shared" si="1"/>
        <v>2376.8975340000002</v>
      </c>
      <c r="G64" s="168"/>
      <c r="H64" s="168"/>
      <c r="I64" s="169"/>
      <c r="J64" s="20"/>
      <c r="K64" s="20"/>
      <c r="L64" s="20"/>
    </row>
    <row r="65" spans="1:12" x14ac:dyDescent="0.25">
      <c r="A65" s="39"/>
      <c r="B65" s="20"/>
      <c r="C65" s="168">
        <v>3</v>
      </c>
      <c r="D65" s="184">
        <v>2265.2699400000001</v>
      </c>
      <c r="E65" s="185">
        <v>41699</v>
      </c>
      <c r="F65" s="186">
        <f t="shared" si="1"/>
        <v>2369.7704863333333</v>
      </c>
      <c r="G65" s="168"/>
      <c r="H65" s="168"/>
      <c r="I65" s="169"/>
      <c r="J65" s="20"/>
      <c r="K65" s="20"/>
      <c r="L65" s="20"/>
    </row>
    <row r="66" spans="1:12" x14ac:dyDescent="0.25">
      <c r="A66" s="39"/>
      <c r="B66" s="20"/>
      <c r="C66" s="168">
        <v>4</v>
      </c>
      <c r="D66" s="184">
        <v>2553.0483549999999</v>
      </c>
      <c r="E66" s="185">
        <v>41730</v>
      </c>
      <c r="F66" s="186">
        <f t="shared" si="1"/>
        <v>2411.2592702500001</v>
      </c>
      <c r="G66" s="168"/>
      <c r="H66" s="168"/>
      <c r="I66" s="169"/>
      <c r="J66" s="20"/>
      <c r="K66" s="20"/>
      <c r="L66" s="20"/>
    </row>
    <row r="67" spans="1:12" x14ac:dyDescent="0.25">
      <c r="A67" s="39"/>
      <c r="B67" s="20"/>
      <c r="C67" s="168">
        <v>5</v>
      </c>
      <c r="D67" s="184">
        <v>2565.4825460000002</v>
      </c>
      <c r="E67" s="185">
        <v>41760</v>
      </c>
      <c r="F67" s="186">
        <f t="shared" si="1"/>
        <v>2394.1351020833331</v>
      </c>
      <c r="G67" s="168"/>
      <c r="H67" s="168"/>
      <c r="I67" s="169"/>
      <c r="J67" s="20"/>
      <c r="K67" s="20"/>
      <c r="L67" s="20"/>
    </row>
    <row r="68" spans="1:12" x14ac:dyDescent="0.25">
      <c r="A68" s="39"/>
      <c r="B68" s="20"/>
      <c r="C68" s="168">
        <v>6</v>
      </c>
      <c r="D68" s="184">
        <v>2046.011929</v>
      </c>
      <c r="E68" s="185">
        <v>41791</v>
      </c>
      <c r="F68" s="186">
        <f t="shared" si="1"/>
        <v>2371.3175656666667</v>
      </c>
      <c r="G68" s="168"/>
      <c r="H68" s="168"/>
      <c r="I68" s="169"/>
      <c r="J68" s="20"/>
      <c r="K68" s="20"/>
      <c r="L68" s="20"/>
    </row>
    <row r="69" spans="1:12" x14ac:dyDescent="0.25">
      <c r="A69" s="39"/>
      <c r="B69" s="20"/>
      <c r="C69" s="168">
        <v>7</v>
      </c>
      <c r="D69" s="184">
        <v>2581.611942</v>
      </c>
      <c r="E69" s="185">
        <v>41821</v>
      </c>
      <c r="F69" s="186">
        <f t="shared" si="1"/>
        <v>2380.5403828333333</v>
      </c>
      <c r="G69" s="168"/>
      <c r="H69" s="168"/>
      <c r="I69" s="169"/>
      <c r="J69" s="20"/>
      <c r="K69" s="20"/>
      <c r="L69" s="20"/>
    </row>
    <row r="70" spans="1:12" x14ac:dyDescent="0.25">
      <c r="A70" s="39"/>
      <c r="B70" s="20"/>
      <c r="C70" s="168">
        <v>8</v>
      </c>
      <c r="D70" s="184">
        <v>2442.4431330000002</v>
      </c>
      <c r="E70" s="185">
        <v>41852</v>
      </c>
      <c r="F70" s="186">
        <f t="shared" si="1"/>
        <v>2388.7542509999998</v>
      </c>
      <c r="G70" s="168"/>
      <c r="H70" s="168"/>
      <c r="I70" s="169"/>
      <c r="J70" s="20"/>
      <c r="K70" s="20"/>
      <c r="L70" s="20"/>
    </row>
    <row r="71" spans="1:12" x14ac:dyDescent="0.25">
      <c r="A71" s="39"/>
      <c r="B71" s="20"/>
      <c r="C71" s="168">
        <v>9</v>
      </c>
      <c r="D71" s="184">
        <v>2793.7718789999999</v>
      </c>
      <c r="E71" s="185">
        <v>41883</v>
      </c>
      <c r="F71" s="186">
        <f t="shared" si="1"/>
        <v>2426.7117013333332</v>
      </c>
      <c r="G71" s="168"/>
      <c r="H71" s="168"/>
      <c r="I71" s="169"/>
      <c r="J71" s="20"/>
      <c r="K71" s="20"/>
      <c r="L71" s="20"/>
    </row>
    <row r="72" spans="1:12" x14ac:dyDescent="0.25">
      <c r="A72" s="39"/>
      <c r="B72" s="20"/>
      <c r="C72" s="168">
        <v>10</v>
      </c>
      <c r="D72" s="184">
        <v>2682.4651669999998</v>
      </c>
      <c r="E72" s="185">
        <v>41913</v>
      </c>
      <c r="F72" s="186">
        <f t="shared" si="1"/>
        <v>2438.5310288333335</v>
      </c>
      <c r="G72" s="168"/>
      <c r="H72" s="168"/>
      <c r="I72" s="169"/>
      <c r="J72" s="20"/>
      <c r="K72" s="20"/>
      <c r="L72" s="20"/>
    </row>
    <row r="73" spans="1:12" x14ac:dyDescent="0.25">
      <c r="A73" s="39"/>
      <c r="B73" s="20"/>
      <c r="C73" s="168">
        <v>11</v>
      </c>
      <c r="D73" s="184">
        <v>2570.4956860000002</v>
      </c>
      <c r="E73" s="185">
        <v>41944</v>
      </c>
      <c r="F73" s="186">
        <f t="shared" si="1"/>
        <v>2446.3131772500001</v>
      </c>
      <c r="G73" s="168"/>
      <c r="H73" s="168"/>
      <c r="I73" s="169"/>
      <c r="J73" s="20"/>
      <c r="K73" s="20"/>
      <c r="L73" s="20"/>
    </row>
    <row r="74" spans="1:12" x14ac:dyDescent="0.25">
      <c r="A74" s="39"/>
      <c r="B74" s="20"/>
      <c r="C74" s="168">
        <v>12</v>
      </c>
      <c r="D74" s="184">
        <v>2410.9479729999998</v>
      </c>
      <c r="E74" s="185">
        <v>41974</v>
      </c>
      <c r="F74" s="186">
        <f t="shared" si="1"/>
        <v>2466.7163600833328</v>
      </c>
      <c r="G74" s="168"/>
      <c r="H74" s="168"/>
      <c r="I74" s="169"/>
      <c r="J74" s="20"/>
      <c r="K74" s="20"/>
      <c r="L74" s="20"/>
    </row>
    <row r="75" spans="1:12" x14ac:dyDescent="0.25">
      <c r="A75" s="39"/>
      <c r="B75" s="20">
        <v>2014</v>
      </c>
      <c r="C75" s="168">
        <v>1</v>
      </c>
      <c r="D75" s="184">
        <f>C13</f>
        <v>2411.5973760000002</v>
      </c>
      <c r="E75" s="185">
        <v>42005</v>
      </c>
      <c r="F75" s="186">
        <f>+AVERAGE(D64:D75)</f>
        <v>2466.3906729166665</v>
      </c>
      <c r="G75" s="168"/>
      <c r="H75" s="168"/>
      <c r="I75" s="169"/>
      <c r="J75" s="20"/>
      <c r="K75" s="20"/>
      <c r="L75" s="20"/>
    </row>
    <row r="76" spans="1:12" x14ac:dyDescent="0.25">
      <c r="A76" s="39"/>
      <c r="B76" s="20"/>
      <c r="C76" s="168">
        <v>2</v>
      </c>
      <c r="D76" s="184">
        <f t="shared" ref="D76:D85" si="2">C14</f>
        <v>2370.7573819999998</v>
      </c>
      <c r="E76" s="185">
        <v>42036</v>
      </c>
      <c r="F76" s="186">
        <f>+AVERAGE(D65:D76)</f>
        <v>2474.4919423333331</v>
      </c>
      <c r="G76" s="168"/>
      <c r="H76" s="168"/>
      <c r="I76" s="169"/>
      <c r="J76" s="20"/>
      <c r="K76" s="20"/>
      <c r="L76" s="20"/>
    </row>
    <row r="77" spans="1:12" x14ac:dyDescent="0.25">
      <c r="A77" s="39"/>
      <c r="B77" s="20"/>
      <c r="C77" s="168">
        <v>3</v>
      </c>
      <c r="D77" s="184">
        <f t="shared" si="2"/>
        <v>2384.8127129999998</v>
      </c>
      <c r="E77" s="185">
        <v>42064</v>
      </c>
      <c r="F77" s="186">
        <f t="shared" si="1"/>
        <v>2484.453840083333</v>
      </c>
      <c r="G77" s="168"/>
      <c r="H77" s="168"/>
      <c r="I77" s="169"/>
      <c r="J77" s="20"/>
      <c r="K77" s="20"/>
      <c r="L77" s="20"/>
    </row>
    <row r="78" spans="1:12" x14ac:dyDescent="0.25">
      <c r="A78" s="39"/>
      <c r="B78" s="20"/>
      <c r="C78" s="168">
        <v>4</v>
      </c>
      <c r="D78" s="184">
        <f t="shared" si="2"/>
        <v>2289.493669</v>
      </c>
      <c r="E78" s="185">
        <v>42095</v>
      </c>
      <c r="F78" s="186">
        <f>+AVERAGE(D67:D78)</f>
        <v>2462.4909495833331</v>
      </c>
      <c r="G78" s="168"/>
      <c r="H78" s="168"/>
      <c r="I78" s="169"/>
      <c r="J78" s="20"/>
      <c r="K78" s="20"/>
      <c r="L78" s="20"/>
    </row>
    <row r="79" spans="1:12" x14ac:dyDescent="0.25">
      <c r="A79" s="39"/>
      <c r="B79" s="20"/>
      <c r="C79" s="168">
        <v>5</v>
      </c>
      <c r="D79" s="184">
        <f t="shared" si="2"/>
        <v>2145.5792999999999</v>
      </c>
      <c r="E79" s="185">
        <v>42125</v>
      </c>
      <c r="F79" s="186">
        <f>+AVERAGE(D68:D79)</f>
        <v>2427.4990124166666</v>
      </c>
      <c r="G79" s="168"/>
      <c r="H79" s="168"/>
      <c r="I79" s="169"/>
      <c r="J79" s="20"/>
      <c r="K79" s="20"/>
      <c r="L79" s="20"/>
    </row>
    <row r="80" spans="1:12" x14ac:dyDescent="0.25">
      <c r="A80" s="39"/>
      <c r="B80" s="20"/>
      <c r="C80" s="168">
        <v>6</v>
      </c>
      <c r="D80" s="184">
        <f t="shared" si="2"/>
        <v>2066.8558170000001</v>
      </c>
      <c r="E80" s="185">
        <v>42156</v>
      </c>
      <c r="F80" s="186">
        <f t="shared" si="1"/>
        <v>2429.2360030833333</v>
      </c>
      <c r="G80" s="168"/>
      <c r="H80" s="168"/>
      <c r="I80" s="169"/>
      <c r="J80" s="20"/>
      <c r="K80" s="20"/>
      <c r="L80" s="20"/>
    </row>
    <row r="81" spans="1:12" x14ac:dyDescent="0.25">
      <c r="A81" s="39"/>
      <c r="B81" s="20"/>
      <c r="C81" s="168">
        <v>7</v>
      </c>
      <c r="D81" s="184">
        <f t="shared" si="2"/>
        <v>2587.8406730000002</v>
      </c>
      <c r="E81" s="185">
        <v>42186</v>
      </c>
      <c r="F81" s="186">
        <f>+AVERAGE(D70:D81)</f>
        <v>2429.7550639999999</v>
      </c>
      <c r="G81" s="168"/>
      <c r="H81" s="168"/>
      <c r="I81" s="169"/>
      <c r="J81" s="20"/>
      <c r="K81" s="20"/>
      <c r="L81" s="20"/>
    </row>
    <row r="82" spans="1:12" x14ac:dyDescent="0.25">
      <c r="A82" s="39"/>
      <c r="B82" s="20"/>
      <c r="C82" s="168">
        <v>8</v>
      </c>
      <c r="D82" s="184">
        <f t="shared" si="2"/>
        <v>2254.136876</v>
      </c>
      <c r="E82" s="185">
        <v>42217</v>
      </c>
      <c r="F82" s="186">
        <f t="shared" si="1"/>
        <v>2414.0628759166666</v>
      </c>
      <c r="G82" s="168"/>
      <c r="H82" s="168"/>
      <c r="I82" s="169"/>
      <c r="J82" s="20"/>
      <c r="K82" s="20"/>
      <c r="L82" s="20"/>
    </row>
    <row r="83" spans="1:12" x14ac:dyDescent="0.25">
      <c r="A83" s="39"/>
      <c r="B83" s="20"/>
      <c r="C83" s="168">
        <v>9</v>
      </c>
      <c r="D83" s="184">
        <f t="shared" si="2"/>
        <v>2229.0447749999998</v>
      </c>
      <c r="E83" s="185">
        <v>42248</v>
      </c>
      <c r="F83" s="186">
        <f t="shared" si="1"/>
        <v>2367.0022839166663</v>
      </c>
      <c r="G83" s="168"/>
      <c r="H83" s="168"/>
      <c r="I83" s="169"/>
      <c r="J83" s="20"/>
      <c r="K83" s="20"/>
      <c r="L83" s="20"/>
    </row>
    <row r="84" spans="1:12" x14ac:dyDescent="0.25">
      <c r="A84" s="39"/>
      <c r="B84" s="20"/>
      <c r="C84" s="168">
        <v>10</v>
      </c>
      <c r="D84" s="184">
        <f t="shared" si="2"/>
        <v>2258.1264529999999</v>
      </c>
      <c r="E84" s="185">
        <v>42278</v>
      </c>
      <c r="F84" s="186">
        <f t="shared" si="1"/>
        <v>2331.6407244166662</v>
      </c>
      <c r="G84" s="168"/>
      <c r="H84" s="168"/>
      <c r="I84" s="169"/>
      <c r="J84" s="20"/>
      <c r="K84" s="20"/>
      <c r="L84" s="20"/>
    </row>
    <row r="85" spans="1:12" x14ac:dyDescent="0.25">
      <c r="A85" s="39"/>
      <c r="B85" s="20"/>
      <c r="C85" s="168">
        <v>11</v>
      </c>
      <c r="D85" s="184">
        <f t="shared" si="2"/>
        <v>2196.373681</v>
      </c>
      <c r="E85" s="185">
        <v>42309</v>
      </c>
      <c r="F85" s="186">
        <f t="shared" si="1"/>
        <v>2300.4638906666664</v>
      </c>
      <c r="G85" s="168"/>
      <c r="H85" s="168"/>
      <c r="I85" s="169"/>
      <c r="J85" s="20"/>
      <c r="K85" s="20"/>
      <c r="L85" s="20"/>
    </row>
    <row r="86" spans="1:12" x14ac:dyDescent="0.25">
      <c r="A86" s="39"/>
      <c r="B86" s="20"/>
      <c r="C86" s="168">
        <v>12</v>
      </c>
      <c r="D86" s="184">
        <f>C24</f>
        <v>2148.0694279999998</v>
      </c>
      <c r="E86" s="185">
        <v>42339</v>
      </c>
      <c r="F86" s="186">
        <f t="shared" si="1"/>
        <v>2278.5573452499998</v>
      </c>
      <c r="G86" s="168"/>
      <c r="H86" s="168"/>
      <c r="I86" s="169"/>
      <c r="J86" s="20"/>
      <c r="K86" s="20"/>
      <c r="L86" s="20"/>
    </row>
    <row r="87" spans="1:12" x14ac:dyDescent="0.25">
      <c r="A87" s="39"/>
      <c r="B87" s="20">
        <v>2015</v>
      </c>
      <c r="C87" s="168">
        <v>1</v>
      </c>
      <c r="D87" s="184">
        <f t="shared" ref="D87:D97" si="3">D13</f>
        <v>1683.0644589999999</v>
      </c>
      <c r="E87" s="185">
        <v>42370</v>
      </c>
      <c r="F87" s="186">
        <f t="shared" si="1"/>
        <v>2217.8462688333334</v>
      </c>
      <c r="G87" s="168"/>
      <c r="H87" s="168"/>
      <c r="I87" s="169"/>
      <c r="J87" s="20"/>
      <c r="K87" s="20"/>
      <c r="L87" s="20"/>
    </row>
    <row r="88" spans="1:12" x14ac:dyDescent="0.25">
      <c r="A88" s="39"/>
      <c r="B88" s="20"/>
      <c r="C88" s="168">
        <v>2</v>
      </c>
      <c r="D88" s="184">
        <f t="shared" si="3"/>
        <v>1676.1544530000001</v>
      </c>
      <c r="E88" s="185">
        <v>42401</v>
      </c>
      <c r="F88" s="186">
        <f t="shared" si="1"/>
        <v>2159.962691416667</v>
      </c>
      <c r="G88" s="168"/>
      <c r="H88" s="168"/>
      <c r="I88" s="169"/>
      <c r="J88" s="20"/>
      <c r="K88" s="20"/>
      <c r="L88" s="20"/>
    </row>
    <row r="89" spans="1:12" x14ac:dyDescent="0.25">
      <c r="A89" s="39"/>
      <c r="B89" s="20"/>
      <c r="C89" s="168">
        <v>3</v>
      </c>
      <c r="D89" s="184">
        <f t="shared" si="3"/>
        <v>1740.9492600000001</v>
      </c>
      <c r="E89" s="185">
        <v>42430</v>
      </c>
      <c r="F89" s="186">
        <f t="shared" si="1"/>
        <v>2106.3074036666671</v>
      </c>
      <c r="G89" s="168"/>
      <c r="H89" s="168"/>
      <c r="I89" s="169"/>
      <c r="J89" s="20"/>
      <c r="K89" s="20"/>
      <c r="L89" s="20"/>
    </row>
    <row r="90" spans="1:12" x14ac:dyDescent="0.25">
      <c r="A90" s="39"/>
      <c r="B90" s="20"/>
      <c r="C90" s="168">
        <v>4</v>
      </c>
      <c r="D90" s="184">
        <f t="shared" si="3"/>
        <v>1742.010196</v>
      </c>
      <c r="E90" s="185">
        <v>42461</v>
      </c>
      <c r="F90" s="186">
        <f t="shared" si="1"/>
        <v>2060.6837809166668</v>
      </c>
      <c r="G90" s="168"/>
      <c r="H90" s="168"/>
      <c r="I90" s="169"/>
      <c r="J90" s="20"/>
      <c r="K90" s="20"/>
      <c r="L90" s="20"/>
    </row>
    <row r="91" spans="1:12" x14ac:dyDescent="0.25">
      <c r="A91" s="39"/>
      <c r="B91" s="20"/>
      <c r="C91" s="168">
        <v>5</v>
      </c>
      <c r="D91" s="184">
        <f t="shared" si="3"/>
        <v>1780.999421</v>
      </c>
      <c r="E91" s="185">
        <v>42491</v>
      </c>
      <c r="F91" s="186">
        <f t="shared" si="1"/>
        <v>2030.3021243333335</v>
      </c>
      <c r="G91" s="168"/>
      <c r="H91" s="168"/>
      <c r="I91" s="169"/>
      <c r="J91" s="20"/>
      <c r="K91" s="20"/>
      <c r="L91" s="20"/>
    </row>
    <row r="92" spans="1:12" x14ac:dyDescent="0.25">
      <c r="A92" s="39"/>
      <c r="B92" s="20"/>
      <c r="C92" s="168">
        <v>6</v>
      </c>
      <c r="D92" s="184">
        <f t="shared" si="3"/>
        <v>1838.269536</v>
      </c>
      <c r="E92" s="185">
        <v>42522</v>
      </c>
      <c r="F92" s="186">
        <f t="shared" si="1"/>
        <v>2011.2532675833334</v>
      </c>
      <c r="G92" s="168"/>
      <c r="H92" s="168"/>
      <c r="I92" s="169"/>
      <c r="J92" s="20"/>
      <c r="K92" s="20"/>
      <c r="L92" s="20"/>
    </row>
    <row r="93" spans="1:12" x14ac:dyDescent="0.25">
      <c r="A93" s="39"/>
      <c r="B93" s="20"/>
      <c r="C93" s="168">
        <v>7</v>
      </c>
      <c r="D93" s="184">
        <f t="shared" si="3"/>
        <v>1638.6985540000001</v>
      </c>
      <c r="E93" s="185">
        <v>42552</v>
      </c>
      <c r="F93" s="186">
        <f t="shared" si="1"/>
        <v>1932.158091</v>
      </c>
      <c r="G93" s="168"/>
      <c r="H93" s="168"/>
      <c r="I93" s="169"/>
      <c r="J93" s="20"/>
      <c r="K93" s="20"/>
      <c r="L93" s="20"/>
    </row>
    <row r="94" spans="1:12" x14ac:dyDescent="0.25">
      <c r="A94" s="39"/>
      <c r="B94" s="20"/>
      <c r="C94" s="168">
        <v>8</v>
      </c>
      <c r="D94" s="184">
        <f t="shared" si="3"/>
        <v>2098.718492</v>
      </c>
      <c r="E94" s="185">
        <v>42583</v>
      </c>
      <c r="F94" s="186">
        <f t="shared" si="1"/>
        <v>1919.2065589999995</v>
      </c>
      <c r="G94" s="168"/>
      <c r="H94" s="168"/>
      <c r="I94" s="169"/>
      <c r="J94" s="20"/>
      <c r="K94" s="20"/>
      <c r="L94" s="20"/>
    </row>
    <row r="95" spans="1:12" x14ac:dyDescent="0.25">
      <c r="A95" s="39"/>
      <c r="B95" s="20"/>
      <c r="C95" s="168">
        <v>9</v>
      </c>
      <c r="D95" s="184">
        <f t="shared" si="3"/>
        <v>1822.1233090000001</v>
      </c>
      <c r="E95" s="185">
        <v>42614</v>
      </c>
      <c r="F95" s="186">
        <f t="shared" si="1"/>
        <v>1885.2964368333332</v>
      </c>
      <c r="G95" s="168"/>
      <c r="H95" s="168"/>
      <c r="I95" s="169"/>
      <c r="J95" s="20"/>
      <c r="K95" s="20"/>
      <c r="L95" s="20"/>
    </row>
    <row r="96" spans="1:12" x14ac:dyDescent="0.25">
      <c r="A96" s="39"/>
      <c r="B96" s="20"/>
      <c r="C96" s="168">
        <v>10</v>
      </c>
      <c r="D96" s="184">
        <f t="shared" si="3"/>
        <v>1770.40635</v>
      </c>
      <c r="E96" s="185">
        <v>42644</v>
      </c>
      <c r="F96" s="186">
        <f t="shared" si="1"/>
        <v>1844.6530949166665</v>
      </c>
      <c r="G96" s="168"/>
      <c r="H96" s="168"/>
      <c r="I96" s="169"/>
      <c r="J96" s="20"/>
      <c r="K96" s="20"/>
      <c r="L96" s="20"/>
    </row>
    <row r="97" spans="1:12" x14ac:dyDescent="0.25">
      <c r="A97" s="39"/>
      <c r="B97" s="20"/>
      <c r="C97" s="168">
        <v>11</v>
      </c>
      <c r="D97" s="184">
        <f t="shared" si="3"/>
        <v>2067.8305599999999</v>
      </c>
      <c r="E97" s="185">
        <v>42675</v>
      </c>
      <c r="F97" s="186">
        <f t="shared" si="1"/>
        <v>1833.9411681666668</v>
      </c>
      <c r="G97" s="168"/>
      <c r="H97" s="168"/>
      <c r="I97" s="169"/>
      <c r="J97" s="20"/>
      <c r="K97" s="20"/>
      <c r="L97" s="20"/>
    </row>
    <row r="98" spans="1:12" x14ac:dyDescent="0.25">
      <c r="A98" s="39"/>
      <c r="B98" s="20"/>
      <c r="C98" s="168">
        <v>12</v>
      </c>
      <c r="D98" s="184">
        <f>D24</f>
        <v>2114.9137700000001</v>
      </c>
      <c r="E98" s="185">
        <v>42705</v>
      </c>
      <c r="F98" s="186">
        <f t="shared" si="1"/>
        <v>1831.1781966666667</v>
      </c>
      <c r="G98" s="168"/>
      <c r="H98" s="168"/>
      <c r="I98" s="169"/>
      <c r="J98" s="20"/>
      <c r="K98" s="20"/>
      <c r="L98" s="20"/>
    </row>
    <row r="99" spans="1:12" x14ac:dyDescent="0.25">
      <c r="A99" s="39"/>
      <c r="B99" s="20">
        <v>2016</v>
      </c>
      <c r="C99" s="168">
        <v>1</v>
      </c>
      <c r="D99" s="184">
        <f t="shared" ref="D99:D109" si="4">E13</f>
        <v>1649.240352</v>
      </c>
      <c r="E99" s="185">
        <v>42736</v>
      </c>
      <c r="F99" s="186">
        <f t="shared" si="1"/>
        <v>1828.3595210833334</v>
      </c>
      <c r="G99" s="168"/>
      <c r="H99" s="168"/>
      <c r="I99" s="169"/>
      <c r="J99" s="20"/>
      <c r="K99" s="20"/>
      <c r="L99" s="20"/>
    </row>
    <row r="100" spans="1:12" x14ac:dyDescent="0.25">
      <c r="A100" s="39"/>
      <c r="B100" s="20"/>
      <c r="C100" s="168">
        <v>2</v>
      </c>
      <c r="D100" s="184">
        <f t="shared" si="4"/>
        <v>1803.816791</v>
      </c>
      <c r="E100" s="185">
        <v>42767</v>
      </c>
      <c r="F100" s="186">
        <f t="shared" si="1"/>
        <v>1838.9980492499999</v>
      </c>
      <c r="G100" s="168"/>
      <c r="H100" s="168"/>
      <c r="I100" s="169"/>
      <c r="J100" s="20"/>
      <c r="K100" s="20"/>
      <c r="L100" s="20"/>
    </row>
    <row r="101" spans="1:12" x14ac:dyDescent="0.25">
      <c r="A101" s="39"/>
      <c r="B101" s="20"/>
      <c r="C101" s="168">
        <v>3</v>
      </c>
      <c r="D101" s="184">
        <f t="shared" si="4"/>
        <v>1955.1701169999999</v>
      </c>
      <c r="E101" s="185">
        <v>42795</v>
      </c>
      <c r="F101" s="186">
        <f t="shared" si="1"/>
        <v>1856.8497873333336</v>
      </c>
      <c r="G101" s="168"/>
      <c r="H101" s="168"/>
      <c r="I101" s="169"/>
      <c r="J101" s="20"/>
      <c r="K101" s="20"/>
      <c r="L101" s="20"/>
    </row>
    <row r="102" spans="1:12" x14ac:dyDescent="0.25">
      <c r="A102" s="39"/>
      <c r="B102" s="20"/>
      <c r="C102" s="168">
        <v>4</v>
      </c>
      <c r="D102" s="184">
        <f t="shared" si="4"/>
        <v>1828.5654480000001</v>
      </c>
      <c r="E102" s="185">
        <v>42826</v>
      </c>
      <c r="F102" s="186">
        <f t="shared" si="1"/>
        <v>1864.0627250000005</v>
      </c>
      <c r="G102" s="168"/>
      <c r="H102" s="168"/>
      <c r="I102" s="169"/>
      <c r="J102" s="20"/>
      <c r="K102" s="20"/>
      <c r="L102" s="20"/>
    </row>
    <row r="103" spans="1:12" x14ac:dyDescent="0.25">
      <c r="A103" s="39"/>
      <c r="B103" s="20"/>
      <c r="C103" s="168">
        <v>5</v>
      </c>
      <c r="D103" s="184">
        <f t="shared" si="4"/>
        <v>1814.8264059999999</v>
      </c>
      <c r="E103" s="185">
        <v>42856</v>
      </c>
      <c r="F103" s="186">
        <f t="shared" si="1"/>
        <v>1866.8816404166671</v>
      </c>
      <c r="G103" s="168"/>
      <c r="H103" s="168"/>
      <c r="I103" s="169"/>
      <c r="J103" s="20"/>
      <c r="K103" s="20"/>
      <c r="L103" s="20"/>
    </row>
    <row r="104" spans="1:12" x14ac:dyDescent="0.25">
      <c r="A104" s="39"/>
      <c r="B104" s="20"/>
      <c r="C104" s="168">
        <v>6</v>
      </c>
      <c r="D104" s="184">
        <f t="shared" si="4"/>
        <v>1745.6068969999999</v>
      </c>
      <c r="E104" s="185">
        <v>42887</v>
      </c>
      <c r="F104" s="186">
        <f t="shared" si="1"/>
        <v>1859.1597538333335</v>
      </c>
      <c r="G104" s="168"/>
      <c r="H104" s="168"/>
      <c r="I104" s="169"/>
      <c r="J104" s="20"/>
      <c r="K104" s="20"/>
      <c r="L104" s="20"/>
    </row>
    <row r="105" spans="1:12" x14ac:dyDescent="0.25">
      <c r="A105" s="39"/>
      <c r="B105" s="20"/>
      <c r="C105" s="168">
        <v>7</v>
      </c>
      <c r="D105" s="184">
        <f t="shared" si="4"/>
        <v>1925.3197829999999</v>
      </c>
      <c r="E105" s="185">
        <v>42917</v>
      </c>
      <c r="F105" s="186">
        <f t="shared" si="1"/>
        <v>1883.0448562500003</v>
      </c>
      <c r="G105" s="168"/>
      <c r="H105" s="168"/>
      <c r="I105" s="169"/>
      <c r="J105" s="20"/>
      <c r="K105" s="20"/>
      <c r="L105" s="20"/>
    </row>
    <row r="106" spans="1:12" x14ac:dyDescent="0.25">
      <c r="A106" s="39"/>
      <c r="B106" s="20"/>
      <c r="C106" s="168">
        <v>8</v>
      </c>
      <c r="D106" s="184">
        <f t="shared" si="4"/>
        <v>1959.053568</v>
      </c>
      <c r="E106" s="185">
        <v>42948</v>
      </c>
      <c r="F106" s="186">
        <f t="shared" si="1"/>
        <v>1871.4061125833332</v>
      </c>
      <c r="G106" s="168"/>
      <c r="H106" s="168"/>
      <c r="I106" s="169"/>
      <c r="J106" s="20"/>
      <c r="K106" s="20"/>
      <c r="L106" s="20"/>
    </row>
    <row r="107" spans="1:12" x14ac:dyDescent="0.25">
      <c r="A107" s="39"/>
      <c r="B107" s="20"/>
      <c r="C107" s="168">
        <v>9</v>
      </c>
      <c r="D107" s="184">
        <f t="shared" si="4"/>
        <v>1827.246087</v>
      </c>
      <c r="E107" s="185">
        <v>42979</v>
      </c>
      <c r="F107" s="186">
        <f t="shared" si="1"/>
        <v>1871.8330107499996</v>
      </c>
      <c r="G107" s="168"/>
      <c r="H107" s="168"/>
      <c r="I107" s="169"/>
      <c r="J107" s="20"/>
      <c r="K107" s="20"/>
      <c r="L107" s="20"/>
    </row>
    <row r="108" spans="1:12" x14ac:dyDescent="0.25">
      <c r="A108" s="39"/>
      <c r="B108" s="20"/>
      <c r="C108" s="168">
        <v>10</v>
      </c>
      <c r="D108" s="184">
        <f t="shared" si="4"/>
        <v>1913.9384050000001</v>
      </c>
      <c r="E108" s="185">
        <v>43009</v>
      </c>
      <c r="F108" s="186">
        <f t="shared" si="1"/>
        <v>1883.7940153333332</v>
      </c>
      <c r="G108" s="168"/>
      <c r="H108" s="168"/>
      <c r="I108" s="169"/>
      <c r="J108" s="20"/>
      <c r="K108" s="20"/>
      <c r="L108" s="20"/>
    </row>
    <row r="109" spans="1:12" x14ac:dyDescent="0.25">
      <c r="A109" s="39"/>
      <c r="B109" s="20"/>
      <c r="C109" s="168">
        <v>11</v>
      </c>
      <c r="D109" s="184">
        <f t="shared" si="4"/>
        <v>1924.9985919999999</v>
      </c>
      <c r="E109" s="185">
        <v>43040</v>
      </c>
      <c r="F109" s="186">
        <f t="shared" si="1"/>
        <v>1871.8913513333334</v>
      </c>
      <c r="G109" s="168"/>
      <c r="H109" s="168"/>
      <c r="I109" s="169"/>
      <c r="J109" s="20"/>
      <c r="K109" s="20"/>
      <c r="L109" s="20"/>
    </row>
    <row r="110" spans="1:12" x14ac:dyDescent="0.25">
      <c r="A110" s="39"/>
      <c r="B110" s="20"/>
      <c r="C110" s="168">
        <v>12</v>
      </c>
      <c r="D110" s="184">
        <f>E24</f>
        <v>1818.2283709999999</v>
      </c>
      <c r="E110" s="185">
        <v>43070</v>
      </c>
      <c r="F110" s="186">
        <f t="shared" si="1"/>
        <v>1847.1675680833332</v>
      </c>
      <c r="G110" s="168"/>
      <c r="H110" s="168"/>
      <c r="I110" s="169"/>
      <c r="J110" s="20"/>
      <c r="K110" s="20"/>
      <c r="L110" s="20"/>
    </row>
    <row r="111" spans="1:12" x14ac:dyDescent="0.25">
      <c r="A111" s="39"/>
      <c r="B111" s="20">
        <v>2017</v>
      </c>
      <c r="C111" s="168">
        <v>1</v>
      </c>
      <c r="D111" s="187">
        <f t="shared" ref="D111:D121" si="5">F13</f>
        <v>1837.9507060000001</v>
      </c>
      <c r="E111" s="185">
        <v>43101</v>
      </c>
      <c r="F111" s="186">
        <f t="shared" si="1"/>
        <v>1862.8934309166668</v>
      </c>
      <c r="G111" s="168"/>
      <c r="H111" s="168"/>
      <c r="I111" s="169"/>
      <c r="J111" s="20"/>
      <c r="K111" s="20"/>
      <c r="L111" s="20"/>
    </row>
    <row r="112" spans="1:12" x14ac:dyDescent="0.25">
      <c r="A112" s="39"/>
      <c r="B112" s="20"/>
      <c r="C112" s="168">
        <v>2</v>
      </c>
      <c r="D112" s="187">
        <f t="shared" si="5"/>
        <v>1732.9074189999999</v>
      </c>
      <c r="E112" s="185">
        <v>43132</v>
      </c>
      <c r="F112" s="186">
        <f t="shared" si="1"/>
        <v>1856.9843165833333</v>
      </c>
      <c r="G112" s="168"/>
      <c r="H112" s="168"/>
      <c r="I112" s="169"/>
      <c r="J112" s="20"/>
      <c r="K112" s="20"/>
      <c r="L112" s="20"/>
    </row>
    <row r="113" spans="1:12" x14ac:dyDescent="0.25">
      <c r="A113" s="39"/>
      <c r="B113" s="20"/>
      <c r="C113" s="168">
        <v>3</v>
      </c>
      <c r="D113" s="187">
        <f t="shared" si="5"/>
        <v>1853.958222</v>
      </c>
      <c r="E113" s="185">
        <v>43160</v>
      </c>
      <c r="F113" s="186">
        <f t="shared" si="1"/>
        <v>1848.549992</v>
      </c>
      <c r="G113" s="168"/>
      <c r="H113" s="168"/>
      <c r="I113" s="169"/>
      <c r="J113" s="20"/>
      <c r="K113" s="20"/>
      <c r="L113" s="20"/>
    </row>
    <row r="114" spans="1:12" x14ac:dyDescent="0.25">
      <c r="A114" s="39"/>
      <c r="B114" s="20"/>
      <c r="C114" s="168">
        <v>4</v>
      </c>
      <c r="D114" s="187">
        <f t="shared" si="5"/>
        <v>2030.2257830000001</v>
      </c>
      <c r="E114" s="185">
        <v>43191</v>
      </c>
      <c r="F114" s="186">
        <f t="shared" si="1"/>
        <v>1865.3550199166668</v>
      </c>
      <c r="G114" s="168"/>
      <c r="H114" s="168"/>
      <c r="I114" s="169"/>
      <c r="J114" s="20"/>
      <c r="K114" s="20"/>
      <c r="L114" s="20"/>
    </row>
    <row r="115" spans="1:12" x14ac:dyDescent="0.25">
      <c r="A115" s="39"/>
      <c r="B115" s="20"/>
      <c r="C115" s="168">
        <v>5</v>
      </c>
      <c r="D115" s="187">
        <f t="shared" si="5"/>
        <v>2232.9720910000001</v>
      </c>
      <c r="E115" s="185">
        <v>43221</v>
      </c>
      <c r="F115" s="186">
        <f t="shared" si="1"/>
        <v>1900.2004936666669</v>
      </c>
      <c r="G115" s="168"/>
      <c r="H115" s="168"/>
      <c r="I115" s="169"/>
      <c r="J115" s="20"/>
      <c r="K115" s="20"/>
      <c r="L115" s="20"/>
    </row>
    <row r="116" spans="1:12" x14ac:dyDescent="0.25">
      <c r="A116" s="39"/>
      <c r="B116" s="20"/>
      <c r="C116" s="168">
        <v>6</v>
      </c>
      <c r="D116" s="187">
        <f t="shared" si="5"/>
        <v>2079.872378</v>
      </c>
      <c r="E116" s="185">
        <v>43252</v>
      </c>
      <c r="F116" s="186">
        <f t="shared" si="1"/>
        <v>1928.0559504166665</v>
      </c>
      <c r="G116" s="168"/>
      <c r="H116" s="168"/>
      <c r="I116" s="169"/>
      <c r="J116" s="20"/>
      <c r="K116" s="20"/>
      <c r="L116" s="20"/>
    </row>
    <row r="117" spans="1:12" x14ac:dyDescent="0.25">
      <c r="A117" s="39"/>
      <c r="B117" s="20"/>
      <c r="C117" s="168">
        <v>7</v>
      </c>
      <c r="D117" s="187">
        <f t="shared" si="5"/>
        <v>2123.2152719999999</v>
      </c>
      <c r="E117" s="185">
        <v>43282</v>
      </c>
      <c r="F117" s="186">
        <f t="shared" si="1"/>
        <v>1944.5472411666667</v>
      </c>
      <c r="G117" s="168"/>
      <c r="H117" s="168"/>
      <c r="I117" s="169"/>
      <c r="J117" s="20"/>
      <c r="K117" s="20"/>
      <c r="L117" s="20"/>
    </row>
    <row r="118" spans="1:12" x14ac:dyDescent="0.25">
      <c r="A118" s="39"/>
      <c r="B118" s="20"/>
      <c r="C118" s="168">
        <v>8</v>
      </c>
      <c r="D118" s="187">
        <f t="shared" si="5"/>
        <v>2157.2423749999998</v>
      </c>
      <c r="E118" s="185">
        <v>43313</v>
      </c>
      <c r="F118" s="186">
        <f t="shared" ref="F118:F120" si="6">+AVERAGE(D107:D118)</f>
        <v>1961.0629750833334</v>
      </c>
      <c r="G118" s="168"/>
      <c r="H118" s="168"/>
      <c r="I118" s="169"/>
      <c r="J118" s="20"/>
      <c r="K118" s="20"/>
      <c r="L118" s="20"/>
    </row>
    <row r="119" spans="1:12" x14ac:dyDescent="0.25">
      <c r="A119" s="39"/>
      <c r="B119" s="20"/>
      <c r="C119" s="168">
        <v>9</v>
      </c>
      <c r="D119" s="187">
        <f t="shared" si="5"/>
        <v>2034.456248</v>
      </c>
      <c r="E119" s="185">
        <v>43344</v>
      </c>
      <c r="F119" s="186">
        <f t="shared" si="6"/>
        <v>1978.3304885</v>
      </c>
      <c r="G119" s="168"/>
      <c r="H119" s="168"/>
      <c r="I119" s="169"/>
      <c r="J119" s="20"/>
      <c r="K119" s="20"/>
      <c r="L119" s="20"/>
    </row>
    <row r="120" spans="1:12" x14ac:dyDescent="0.25">
      <c r="A120" s="39"/>
      <c r="B120" s="20"/>
      <c r="C120" s="168">
        <v>10</v>
      </c>
      <c r="D120" s="187">
        <f t="shared" si="5"/>
        <v>2652.0520310000002</v>
      </c>
      <c r="E120" s="185">
        <v>43374</v>
      </c>
      <c r="F120" s="186">
        <f t="shared" si="6"/>
        <v>2039.8399573333334</v>
      </c>
      <c r="G120" s="168"/>
      <c r="H120" s="168"/>
      <c r="I120" s="169"/>
      <c r="J120" s="20"/>
      <c r="K120" s="20"/>
      <c r="L120" s="20"/>
    </row>
    <row r="121" spans="1:12" x14ac:dyDescent="0.25">
      <c r="A121" s="39"/>
      <c r="B121" s="20"/>
      <c r="C121" s="168">
        <v>11</v>
      </c>
      <c r="D121" s="187">
        <f t="shared" si="5"/>
        <v>2263.172677</v>
      </c>
      <c r="E121" s="185">
        <v>43405</v>
      </c>
      <c r="F121" s="186">
        <f t="shared" ref="F121:F134" si="7">+AVERAGE(D110:D121)</f>
        <v>2068.0211310833329</v>
      </c>
      <c r="G121" s="168"/>
      <c r="H121" s="168"/>
      <c r="I121" s="169"/>
      <c r="J121" s="20"/>
      <c r="K121" s="20"/>
      <c r="L121" s="20"/>
    </row>
    <row r="122" spans="1:12" x14ac:dyDescent="0.25">
      <c r="A122" s="39"/>
      <c r="B122" s="20"/>
      <c r="C122" s="168">
        <v>12</v>
      </c>
      <c r="D122" s="187">
        <f>F24</f>
        <v>2186.4439640000001</v>
      </c>
      <c r="E122" s="185">
        <v>43435</v>
      </c>
      <c r="F122" s="186">
        <f t="shared" si="7"/>
        <v>2098.7057638333331</v>
      </c>
      <c r="G122" s="168"/>
      <c r="H122" s="168"/>
      <c r="I122" s="169"/>
      <c r="J122" s="20"/>
      <c r="K122" s="20"/>
      <c r="L122" s="20"/>
    </row>
    <row r="123" spans="1:12" x14ac:dyDescent="0.25">
      <c r="A123" s="39"/>
      <c r="B123" s="20">
        <v>2018</v>
      </c>
      <c r="C123" s="168">
        <v>1</v>
      </c>
      <c r="D123" s="187">
        <f>+G13</f>
        <v>2054.2037759999998</v>
      </c>
      <c r="E123" s="185">
        <v>43466</v>
      </c>
      <c r="F123" s="186">
        <f t="shared" si="7"/>
        <v>2116.7268529999997</v>
      </c>
      <c r="G123" s="168"/>
      <c r="H123" s="168"/>
      <c r="I123" s="169"/>
      <c r="J123" s="20"/>
      <c r="K123" s="20"/>
      <c r="L123" s="20"/>
    </row>
    <row r="124" spans="1:12" x14ac:dyDescent="0.25">
      <c r="A124" s="39"/>
      <c r="B124" s="20"/>
      <c r="C124" s="168">
        <v>2</v>
      </c>
      <c r="D124" s="187">
        <f t="shared" ref="D124:D134" si="8">+G14</f>
        <v>2070.6958629999999</v>
      </c>
      <c r="E124" s="185">
        <v>43497</v>
      </c>
      <c r="F124" s="186">
        <f t="shared" si="7"/>
        <v>2144.8758899999998</v>
      </c>
      <c r="G124" s="168"/>
      <c r="H124" s="168"/>
      <c r="I124" s="169"/>
      <c r="J124" s="20"/>
      <c r="K124" s="20"/>
      <c r="L124" s="20"/>
    </row>
    <row r="125" spans="1:12" x14ac:dyDescent="0.25">
      <c r="A125" s="39"/>
      <c r="B125" s="20"/>
      <c r="C125" s="168">
        <v>3</v>
      </c>
      <c r="D125" s="187">
        <f t="shared" si="8"/>
        <v>2168.371834</v>
      </c>
      <c r="E125" s="185">
        <v>43525</v>
      </c>
      <c r="F125" s="186">
        <f>+AVERAGE(D114:D125)</f>
        <v>2171.0770243333336</v>
      </c>
      <c r="G125" s="20"/>
      <c r="H125" s="20"/>
      <c r="I125" s="113"/>
      <c r="J125" s="20"/>
      <c r="K125" s="20"/>
      <c r="L125" s="20"/>
    </row>
    <row r="126" spans="1:12" x14ac:dyDescent="0.25">
      <c r="A126" s="39"/>
      <c r="B126" s="20"/>
      <c r="C126" s="168">
        <v>4</v>
      </c>
      <c r="D126" s="187">
        <f t="shared" si="8"/>
        <v>2376.5972409999999</v>
      </c>
      <c r="E126" s="185">
        <v>43556</v>
      </c>
      <c r="F126" s="186">
        <f>+AVERAGE(D115:D126)</f>
        <v>2199.9413125000001</v>
      </c>
      <c r="G126" s="20"/>
      <c r="H126" s="20"/>
      <c r="I126" s="113"/>
      <c r="J126" s="20"/>
      <c r="K126" s="20"/>
      <c r="L126" s="20"/>
    </row>
    <row r="127" spans="1:12" x14ac:dyDescent="0.25">
      <c r="A127" s="39"/>
      <c r="B127" s="39"/>
      <c r="C127" s="168">
        <v>5</v>
      </c>
      <c r="D127" s="187">
        <f>+G17</f>
        <v>2451.1715340000001</v>
      </c>
      <c r="E127" s="185">
        <v>43586</v>
      </c>
      <c r="F127" s="186">
        <f>+AVERAGE(D116:D127)</f>
        <v>2218.124599416667</v>
      </c>
      <c r="G127" s="39"/>
      <c r="H127" s="39"/>
      <c r="J127" s="20"/>
      <c r="K127" s="20"/>
      <c r="L127" s="20"/>
    </row>
    <row r="128" spans="1:12" x14ac:dyDescent="0.25">
      <c r="A128" s="39"/>
      <c r="B128" s="39"/>
      <c r="C128" s="168">
        <v>6</v>
      </c>
      <c r="D128" s="187">
        <f t="shared" si="8"/>
        <v>2026.8736100000001</v>
      </c>
      <c r="E128" s="185">
        <v>43617</v>
      </c>
      <c r="F128" s="186">
        <f>+AVERAGE(D117:D128)</f>
        <v>2213.7080354166669</v>
      </c>
      <c r="G128" s="39"/>
      <c r="J128" s="20"/>
      <c r="K128" s="20"/>
      <c r="L128" s="20"/>
    </row>
    <row r="129" spans="1:12" x14ac:dyDescent="0.25">
      <c r="A129" s="39"/>
      <c r="B129" s="39"/>
      <c r="C129" s="168">
        <v>7</v>
      </c>
      <c r="D129" s="187">
        <f t="shared" si="8"/>
        <v>2340.732117</v>
      </c>
      <c r="E129" s="185">
        <v>43647</v>
      </c>
      <c r="F129" s="186">
        <f>+AVERAGE(D118:D129)</f>
        <v>2231.8344391666665</v>
      </c>
      <c r="G129" s="39"/>
      <c r="J129" s="20"/>
      <c r="K129" s="20"/>
      <c r="L129" s="20"/>
    </row>
    <row r="130" spans="1:12" x14ac:dyDescent="0.25">
      <c r="A130" s="39"/>
      <c r="B130" s="39"/>
      <c r="C130" s="168">
        <v>8</v>
      </c>
      <c r="D130" s="187">
        <f t="shared" si="8"/>
        <v>2583.0847309999999</v>
      </c>
      <c r="E130" s="185">
        <v>43678</v>
      </c>
      <c r="F130" s="186">
        <f t="shared" si="7"/>
        <v>2267.3213021666666</v>
      </c>
      <c r="G130" s="39"/>
      <c r="J130" s="20"/>
      <c r="K130" s="20"/>
      <c r="L130" s="20"/>
    </row>
    <row r="131" spans="1:12" x14ac:dyDescent="0.25">
      <c r="A131" s="39"/>
      <c r="B131" s="39"/>
      <c r="C131" s="168">
        <v>9</v>
      </c>
      <c r="D131" s="187">
        <f t="shared" si="8"/>
        <v>0</v>
      </c>
      <c r="E131" s="185">
        <v>43709</v>
      </c>
      <c r="F131" s="186">
        <f>+AVERAGE(D120:D131)</f>
        <v>2097.7832814999997</v>
      </c>
      <c r="G131" s="39"/>
      <c r="J131" s="20"/>
      <c r="K131" s="20"/>
      <c r="L131" s="20"/>
    </row>
    <row r="132" spans="1:12" x14ac:dyDescent="0.25">
      <c r="A132" s="39"/>
      <c r="B132" s="39"/>
      <c r="C132" s="168">
        <v>10</v>
      </c>
      <c r="D132" s="187">
        <f t="shared" si="8"/>
        <v>0</v>
      </c>
      <c r="E132" s="185">
        <v>43739</v>
      </c>
      <c r="F132" s="186">
        <f t="shared" si="7"/>
        <v>1876.7789455833329</v>
      </c>
      <c r="G132" s="39"/>
      <c r="J132" s="20"/>
      <c r="K132" s="20"/>
      <c r="L132" s="20"/>
    </row>
    <row r="133" spans="1:12" x14ac:dyDescent="0.25">
      <c r="A133" s="39"/>
      <c r="B133" s="39"/>
      <c r="C133" s="39">
        <v>11</v>
      </c>
      <c r="D133" s="187">
        <f>+G23</f>
        <v>0</v>
      </c>
      <c r="E133" s="185">
        <v>43770</v>
      </c>
      <c r="F133" s="186">
        <f>+AVERAGE(D122:D133)</f>
        <v>1688.1812225000001</v>
      </c>
      <c r="G133" s="39"/>
      <c r="J133" s="20"/>
      <c r="K133" s="20"/>
      <c r="L133" s="20"/>
    </row>
    <row r="134" spans="1:12" x14ac:dyDescent="0.25">
      <c r="A134" s="39"/>
      <c r="B134" s="39"/>
      <c r="C134" s="39">
        <v>12</v>
      </c>
      <c r="D134" s="187">
        <f t="shared" si="8"/>
        <v>0</v>
      </c>
      <c r="E134" s="185">
        <v>43800</v>
      </c>
      <c r="F134" s="186">
        <f t="shared" si="7"/>
        <v>1505.9775588333332</v>
      </c>
      <c r="G134" s="39"/>
      <c r="J134" s="20"/>
      <c r="K134" s="20"/>
      <c r="L134" s="20"/>
    </row>
    <row r="135" spans="1:12" x14ac:dyDescent="0.25">
      <c r="A135" s="39"/>
      <c r="B135" s="39"/>
      <c r="C135" s="39"/>
      <c r="D135" s="187"/>
      <c r="E135" s="39"/>
      <c r="F135" s="188"/>
      <c r="G135" s="39"/>
    </row>
    <row r="136" spans="1:12" x14ac:dyDescent="0.25">
      <c r="B136" s="170"/>
      <c r="C136" s="170"/>
      <c r="D136" s="170"/>
      <c r="E136" s="170"/>
      <c r="F136" s="174"/>
      <c r="G136" s="170"/>
    </row>
    <row r="137" spans="1:12" x14ac:dyDescent="0.25">
      <c r="B137" s="170"/>
      <c r="C137" s="170"/>
      <c r="D137" s="170"/>
      <c r="E137" s="170"/>
      <c r="F137" s="174"/>
      <c r="G137" s="170"/>
    </row>
    <row r="138" spans="1:12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209" t="s">
        <v>139</v>
      </c>
      <c r="D7" s="209"/>
      <c r="E7" s="209"/>
      <c r="F7" s="209"/>
      <c r="G7" s="209"/>
      <c r="H7" s="209"/>
      <c r="I7" s="209"/>
      <c r="J7" s="209"/>
      <c r="K7" s="59"/>
    </row>
    <row r="8" spans="1:20" x14ac:dyDescent="0.25">
      <c r="A8" s="57"/>
      <c r="B8" s="40"/>
      <c r="C8" s="201" t="s">
        <v>138</v>
      </c>
      <c r="D8" s="201"/>
      <c r="E8" s="201"/>
      <c r="F8" s="201"/>
      <c r="G8" s="201"/>
      <c r="H8" s="201"/>
      <c r="I8" s="201"/>
      <c r="J8" s="201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10" t="str">
        <f>'Histórico importaciones'!C10</f>
        <v>Año</v>
      </c>
      <c r="D10" s="210"/>
      <c r="E10" s="210"/>
      <c r="F10" s="210"/>
      <c r="G10" s="210"/>
      <c r="H10" s="206" t="str">
        <f>'Histórico importaciones'!H10</f>
        <v>% Cambio   '19/'18</v>
      </c>
      <c r="I10" s="206" t="str">
        <f>'Histórico importaciones'!I10</f>
        <v xml:space="preserve"> '19 como % de '18</v>
      </c>
      <c r="J10" s="206" t="str">
        <f>'Histórico importaciones'!J10</f>
        <v>% Cambio   '18/'17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57">
        <f>'Histórico importaciones'!C11</f>
        <v>2015</v>
      </c>
      <c r="D11" s="157">
        <f>'Histórico importaciones'!D11</f>
        <v>2016</v>
      </c>
      <c r="E11" s="157">
        <f>'Histórico importaciones'!E11</f>
        <v>2017</v>
      </c>
      <c r="F11" s="157">
        <f>'Histórico importaciones'!F11</f>
        <v>2018</v>
      </c>
      <c r="G11" s="157">
        <f>'Histórico importaciones'!G11</f>
        <v>2019</v>
      </c>
      <c r="H11" s="206"/>
      <c r="I11" s="206"/>
      <c r="J11" s="206"/>
      <c r="K11" s="59"/>
      <c r="L11" s="39"/>
      <c r="N11" s="165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0">
        <v>106.291208</v>
      </c>
      <c r="D13" s="120">
        <v>74.541599000000005</v>
      </c>
      <c r="E13" s="120">
        <v>93.855985000000004</v>
      </c>
      <c r="F13" s="120">
        <v>100.38683899999999</v>
      </c>
      <c r="G13" s="120">
        <v>159.328</v>
      </c>
      <c r="H13" s="160">
        <v>58.714032224881606</v>
      </c>
      <c r="I13" s="160">
        <v>158.71403222488161</v>
      </c>
      <c r="J13" s="160">
        <v>6.9583777742037389</v>
      </c>
      <c r="K13" s="59"/>
      <c r="L13" s="39"/>
      <c r="M13" s="39">
        <f t="shared" ref="M13:M24" si="0">IF(G13="","",1)</f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0">
        <v>82.136073999999994</v>
      </c>
      <c r="D14" s="120">
        <v>93.370705000000001</v>
      </c>
      <c r="E14" s="120">
        <v>97.534081</v>
      </c>
      <c r="F14" s="120">
        <v>88.662051000000005</v>
      </c>
      <c r="G14" s="120">
        <v>113.888667</v>
      </c>
      <c r="H14" s="160">
        <v>28.452551813853244</v>
      </c>
      <c r="I14" s="160">
        <v>128.45255181385323</v>
      </c>
      <c r="J14" s="160">
        <v>-9.0963383353148011</v>
      </c>
      <c r="K14" s="59"/>
      <c r="L14" s="39"/>
      <c r="M14" s="39">
        <f t="shared" si="0"/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0">
        <v>113.27115000000001</v>
      </c>
      <c r="D15" s="120">
        <v>95.997639000000007</v>
      </c>
      <c r="E15" s="120">
        <v>131.81293400000001</v>
      </c>
      <c r="F15" s="120">
        <v>112.776083</v>
      </c>
      <c r="G15" s="120">
        <v>110.537558</v>
      </c>
      <c r="H15" s="160">
        <v>-1.984928843467626</v>
      </c>
      <c r="I15" s="160">
        <v>98.015071156532372</v>
      </c>
      <c r="J15" s="160">
        <v>-14.442323998341477</v>
      </c>
      <c r="K15" s="59"/>
      <c r="L15" s="39"/>
      <c r="M15" s="39">
        <f t="shared" si="0"/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0">
        <v>104.358924</v>
      </c>
      <c r="D16" s="120">
        <v>122.81871</v>
      </c>
      <c r="E16" s="120">
        <v>111.65397</v>
      </c>
      <c r="F16" s="120">
        <v>124.767464</v>
      </c>
      <c r="G16" s="120">
        <v>147.999638</v>
      </c>
      <c r="H16" s="160">
        <v>18.620378466616906</v>
      </c>
      <c r="I16" s="160">
        <v>118.6203784666169</v>
      </c>
      <c r="J16" s="160">
        <v>11.744762859753211</v>
      </c>
      <c r="K16" s="59"/>
      <c r="L16" s="39"/>
      <c r="M16" s="39">
        <f t="shared" si="0"/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0">
        <v>108.415555</v>
      </c>
      <c r="D17" s="120">
        <v>110.593458</v>
      </c>
      <c r="E17" s="120">
        <v>94.627550999999997</v>
      </c>
      <c r="F17" s="120">
        <v>114.89846300000001</v>
      </c>
      <c r="G17" s="120">
        <v>121.783179</v>
      </c>
      <c r="H17" s="160">
        <v>5.9920000844571719</v>
      </c>
      <c r="I17" s="160">
        <v>105.99200008445717</v>
      </c>
      <c r="J17" s="160">
        <v>21.421786557701374</v>
      </c>
      <c r="K17" s="59"/>
      <c r="L17" s="39"/>
      <c r="M17" s="39">
        <f t="shared" si="0"/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0">
        <v>78.016824999999997</v>
      </c>
      <c r="D18" s="120">
        <v>72.108801</v>
      </c>
      <c r="E18" s="120">
        <v>72.350605999999999</v>
      </c>
      <c r="F18" s="120">
        <v>122.775549</v>
      </c>
      <c r="G18" s="120">
        <v>89.777103999999994</v>
      </c>
      <c r="H18" s="160">
        <v>-26.877049435958956</v>
      </c>
      <c r="I18" s="160">
        <v>73.122950564041048</v>
      </c>
      <c r="J18" s="160">
        <v>69.695260050758947</v>
      </c>
      <c r="K18" s="59"/>
      <c r="L18" s="39"/>
      <c r="M18" s="39">
        <f t="shared" si="0"/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0">
        <v>88.891931999999997</v>
      </c>
      <c r="D19" s="120">
        <v>78.392448000000002</v>
      </c>
      <c r="E19" s="120">
        <v>75.465919</v>
      </c>
      <c r="F19" s="120">
        <v>102.409901</v>
      </c>
      <c r="G19" s="120">
        <v>165.86537100000001</v>
      </c>
      <c r="H19" s="160">
        <v>61.96224132664674</v>
      </c>
      <c r="I19" s="160">
        <v>161.96224132664673</v>
      </c>
      <c r="J19" s="160">
        <v>35.703510083803522</v>
      </c>
      <c r="K19" s="59"/>
      <c r="L19" s="39"/>
      <c r="M19" s="39">
        <f t="shared" si="0"/>
        <v>1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0">
        <v>87.309934999999996</v>
      </c>
      <c r="D20" s="120">
        <v>100.725905</v>
      </c>
      <c r="E20" s="120">
        <v>96.249281999999994</v>
      </c>
      <c r="F20" s="120">
        <v>131.65455900000001</v>
      </c>
      <c r="G20" s="117">
        <v>163.696406</v>
      </c>
      <c r="H20" s="65">
        <v>24.337818031808524</v>
      </c>
      <c r="I20" s="65">
        <v>124.33781803180852</v>
      </c>
      <c r="J20" s="65">
        <v>36.784977783003114</v>
      </c>
      <c r="K20" s="59"/>
      <c r="L20" s="39"/>
      <c r="M20" s="39">
        <f t="shared" si="0"/>
        <v>1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0">
        <v>73.043685999999994</v>
      </c>
      <c r="D21" s="120">
        <v>77.823222999999999</v>
      </c>
      <c r="E21" s="120">
        <v>85.732917999999998</v>
      </c>
      <c r="F21" s="120">
        <v>123.593158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tr">
        <f t="shared" si="0"/>
        <v/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0">
        <v>85.135572999999994</v>
      </c>
      <c r="D22" s="120">
        <v>85.029655000000005</v>
      </c>
      <c r="E22" s="120">
        <v>87.656999999999996</v>
      </c>
      <c r="F22" s="120">
        <v>117.857927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tr">
        <f t="shared" si="0"/>
        <v/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0">
        <v>86.931281999999996</v>
      </c>
      <c r="D23" s="120">
        <v>92.468001999999998</v>
      </c>
      <c r="E23" s="120">
        <v>103.28321699999999</v>
      </c>
      <c r="F23" s="120">
        <v>132.12403399999999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tr">
        <f t="shared" si="0"/>
        <v/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0">
        <v>70.851056</v>
      </c>
      <c r="D24" s="120">
        <v>76.040581000000003</v>
      </c>
      <c r="E24" s="120">
        <v>99.018626999999995</v>
      </c>
      <c r="F24" s="120">
        <v>117.424232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tr">
        <f t="shared" si="0"/>
        <v/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1">
        <v>1084.6532000000002</v>
      </c>
      <c r="D25" s="121">
        <v>1079.9107260000001</v>
      </c>
      <c r="E25" s="121">
        <v>1149.24209</v>
      </c>
      <c r="F25" s="121">
        <v>1389.33026</v>
      </c>
      <c r="G25" s="122">
        <v>1072.8759230000001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-0.43723413161000924</v>
      </c>
      <c r="E26" s="68">
        <v>6.4201014334586581</v>
      </c>
      <c r="F26" s="68">
        <v>20.891000433163743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1">
        <v>768.6916030000001</v>
      </c>
      <c r="D28" s="121">
        <v>748.5492650000001</v>
      </c>
      <c r="E28" s="121">
        <v>773.55032799999992</v>
      </c>
      <c r="F28" s="121">
        <v>898.33090900000002</v>
      </c>
      <c r="G28" s="117">
        <v>1072.8759230000001</v>
      </c>
      <c r="H28" s="65">
        <v>19.429924123873164</v>
      </c>
      <c r="I28" s="29">
        <v>119.42992412387316</v>
      </c>
      <c r="J28" s="29">
        <v>16.130893683752667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-2.6203405788992273</v>
      </c>
      <c r="E29" s="68">
        <v>3.3399355485306481</v>
      </c>
      <c r="F29" s="68">
        <v>16.130893683752667</v>
      </c>
      <c r="G29" s="29">
        <v>19.429924123873164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208" t="s">
        <v>139</v>
      </c>
      <c r="D31" s="208"/>
      <c r="E31" s="208"/>
      <c r="F31" s="208"/>
      <c r="G31" s="208"/>
      <c r="H31" s="208"/>
      <c r="I31" s="208"/>
      <c r="J31" s="45"/>
      <c r="K31" s="59"/>
    </row>
    <row r="32" spans="1:20" s="113" customFormat="1" x14ac:dyDescent="0.25">
      <c r="A32" s="60"/>
      <c r="B32" s="42"/>
      <c r="C32" s="208" t="str">
        <f>+'Histórico importaciones'!C32:I32</f>
        <v>Valor CIF, millones de dólares, Promedio movil 12 meses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tr">
        <f>IF(G32="","",1)</f>
        <v/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tr">
        <f>IF(G33="","",1)</f>
        <v/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tr">
        <f>IF(G34="","",1)</f>
        <v/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tr">
        <f>IF(G35="","",1)</f>
        <v/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tr">
        <f>IF(G36="","",1)</f>
        <v/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tr">
        <f>IF(G38="","",1)</f>
        <v/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tr">
        <f>IF(G39="","",1)</f>
        <v/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tr">
        <f>IF(G40="","",1)</f>
        <v/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tr">
        <f>IF(G41="","",1)</f>
        <v/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164</v>
      </c>
      <c r="D50" s="20" t="s">
        <v>168</v>
      </c>
      <c r="E50" s="20" t="s">
        <v>165</v>
      </c>
      <c r="F50" s="20" t="s">
        <v>166</v>
      </c>
      <c r="G50" s="20"/>
      <c r="H50" s="20"/>
      <c r="I50" s="20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89">
        <v>92.824317889999932</v>
      </c>
      <c r="E51" s="190">
        <v>41275</v>
      </c>
      <c r="F51" s="20"/>
      <c r="G51" s="20"/>
      <c r="H51" s="20"/>
      <c r="I51" s="20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89">
        <v>83.469506969999927</v>
      </c>
      <c r="E52" s="190">
        <v>41306</v>
      </c>
      <c r="F52" s="20"/>
      <c r="G52" s="20"/>
      <c r="H52" s="20"/>
      <c r="I52" s="20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89">
        <v>79.568552030000077</v>
      </c>
      <c r="E53" s="190">
        <v>41334</v>
      </c>
      <c r="F53" s="20"/>
      <c r="G53" s="20"/>
      <c r="H53" s="20"/>
      <c r="I53" s="20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89">
        <v>75.257004440000046</v>
      </c>
      <c r="E54" s="190">
        <v>41365</v>
      </c>
      <c r="F54" s="20"/>
      <c r="G54" s="20"/>
      <c r="H54" s="20"/>
      <c r="I54" s="20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89">
        <v>114.12689775999981</v>
      </c>
      <c r="E55" s="190">
        <v>41395</v>
      </c>
      <c r="F55" s="20"/>
      <c r="G55" s="20"/>
      <c r="H55" s="20"/>
      <c r="I55" s="20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89">
        <v>114.94943717000007</v>
      </c>
      <c r="E56" s="190">
        <v>41426</v>
      </c>
      <c r="F56" s="20"/>
      <c r="G56" s="20"/>
      <c r="H56" s="20"/>
      <c r="I56" s="20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89">
        <v>89.453808660000149</v>
      </c>
      <c r="E57" s="190">
        <v>41456</v>
      </c>
      <c r="F57" s="20"/>
      <c r="G57" s="20"/>
      <c r="H57" s="20"/>
      <c r="I57" s="20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89">
        <v>102.87582849000013</v>
      </c>
      <c r="E58" s="190">
        <v>41487</v>
      </c>
      <c r="F58" s="20"/>
      <c r="G58" s="20"/>
      <c r="H58" s="20"/>
      <c r="I58" s="20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89">
        <v>111.79879435000002</v>
      </c>
      <c r="E59" s="190">
        <v>41518</v>
      </c>
      <c r="F59" s="20"/>
      <c r="G59" s="20"/>
      <c r="H59" s="20"/>
      <c r="I59" s="20"/>
    </row>
    <row r="60" spans="2:14" x14ac:dyDescent="0.25">
      <c r="B60" s="20"/>
      <c r="C60" s="20">
        <v>10</v>
      </c>
      <c r="D60" s="189">
        <v>102.76356699000017</v>
      </c>
      <c r="E60" s="190">
        <v>41548</v>
      </c>
      <c r="F60" s="20"/>
      <c r="G60" s="20"/>
      <c r="H60" s="20"/>
      <c r="I60" s="20"/>
    </row>
    <row r="61" spans="2:14" x14ac:dyDescent="0.25">
      <c r="B61" s="20"/>
      <c r="C61" s="20">
        <v>11</v>
      </c>
      <c r="D61" s="189">
        <v>95.176399470000064</v>
      </c>
      <c r="E61" s="190">
        <v>41579</v>
      </c>
      <c r="F61" s="20"/>
      <c r="G61" s="20"/>
      <c r="H61" s="20"/>
      <c r="I61" s="20"/>
    </row>
    <row r="62" spans="2:14" x14ac:dyDescent="0.25">
      <c r="B62" s="20"/>
      <c r="C62" s="20">
        <v>12</v>
      </c>
      <c r="D62" s="189">
        <v>126.96250118000022</v>
      </c>
      <c r="E62" s="190">
        <v>41609</v>
      </c>
      <c r="F62" s="20"/>
      <c r="G62" s="20"/>
      <c r="H62" s="20"/>
      <c r="I62" s="20"/>
    </row>
    <row r="63" spans="2:14" x14ac:dyDescent="0.25">
      <c r="B63" s="20">
        <v>2013</v>
      </c>
      <c r="C63" s="20">
        <v>1</v>
      </c>
      <c r="D63" s="189">
        <v>116.74547589000005</v>
      </c>
      <c r="E63" s="190">
        <v>41640</v>
      </c>
      <c r="F63" s="20"/>
      <c r="G63" s="20"/>
      <c r="H63" s="20"/>
      <c r="I63" s="20"/>
    </row>
    <row r="64" spans="2:14" x14ac:dyDescent="0.25">
      <c r="B64" s="20"/>
      <c r="C64" s="20">
        <v>2</v>
      </c>
      <c r="D64" s="189">
        <v>87.681845689999932</v>
      </c>
      <c r="E64" s="190">
        <v>41671</v>
      </c>
      <c r="F64" s="20"/>
      <c r="G64" s="20"/>
      <c r="H64" s="20"/>
      <c r="I64" s="20"/>
    </row>
    <row r="65" spans="2:9" x14ac:dyDescent="0.25">
      <c r="B65" s="20"/>
      <c r="C65" s="20">
        <v>3</v>
      </c>
      <c r="D65" s="189">
        <v>60.810308760000005</v>
      </c>
      <c r="E65" s="190">
        <v>41699</v>
      </c>
      <c r="F65" s="20"/>
      <c r="G65" s="20"/>
      <c r="H65" s="20"/>
      <c r="I65" s="20"/>
    </row>
    <row r="66" spans="2:9" x14ac:dyDescent="0.25">
      <c r="B66" s="20"/>
      <c r="C66" s="20">
        <v>4</v>
      </c>
      <c r="D66" s="189">
        <v>96.593566889999863</v>
      </c>
      <c r="E66" s="190">
        <v>41730</v>
      </c>
      <c r="F66" s="191">
        <f>+AVERAGE(D55:D66)</f>
        <v>101.66153594166671</v>
      </c>
      <c r="G66" s="20"/>
      <c r="H66" s="20"/>
      <c r="I66" s="20"/>
    </row>
    <row r="67" spans="2:9" x14ac:dyDescent="0.25">
      <c r="B67" s="20"/>
      <c r="C67" s="20">
        <v>5</v>
      </c>
      <c r="D67" s="189">
        <v>71.557575430000071</v>
      </c>
      <c r="E67" s="190">
        <v>41760</v>
      </c>
      <c r="F67" s="191">
        <f t="shared" ref="F67:F115" si="1">+AVERAGE(D56:D67)</f>
        <v>98.114092414166734</v>
      </c>
      <c r="G67" s="20"/>
      <c r="H67" s="20"/>
      <c r="I67" s="20"/>
    </row>
    <row r="68" spans="2:9" x14ac:dyDescent="0.25">
      <c r="B68" s="20"/>
      <c r="C68" s="20">
        <v>6</v>
      </c>
      <c r="D68" s="189">
        <v>81.053107910000051</v>
      </c>
      <c r="E68" s="190">
        <v>41791</v>
      </c>
      <c r="F68" s="191">
        <f t="shared" si="1"/>
        <v>95.289398309166742</v>
      </c>
      <c r="G68" s="20"/>
      <c r="H68" s="20"/>
      <c r="I68" s="20"/>
    </row>
    <row r="69" spans="2:9" x14ac:dyDescent="0.25">
      <c r="B69" s="20"/>
      <c r="C69" s="20">
        <v>7</v>
      </c>
      <c r="D69" s="189">
        <v>105.15311782000011</v>
      </c>
      <c r="E69" s="190">
        <v>41821</v>
      </c>
      <c r="F69" s="191">
        <f t="shared" si="1"/>
        <v>96.597674072500055</v>
      </c>
      <c r="G69" s="20"/>
      <c r="H69" s="20"/>
      <c r="I69" s="20"/>
    </row>
    <row r="70" spans="2:9" x14ac:dyDescent="0.25">
      <c r="B70" s="20"/>
      <c r="C70" s="20">
        <v>8</v>
      </c>
      <c r="D70" s="189">
        <v>100.83246627999981</v>
      </c>
      <c r="E70" s="190">
        <v>41852</v>
      </c>
      <c r="F70" s="191">
        <f t="shared" si="1"/>
        <v>96.42739388833337</v>
      </c>
      <c r="G70" s="20"/>
      <c r="H70" s="20"/>
      <c r="I70" s="20"/>
    </row>
    <row r="71" spans="2:9" x14ac:dyDescent="0.25">
      <c r="B71" s="20"/>
      <c r="C71" s="20">
        <v>9</v>
      </c>
      <c r="D71" s="189">
        <v>71.746684619999812</v>
      </c>
      <c r="E71" s="190">
        <v>41883</v>
      </c>
      <c r="F71" s="191">
        <f t="shared" si="1"/>
        <v>93.089718077499995</v>
      </c>
      <c r="G71" s="20"/>
      <c r="H71" s="20"/>
      <c r="I71" s="20"/>
    </row>
    <row r="72" spans="2:9" x14ac:dyDescent="0.25">
      <c r="B72" s="20"/>
      <c r="C72" s="20">
        <v>10</v>
      </c>
      <c r="D72" s="189">
        <v>85.282801440000043</v>
      </c>
      <c r="E72" s="190">
        <v>41913</v>
      </c>
      <c r="F72" s="191">
        <f t="shared" si="1"/>
        <v>91.632987615000005</v>
      </c>
      <c r="G72" s="20"/>
      <c r="H72" s="20"/>
      <c r="I72" s="20"/>
    </row>
    <row r="73" spans="2:9" x14ac:dyDescent="0.25">
      <c r="B73" s="20"/>
      <c r="C73" s="20">
        <v>11</v>
      </c>
      <c r="D73" s="189">
        <v>74.478238839999989</v>
      </c>
      <c r="E73" s="190">
        <v>41944</v>
      </c>
      <c r="F73" s="191">
        <f t="shared" si="1"/>
        <v>89.908140895833313</v>
      </c>
      <c r="G73" s="20"/>
      <c r="H73" s="20"/>
      <c r="I73" s="20"/>
    </row>
    <row r="74" spans="2:9" x14ac:dyDescent="0.25">
      <c r="B74" s="20"/>
      <c r="C74" s="20">
        <v>12</v>
      </c>
      <c r="D74" s="189">
        <v>71.598683360000024</v>
      </c>
      <c r="E74" s="190">
        <v>41974</v>
      </c>
      <c r="F74" s="191">
        <f t="shared" si="1"/>
        <v>85.294489410833322</v>
      </c>
      <c r="G74" s="20"/>
      <c r="H74" s="20"/>
      <c r="I74" s="20"/>
    </row>
    <row r="75" spans="2:9" x14ac:dyDescent="0.25">
      <c r="B75" s="20">
        <v>2014</v>
      </c>
      <c r="C75" s="20">
        <v>1</v>
      </c>
      <c r="D75" s="189">
        <f t="shared" ref="D75:D85" si="2">C13</f>
        <v>106.291208</v>
      </c>
      <c r="E75" s="190">
        <v>42005</v>
      </c>
      <c r="F75" s="191">
        <f t="shared" si="1"/>
        <v>84.423300419999975</v>
      </c>
      <c r="G75" s="20"/>
      <c r="H75" s="20"/>
      <c r="I75" s="20"/>
    </row>
    <row r="76" spans="2:9" x14ac:dyDescent="0.25">
      <c r="B76" s="20"/>
      <c r="C76" s="20">
        <v>2</v>
      </c>
      <c r="D76" s="189">
        <f t="shared" si="2"/>
        <v>82.136073999999994</v>
      </c>
      <c r="E76" s="190">
        <v>42036</v>
      </c>
      <c r="F76" s="191">
        <f t="shared" si="1"/>
        <v>83.961152779166639</v>
      </c>
      <c r="G76" s="20"/>
      <c r="H76" s="20"/>
      <c r="I76" s="20"/>
    </row>
    <row r="77" spans="2:9" x14ac:dyDescent="0.25">
      <c r="B77" s="20"/>
      <c r="C77" s="20">
        <v>3</v>
      </c>
      <c r="D77" s="189">
        <f t="shared" si="2"/>
        <v>113.27115000000001</v>
      </c>
      <c r="E77" s="190">
        <v>42064</v>
      </c>
      <c r="F77" s="191">
        <f t="shared" si="1"/>
        <v>88.332889549166637</v>
      </c>
      <c r="G77" s="20"/>
      <c r="H77" s="20"/>
      <c r="I77" s="20"/>
    </row>
    <row r="78" spans="2:9" x14ac:dyDescent="0.25">
      <c r="B78" s="20"/>
      <c r="C78" s="20">
        <v>4</v>
      </c>
      <c r="D78" s="189">
        <f t="shared" si="2"/>
        <v>104.358924</v>
      </c>
      <c r="E78" s="190">
        <v>42095</v>
      </c>
      <c r="F78" s="191">
        <f t="shared" si="1"/>
        <v>88.980002641666658</v>
      </c>
      <c r="G78" s="20"/>
      <c r="H78" s="20"/>
      <c r="I78" s="20"/>
    </row>
    <row r="79" spans="2:9" x14ac:dyDescent="0.25">
      <c r="B79" s="20"/>
      <c r="C79" s="20">
        <v>5</v>
      </c>
      <c r="D79" s="189">
        <f t="shared" si="2"/>
        <v>108.415555</v>
      </c>
      <c r="E79" s="190">
        <v>42125</v>
      </c>
      <c r="F79" s="191">
        <f t="shared" si="1"/>
        <v>92.051500939166658</v>
      </c>
      <c r="G79" s="20"/>
      <c r="H79" s="20"/>
      <c r="I79" s="20"/>
    </row>
    <row r="80" spans="2:9" x14ac:dyDescent="0.25">
      <c r="B80" s="20"/>
      <c r="C80" s="20">
        <v>6</v>
      </c>
      <c r="D80" s="189">
        <f t="shared" si="2"/>
        <v>78.016824999999997</v>
      </c>
      <c r="E80" s="190">
        <v>42156</v>
      </c>
      <c r="F80" s="191">
        <f t="shared" si="1"/>
        <v>91.798477363333333</v>
      </c>
      <c r="G80" s="20"/>
      <c r="H80" s="20"/>
      <c r="I80" s="20"/>
    </row>
    <row r="81" spans="2:9" x14ac:dyDescent="0.25">
      <c r="B81" s="20"/>
      <c r="C81" s="20">
        <v>7</v>
      </c>
      <c r="D81" s="189">
        <f t="shared" si="2"/>
        <v>88.891931999999997</v>
      </c>
      <c r="E81" s="190">
        <v>42186</v>
      </c>
      <c r="F81" s="191">
        <f t="shared" si="1"/>
        <v>90.443378544999973</v>
      </c>
      <c r="G81" s="20"/>
      <c r="H81" s="20"/>
      <c r="I81" s="20"/>
    </row>
    <row r="82" spans="2:9" x14ac:dyDescent="0.25">
      <c r="B82" s="20"/>
      <c r="C82" s="20">
        <v>8</v>
      </c>
      <c r="D82" s="189">
        <f t="shared" si="2"/>
        <v>87.309934999999996</v>
      </c>
      <c r="E82" s="190">
        <v>42217</v>
      </c>
      <c r="F82" s="191">
        <f t="shared" si="1"/>
        <v>89.31650093833332</v>
      </c>
      <c r="G82" s="20"/>
      <c r="H82" s="20"/>
      <c r="I82" s="20"/>
    </row>
    <row r="83" spans="2:9" x14ac:dyDescent="0.25">
      <c r="B83" s="20"/>
      <c r="C83" s="20">
        <v>9</v>
      </c>
      <c r="D83" s="189">
        <f t="shared" si="2"/>
        <v>73.043685999999994</v>
      </c>
      <c r="E83" s="190">
        <v>42248</v>
      </c>
      <c r="F83" s="191">
        <f t="shared" si="1"/>
        <v>89.424584386666695</v>
      </c>
      <c r="G83" s="20"/>
      <c r="H83" s="20"/>
      <c r="I83" s="20"/>
    </row>
    <row r="84" spans="2:9" x14ac:dyDescent="0.25">
      <c r="B84" s="20"/>
      <c r="C84" s="20">
        <v>10</v>
      </c>
      <c r="D84" s="189">
        <f t="shared" si="2"/>
        <v>85.135572999999994</v>
      </c>
      <c r="E84" s="190">
        <v>42278</v>
      </c>
      <c r="F84" s="191">
        <f t="shared" si="1"/>
        <v>89.412315350000014</v>
      </c>
      <c r="G84" s="20"/>
      <c r="H84" s="20"/>
      <c r="I84" s="20"/>
    </row>
    <row r="85" spans="2:9" x14ac:dyDescent="0.25">
      <c r="B85" s="20"/>
      <c r="C85" s="20">
        <v>11</v>
      </c>
      <c r="D85" s="189">
        <f t="shared" si="2"/>
        <v>86.931281999999996</v>
      </c>
      <c r="E85" s="190">
        <v>42309</v>
      </c>
      <c r="F85" s="191">
        <f t="shared" si="1"/>
        <v>90.450068946666661</v>
      </c>
      <c r="G85" s="20"/>
      <c r="H85" s="20"/>
      <c r="I85" s="20"/>
    </row>
    <row r="86" spans="2:9" x14ac:dyDescent="0.25">
      <c r="B86" s="20"/>
      <c r="C86" s="20">
        <v>12</v>
      </c>
      <c r="D86" s="189">
        <f>C24</f>
        <v>70.851056</v>
      </c>
      <c r="E86" s="190">
        <v>42339</v>
      </c>
      <c r="F86" s="191">
        <f t="shared" si="1"/>
        <v>90.387766666666678</v>
      </c>
      <c r="G86" s="20"/>
      <c r="H86" s="20"/>
      <c r="I86" s="20"/>
    </row>
    <row r="87" spans="2:9" x14ac:dyDescent="0.25">
      <c r="B87" s="20">
        <v>2015</v>
      </c>
      <c r="C87" s="20">
        <v>1</v>
      </c>
      <c r="D87" s="189">
        <f t="shared" ref="D87:D97" si="3">D13</f>
        <v>74.541599000000005</v>
      </c>
      <c r="E87" s="190">
        <v>42370</v>
      </c>
      <c r="F87" s="191">
        <f t="shared" si="1"/>
        <v>87.741965916666643</v>
      </c>
      <c r="G87" s="20"/>
      <c r="H87" s="20"/>
      <c r="I87" s="20"/>
    </row>
    <row r="88" spans="2:9" x14ac:dyDescent="0.25">
      <c r="B88" s="20"/>
      <c r="C88" s="20">
        <v>2</v>
      </c>
      <c r="D88" s="189">
        <f t="shared" si="3"/>
        <v>93.370705000000001</v>
      </c>
      <c r="E88" s="190">
        <v>42401</v>
      </c>
      <c r="F88" s="191">
        <f t="shared" si="1"/>
        <v>88.678185166666665</v>
      </c>
      <c r="G88" s="20"/>
      <c r="H88" s="20"/>
      <c r="I88" s="20"/>
    </row>
    <row r="89" spans="2:9" x14ac:dyDescent="0.25">
      <c r="B89" s="20"/>
      <c r="C89" s="20">
        <v>3</v>
      </c>
      <c r="D89" s="189">
        <f t="shared" si="3"/>
        <v>95.997639000000007</v>
      </c>
      <c r="E89" s="190">
        <v>42430</v>
      </c>
      <c r="F89" s="191">
        <f t="shared" si="1"/>
        <v>87.238725916666667</v>
      </c>
      <c r="G89" s="20"/>
      <c r="H89" s="20"/>
      <c r="I89" s="20"/>
    </row>
    <row r="90" spans="2:9" x14ac:dyDescent="0.25">
      <c r="B90" s="20"/>
      <c r="C90" s="20">
        <v>4</v>
      </c>
      <c r="D90" s="189">
        <f t="shared" si="3"/>
        <v>122.81871</v>
      </c>
      <c r="E90" s="190">
        <v>42461</v>
      </c>
      <c r="F90" s="191">
        <f t="shared" si="1"/>
        <v>88.777041416666677</v>
      </c>
      <c r="G90" s="20"/>
      <c r="H90" s="20"/>
      <c r="I90" s="20"/>
    </row>
    <row r="91" spans="2:9" x14ac:dyDescent="0.25">
      <c r="B91" s="20"/>
      <c r="C91" s="20">
        <v>5</v>
      </c>
      <c r="D91" s="189">
        <f t="shared" si="3"/>
        <v>110.593458</v>
      </c>
      <c r="E91" s="190">
        <v>42491</v>
      </c>
      <c r="F91" s="191">
        <f t="shared" si="1"/>
        <v>88.958533333333335</v>
      </c>
      <c r="G91" s="20"/>
      <c r="H91" s="20"/>
      <c r="I91" s="20"/>
    </row>
    <row r="92" spans="2:9" x14ac:dyDescent="0.25">
      <c r="B92" s="20"/>
      <c r="C92" s="20">
        <v>6</v>
      </c>
      <c r="D92" s="189">
        <f t="shared" si="3"/>
        <v>72.108801</v>
      </c>
      <c r="E92" s="190">
        <v>42522</v>
      </c>
      <c r="F92" s="191">
        <f t="shared" si="1"/>
        <v>88.46619800000002</v>
      </c>
      <c r="G92" s="20"/>
      <c r="H92" s="20"/>
      <c r="I92" s="20"/>
    </row>
    <row r="93" spans="2:9" x14ac:dyDescent="0.25">
      <c r="B93" s="20"/>
      <c r="C93" s="20">
        <v>7</v>
      </c>
      <c r="D93" s="189">
        <f t="shared" si="3"/>
        <v>78.392448000000002</v>
      </c>
      <c r="E93" s="190">
        <v>42552</v>
      </c>
      <c r="F93" s="191">
        <f t="shared" si="1"/>
        <v>87.591241000000011</v>
      </c>
      <c r="G93" s="20"/>
      <c r="H93" s="20"/>
      <c r="I93" s="20"/>
    </row>
    <row r="94" spans="2:9" x14ac:dyDescent="0.25">
      <c r="B94" s="20"/>
      <c r="C94" s="20">
        <v>8</v>
      </c>
      <c r="D94" s="189">
        <f t="shared" si="3"/>
        <v>100.725905</v>
      </c>
      <c r="E94" s="190">
        <v>42583</v>
      </c>
      <c r="F94" s="191">
        <f t="shared" si="1"/>
        <v>88.709238499999984</v>
      </c>
      <c r="G94" s="20"/>
      <c r="H94" s="20"/>
      <c r="I94" s="20"/>
    </row>
    <row r="95" spans="2:9" x14ac:dyDescent="0.25">
      <c r="B95" s="20"/>
      <c r="C95" s="20">
        <v>9</v>
      </c>
      <c r="D95" s="189">
        <f t="shared" si="3"/>
        <v>77.823222999999999</v>
      </c>
      <c r="E95" s="190">
        <v>42614</v>
      </c>
      <c r="F95" s="191">
        <f t="shared" si="1"/>
        <v>89.107533250000003</v>
      </c>
      <c r="G95" s="20"/>
      <c r="H95" s="20"/>
      <c r="I95" s="20"/>
    </row>
    <row r="96" spans="2:9" x14ac:dyDescent="0.25">
      <c r="B96" s="20"/>
      <c r="C96" s="20">
        <v>10</v>
      </c>
      <c r="D96" s="189">
        <f t="shared" si="3"/>
        <v>85.029655000000005</v>
      </c>
      <c r="E96" s="190">
        <v>42644</v>
      </c>
      <c r="F96" s="191">
        <f t="shared" si="1"/>
        <v>89.098706749999977</v>
      </c>
      <c r="G96" s="20"/>
      <c r="H96" s="20"/>
      <c r="I96" s="20"/>
    </row>
    <row r="97" spans="2:9" x14ac:dyDescent="0.25">
      <c r="B97" s="20"/>
      <c r="C97" s="20">
        <v>11</v>
      </c>
      <c r="D97" s="189">
        <f t="shared" si="3"/>
        <v>92.468001999999998</v>
      </c>
      <c r="E97" s="190">
        <v>42675</v>
      </c>
      <c r="F97" s="191">
        <f t="shared" si="1"/>
        <v>89.560100083333325</v>
      </c>
      <c r="G97" s="20"/>
      <c r="H97" s="20"/>
      <c r="I97" s="20"/>
    </row>
    <row r="98" spans="2:9" x14ac:dyDescent="0.25">
      <c r="B98" s="20"/>
      <c r="C98" s="20">
        <v>12</v>
      </c>
      <c r="D98" s="189">
        <f>D24</f>
        <v>76.040581000000003</v>
      </c>
      <c r="E98" s="190">
        <v>42705</v>
      </c>
      <c r="F98" s="191">
        <f t="shared" si="1"/>
        <v>89.99256050000001</v>
      </c>
      <c r="G98" s="20"/>
      <c r="H98" s="20"/>
      <c r="I98" s="20"/>
    </row>
    <row r="99" spans="2:9" x14ac:dyDescent="0.25">
      <c r="B99" s="20">
        <v>2016</v>
      </c>
      <c r="C99" s="20">
        <v>1</v>
      </c>
      <c r="D99" s="189">
        <f t="shared" ref="D99:D109" si="4">E13</f>
        <v>93.855985000000004</v>
      </c>
      <c r="E99" s="190">
        <v>42736</v>
      </c>
      <c r="F99" s="191">
        <f t="shared" si="1"/>
        <v>91.60209266666665</v>
      </c>
      <c r="G99" s="20"/>
      <c r="H99" s="20"/>
      <c r="I99" s="20"/>
    </row>
    <row r="100" spans="2:9" x14ac:dyDescent="0.25">
      <c r="B100" s="20"/>
      <c r="C100" s="20">
        <v>2</v>
      </c>
      <c r="D100" s="189">
        <f t="shared" si="4"/>
        <v>97.534081</v>
      </c>
      <c r="E100" s="190">
        <v>42767</v>
      </c>
      <c r="F100" s="191">
        <f t="shared" si="1"/>
        <v>91.949040666666647</v>
      </c>
      <c r="G100" s="20"/>
      <c r="H100" s="20"/>
      <c r="I100" s="20"/>
    </row>
    <row r="101" spans="2:9" x14ac:dyDescent="0.25">
      <c r="B101" s="20"/>
      <c r="C101" s="20">
        <v>3</v>
      </c>
      <c r="D101" s="189">
        <f t="shared" si="4"/>
        <v>131.81293400000001</v>
      </c>
      <c r="E101" s="190">
        <v>42795</v>
      </c>
      <c r="F101" s="191">
        <f t="shared" si="1"/>
        <v>94.933648583333351</v>
      </c>
      <c r="G101" s="20"/>
      <c r="H101" s="20"/>
      <c r="I101" s="20"/>
    </row>
    <row r="102" spans="2:9" x14ac:dyDescent="0.25">
      <c r="B102" s="20"/>
      <c r="C102" s="20">
        <v>4</v>
      </c>
      <c r="D102" s="189">
        <f t="shared" si="4"/>
        <v>111.65397</v>
      </c>
      <c r="E102" s="190">
        <v>42826</v>
      </c>
      <c r="F102" s="191">
        <f t="shared" si="1"/>
        <v>94.003253583333333</v>
      </c>
      <c r="G102" s="20"/>
      <c r="H102" s="20"/>
      <c r="I102" s="20"/>
    </row>
    <row r="103" spans="2:9" x14ac:dyDescent="0.25">
      <c r="B103" s="20"/>
      <c r="C103" s="20">
        <v>5</v>
      </c>
      <c r="D103" s="189">
        <f t="shared" si="4"/>
        <v>94.627550999999997</v>
      </c>
      <c r="E103" s="190">
        <v>42856</v>
      </c>
      <c r="F103" s="191">
        <f t="shared" si="1"/>
        <v>92.672761333333327</v>
      </c>
      <c r="G103" s="20"/>
      <c r="H103" s="20"/>
      <c r="I103" s="20"/>
    </row>
    <row r="104" spans="2:9" x14ac:dyDescent="0.25">
      <c r="B104" s="20"/>
      <c r="C104" s="20">
        <v>6</v>
      </c>
      <c r="D104" s="189">
        <f t="shared" si="4"/>
        <v>72.350605999999999</v>
      </c>
      <c r="E104" s="190">
        <v>42887</v>
      </c>
      <c r="F104" s="191">
        <f t="shared" si="1"/>
        <v>92.692911750000007</v>
      </c>
      <c r="G104" s="20"/>
      <c r="H104" s="20"/>
      <c r="I104" s="20"/>
    </row>
    <row r="105" spans="2:9" x14ac:dyDescent="0.25">
      <c r="B105" s="20"/>
      <c r="C105" s="20">
        <v>7</v>
      </c>
      <c r="D105" s="189">
        <f t="shared" si="4"/>
        <v>75.465919</v>
      </c>
      <c r="E105" s="190">
        <v>42917</v>
      </c>
      <c r="F105" s="191">
        <f t="shared" si="1"/>
        <v>92.44903433333333</v>
      </c>
      <c r="G105" s="20"/>
      <c r="H105" s="20"/>
      <c r="I105" s="20"/>
    </row>
    <row r="106" spans="2:9" x14ac:dyDescent="0.25">
      <c r="B106" s="20"/>
      <c r="C106" s="20">
        <v>8</v>
      </c>
      <c r="D106" s="189">
        <f t="shared" si="4"/>
        <v>96.249281999999994</v>
      </c>
      <c r="E106" s="190">
        <v>42948</v>
      </c>
      <c r="F106" s="191">
        <f t="shared" si="1"/>
        <v>92.075982416666662</v>
      </c>
      <c r="G106" s="20"/>
      <c r="H106" s="20"/>
      <c r="I106" s="20"/>
    </row>
    <row r="107" spans="2:9" x14ac:dyDescent="0.25">
      <c r="B107" s="20"/>
      <c r="C107" s="20">
        <v>9</v>
      </c>
      <c r="D107" s="189">
        <f t="shared" si="4"/>
        <v>85.732917999999998</v>
      </c>
      <c r="E107" s="190">
        <v>42979</v>
      </c>
      <c r="F107" s="191">
        <f t="shared" si="1"/>
        <v>92.735123666666652</v>
      </c>
      <c r="G107" s="20"/>
      <c r="H107" s="20"/>
      <c r="I107" s="20"/>
    </row>
    <row r="108" spans="2:9" x14ac:dyDescent="0.25">
      <c r="B108" s="20"/>
      <c r="C108" s="20">
        <v>10</v>
      </c>
      <c r="D108" s="189">
        <f t="shared" si="4"/>
        <v>87.656999999999996</v>
      </c>
      <c r="E108" s="190">
        <v>43009</v>
      </c>
      <c r="F108" s="191">
        <f t="shared" si="1"/>
        <v>92.954069083333323</v>
      </c>
      <c r="G108" s="20"/>
      <c r="H108" s="20"/>
      <c r="I108" s="20"/>
    </row>
    <row r="109" spans="2:9" x14ac:dyDescent="0.25">
      <c r="B109" s="20"/>
      <c r="C109" s="20">
        <v>11</v>
      </c>
      <c r="D109" s="189">
        <f t="shared" si="4"/>
        <v>103.28321699999999</v>
      </c>
      <c r="E109" s="190">
        <v>43040</v>
      </c>
      <c r="F109" s="191">
        <f t="shared" si="1"/>
        <v>93.855337000000006</v>
      </c>
      <c r="G109" s="20"/>
      <c r="H109" s="20"/>
      <c r="I109" s="20"/>
    </row>
    <row r="110" spans="2:9" x14ac:dyDescent="0.25">
      <c r="B110" s="20"/>
      <c r="C110" s="20">
        <v>12</v>
      </c>
      <c r="D110" s="189">
        <f>E24</f>
        <v>99.018626999999995</v>
      </c>
      <c r="E110" s="190">
        <v>43070</v>
      </c>
      <c r="F110" s="191">
        <f t="shared" si="1"/>
        <v>95.770174166666663</v>
      </c>
      <c r="G110" s="20"/>
      <c r="H110" s="20"/>
      <c r="I110" s="20"/>
    </row>
    <row r="111" spans="2:9" x14ac:dyDescent="0.25">
      <c r="B111" s="20">
        <v>2017</v>
      </c>
      <c r="C111" s="20">
        <v>1</v>
      </c>
      <c r="D111" s="189">
        <f t="shared" ref="D111:D118" si="5">+F13</f>
        <v>100.38683899999999</v>
      </c>
      <c r="E111" s="190">
        <v>43101</v>
      </c>
      <c r="F111" s="191">
        <f t="shared" si="1"/>
        <v>96.314412000000004</v>
      </c>
      <c r="G111" s="20"/>
      <c r="H111" s="20"/>
      <c r="I111" s="20"/>
    </row>
    <row r="112" spans="2:9" x14ac:dyDescent="0.25">
      <c r="B112" s="20"/>
      <c r="C112" s="20">
        <v>2</v>
      </c>
      <c r="D112" s="189">
        <f t="shared" si="5"/>
        <v>88.662051000000005</v>
      </c>
      <c r="E112" s="190">
        <v>43132</v>
      </c>
      <c r="F112" s="191">
        <f t="shared" si="1"/>
        <v>95.575076166666676</v>
      </c>
      <c r="G112" s="20"/>
      <c r="H112" s="20"/>
      <c r="I112" s="20"/>
    </row>
    <row r="113" spans="2:9" x14ac:dyDescent="0.25">
      <c r="B113" s="20"/>
      <c r="C113" s="20">
        <v>3</v>
      </c>
      <c r="D113" s="189">
        <f t="shared" si="5"/>
        <v>112.776083</v>
      </c>
      <c r="E113" s="190">
        <v>43160</v>
      </c>
      <c r="F113" s="191">
        <f t="shared" si="1"/>
        <v>93.988671916666689</v>
      </c>
      <c r="G113" s="20"/>
      <c r="H113" s="20"/>
      <c r="I113" s="20"/>
    </row>
    <row r="114" spans="2:9" x14ac:dyDescent="0.25">
      <c r="B114" s="20"/>
      <c r="C114" s="20">
        <v>4</v>
      </c>
      <c r="D114" s="189">
        <f t="shared" si="5"/>
        <v>124.767464</v>
      </c>
      <c r="E114" s="190">
        <v>43191</v>
      </c>
      <c r="F114" s="191">
        <f t="shared" si="1"/>
        <v>95.081463083333333</v>
      </c>
      <c r="G114" s="20"/>
      <c r="H114" s="20"/>
      <c r="I114" s="20"/>
    </row>
    <row r="115" spans="2:9" x14ac:dyDescent="0.25">
      <c r="B115" s="20"/>
      <c r="C115" s="20">
        <v>5</v>
      </c>
      <c r="D115" s="189">
        <f t="shared" si="5"/>
        <v>114.89846300000001</v>
      </c>
      <c r="E115" s="190">
        <v>43221</v>
      </c>
      <c r="F115" s="191">
        <f t="shared" si="1"/>
        <v>96.770705749999991</v>
      </c>
      <c r="G115" s="20"/>
      <c r="H115" s="20"/>
      <c r="I115" s="20"/>
    </row>
    <row r="116" spans="2:9" x14ac:dyDescent="0.25">
      <c r="B116" s="20"/>
      <c r="C116" s="20">
        <v>6</v>
      </c>
      <c r="D116" s="189">
        <f t="shared" si="5"/>
        <v>122.775549</v>
      </c>
      <c r="E116" s="190">
        <v>43252</v>
      </c>
      <c r="F116" s="191">
        <f>+AVERAGE(D105:D116)</f>
        <v>100.97278433333332</v>
      </c>
      <c r="G116" s="20"/>
      <c r="H116" s="20"/>
      <c r="I116" s="20"/>
    </row>
    <row r="117" spans="2:9" x14ac:dyDescent="0.25">
      <c r="B117" s="20"/>
      <c r="C117" s="20">
        <v>7</v>
      </c>
      <c r="D117" s="189">
        <f t="shared" si="5"/>
        <v>102.409901</v>
      </c>
      <c r="E117" s="190">
        <v>43282</v>
      </c>
      <c r="F117" s="191">
        <f>+AVERAGE(D106:D117)</f>
        <v>103.21811616666666</v>
      </c>
      <c r="G117" s="20"/>
      <c r="H117" s="20"/>
      <c r="I117" s="20"/>
    </row>
    <row r="118" spans="2:9" x14ac:dyDescent="0.25">
      <c r="B118" s="20"/>
      <c r="C118" s="20">
        <v>8</v>
      </c>
      <c r="D118" s="189">
        <f t="shared" si="5"/>
        <v>131.65455900000001</v>
      </c>
      <c r="E118" s="190">
        <v>43313</v>
      </c>
      <c r="F118" s="191">
        <f t="shared" ref="F118" si="6">+AVERAGE(D107:D118)</f>
        <v>106.16855591666666</v>
      </c>
      <c r="G118" s="20"/>
      <c r="H118" s="20"/>
      <c r="I118" s="20"/>
    </row>
    <row r="119" spans="2:9" x14ac:dyDescent="0.25">
      <c r="B119" s="20"/>
      <c r="C119" s="20">
        <v>9</v>
      </c>
      <c r="D119" s="189">
        <f>+F21</f>
        <v>123.593158</v>
      </c>
      <c r="E119" s="190">
        <v>43344</v>
      </c>
      <c r="F119" s="191">
        <f t="shared" ref="F119:F124" si="7">+AVERAGE(D108:D119)</f>
        <v>109.32357591666666</v>
      </c>
      <c r="G119" s="20"/>
      <c r="H119" s="20"/>
      <c r="I119" s="20"/>
    </row>
    <row r="120" spans="2:9" x14ac:dyDescent="0.25">
      <c r="B120" s="20"/>
      <c r="C120" s="20">
        <v>10</v>
      </c>
      <c r="D120" s="189">
        <f t="shared" ref="D120:D122" si="8">+F22</f>
        <v>117.857927</v>
      </c>
      <c r="E120" s="190">
        <v>43374</v>
      </c>
      <c r="F120" s="191">
        <f t="shared" si="7"/>
        <v>111.84031983333331</v>
      </c>
      <c r="G120" s="20"/>
      <c r="H120" s="20"/>
      <c r="I120" s="20"/>
    </row>
    <row r="121" spans="2:9" x14ac:dyDescent="0.25">
      <c r="B121" s="20"/>
      <c r="C121" s="20">
        <v>11</v>
      </c>
      <c r="D121" s="189">
        <f t="shared" si="8"/>
        <v>132.12403399999999</v>
      </c>
      <c r="E121" s="190">
        <v>43405</v>
      </c>
      <c r="F121" s="191">
        <f t="shared" si="7"/>
        <v>114.24372124999998</v>
      </c>
      <c r="G121" s="20"/>
      <c r="H121" s="20"/>
      <c r="I121" s="20"/>
    </row>
    <row r="122" spans="2:9" x14ac:dyDescent="0.25">
      <c r="B122" s="39"/>
      <c r="C122" s="20">
        <v>12</v>
      </c>
      <c r="D122" s="189">
        <f t="shared" si="8"/>
        <v>117.424232</v>
      </c>
      <c r="E122" s="190">
        <v>43435</v>
      </c>
      <c r="F122" s="191">
        <f t="shared" si="7"/>
        <v>115.77752166666666</v>
      </c>
      <c r="G122" s="39"/>
    </row>
    <row r="123" spans="2:9" x14ac:dyDescent="0.25">
      <c r="B123" s="39">
        <v>2018</v>
      </c>
      <c r="C123" s="20">
        <v>1</v>
      </c>
      <c r="D123" s="189">
        <f t="shared" ref="D123:D130" si="9">+G13</f>
        <v>159.328</v>
      </c>
      <c r="E123" s="190">
        <v>43466</v>
      </c>
      <c r="F123" s="191">
        <f t="shared" si="7"/>
        <v>120.68928508333333</v>
      </c>
      <c r="G123" s="39"/>
    </row>
    <row r="124" spans="2:9" x14ac:dyDescent="0.25">
      <c r="B124" s="39"/>
      <c r="C124" s="20">
        <v>2</v>
      </c>
      <c r="D124" s="189">
        <f t="shared" si="9"/>
        <v>113.888667</v>
      </c>
      <c r="E124" s="190">
        <v>43497</v>
      </c>
      <c r="F124" s="191">
        <f t="shared" si="7"/>
        <v>122.79150308333334</v>
      </c>
      <c r="G124" s="39"/>
    </row>
    <row r="125" spans="2:9" x14ac:dyDescent="0.25">
      <c r="B125" s="39"/>
      <c r="C125" s="20">
        <v>3</v>
      </c>
      <c r="D125" s="189">
        <f t="shared" si="9"/>
        <v>110.537558</v>
      </c>
      <c r="E125" s="190">
        <v>43525</v>
      </c>
      <c r="F125" s="191">
        <f>+AVERAGE(D114:D125)</f>
        <v>122.60495933333334</v>
      </c>
      <c r="G125" s="39"/>
    </row>
    <row r="126" spans="2:9" x14ac:dyDescent="0.25">
      <c r="B126" s="39"/>
      <c r="C126" s="20">
        <v>4</v>
      </c>
      <c r="D126" s="189">
        <f>+G16</f>
        <v>147.999638</v>
      </c>
      <c r="E126" s="190">
        <v>43556</v>
      </c>
      <c r="F126" s="191">
        <f>+AVERAGE(D115:D126)</f>
        <v>124.54097383333334</v>
      </c>
      <c r="G126" s="39"/>
    </row>
    <row r="127" spans="2:9" x14ac:dyDescent="0.25">
      <c r="B127" s="39"/>
      <c r="C127" s="20">
        <v>5</v>
      </c>
      <c r="D127" s="189">
        <f t="shared" si="9"/>
        <v>121.783179</v>
      </c>
      <c r="E127" s="190">
        <v>43586</v>
      </c>
      <c r="F127" s="191">
        <f t="shared" ref="F127:F134" si="10">+AVERAGE(D116:D127)</f>
        <v>125.11470016666668</v>
      </c>
      <c r="G127" s="39"/>
    </row>
    <row r="128" spans="2:9" x14ac:dyDescent="0.25">
      <c r="B128" s="39"/>
      <c r="C128" s="20">
        <v>6</v>
      </c>
      <c r="D128" s="189">
        <f t="shared" si="9"/>
        <v>89.777103999999994</v>
      </c>
      <c r="E128" s="190">
        <v>43617</v>
      </c>
      <c r="F128" s="191">
        <f>+AVERAGE(D117:D128)</f>
        <v>122.36482975</v>
      </c>
      <c r="G128" s="39"/>
    </row>
    <row r="129" spans="2:7" x14ac:dyDescent="0.25">
      <c r="B129" s="39"/>
      <c r="C129" s="20">
        <v>7</v>
      </c>
      <c r="D129" s="189">
        <f>+G19</f>
        <v>165.86537100000001</v>
      </c>
      <c r="E129" s="190">
        <v>43647</v>
      </c>
      <c r="F129" s="191">
        <f>+AVERAGE(D118:D129)</f>
        <v>127.65278558333334</v>
      </c>
      <c r="G129" s="39"/>
    </row>
    <row r="130" spans="2:7" x14ac:dyDescent="0.25">
      <c r="B130" s="39"/>
      <c r="C130" s="20">
        <v>8</v>
      </c>
      <c r="D130" s="189">
        <f t="shared" si="9"/>
        <v>163.696406</v>
      </c>
      <c r="E130" s="190">
        <v>43678</v>
      </c>
      <c r="F130" s="191">
        <f>+AVERAGE(D119:D130)</f>
        <v>130.32293950000002</v>
      </c>
      <c r="G130" s="39"/>
    </row>
    <row r="131" spans="2:7" x14ac:dyDescent="0.25">
      <c r="B131" s="39"/>
      <c r="C131" s="20">
        <v>9</v>
      </c>
      <c r="D131" s="189">
        <f t="shared" ref="D131" si="11">+G21</f>
        <v>0</v>
      </c>
      <c r="E131" s="190">
        <v>43709</v>
      </c>
      <c r="F131" s="191">
        <f>+AVERAGE(D120:D131)</f>
        <v>120.02350966666667</v>
      </c>
      <c r="G131" s="39"/>
    </row>
    <row r="132" spans="2:7" x14ac:dyDescent="0.25">
      <c r="B132" s="39"/>
      <c r="C132" s="20">
        <v>10</v>
      </c>
      <c r="D132" s="189">
        <f t="shared" ref="D132:D134" si="12">+G22</f>
        <v>0</v>
      </c>
      <c r="E132" s="190">
        <v>43739</v>
      </c>
      <c r="F132" s="191">
        <f t="shared" si="10"/>
        <v>110.20201575</v>
      </c>
      <c r="G132" s="39"/>
    </row>
    <row r="133" spans="2:7" x14ac:dyDescent="0.25">
      <c r="B133" s="39"/>
      <c r="C133" s="20">
        <v>11</v>
      </c>
      <c r="D133" s="189">
        <f>+G23</f>
        <v>0</v>
      </c>
      <c r="E133" s="190">
        <v>43770</v>
      </c>
      <c r="F133" s="191">
        <f>+AVERAGE(D122:D133)</f>
        <v>99.19167958333334</v>
      </c>
      <c r="G133" s="39"/>
    </row>
    <row r="134" spans="2:7" x14ac:dyDescent="0.25">
      <c r="B134" s="39"/>
      <c r="C134" s="39">
        <v>12</v>
      </c>
      <c r="D134" s="189">
        <f t="shared" si="12"/>
        <v>0</v>
      </c>
      <c r="E134" s="190">
        <v>43800</v>
      </c>
      <c r="F134" s="191">
        <f t="shared" si="10"/>
        <v>89.406326916666671</v>
      </c>
      <c r="G134" s="39"/>
    </row>
    <row r="135" spans="2:7" x14ac:dyDescent="0.25">
      <c r="B135" s="39"/>
      <c r="C135" s="39"/>
      <c r="D135" s="39"/>
      <c r="E135" s="39"/>
      <c r="F135" s="39"/>
      <c r="G135" s="39"/>
    </row>
    <row r="136" spans="2:7" x14ac:dyDescent="0.25">
      <c r="B136" s="39"/>
      <c r="C136" s="39"/>
      <c r="D136" s="39"/>
      <c r="E136" s="39"/>
      <c r="F136" s="39"/>
      <c r="G136" s="39"/>
    </row>
    <row r="137" spans="2:7" x14ac:dyDescent="0.25">
      <c r="B137" s="170"/>
      <c r="C137" s="170"/>
      <c r="D137" s="170"/>
      <c r="E137" s="170"/>
      <c r="F137" s="170"/>
      <c r="G137" s="170"/>
    </row>
    <row r="138" spans="2:7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ignoredErrors>
    <ignoredError sqref="F66:F74" formulaRange="1"/>
  </ignoredError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9" t="s">
        <v>140</v>
      </c>
      <c r="D7" s="209"/>
      <c r="E7" s="209"/>
      <c r="F7" s="209"/>
      <c r="G7" s="209"/>
      <c r="H7" s="209"/>
      <c r="I7" s="209"/>
      <c r="J7" s="209"/>
      <c r="K7" s="59"/>
    </row>
    <row r="8" spans="1:15" x14ac:dyDescent="0.25">
      <c r="A8" s="57"/>
      <c r="B8" s="40"/>
      <c r="C8" s="201" t="s">
        <v>138</v>
      </c>
      <c r="D8" s="201"/>
      <c r="E8" s="201"/>
      <c r="F8" s="201"/>
      <c r="G8" s="201"/>
      <c r="H8" s="201"/>
      <c r="I8" s="201"/>
      <c r="J8" s="201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10" t="str">
        <f>'Histórico importaciones'!C10</f>
        <v>Año</v>
      </c>
      <c r="D10" s="210"/>
      <c r="E10" s="210"/>
      <c r="F10" s="210"/>
      <c r="G10" s="210"/>
      <c r="H10" s="206" t="str">
        <f>'Histórico importaciones'!H10</f>
        <v>% Cambio   '19/'18</v>
      </c>
      <c r="I10" s="206" t="str">
        <f>'Histórico importaciones'!I10</f>
        <v xml:space="preserve"> '19 como % de '18</v>
      </c>
      <c r="J10" s="206" t="str">
        <f>'Histórico importaciones'!J10</f>
        <v>% Cambio   '18/'17</v>
      </c>
      <c r="K10" s="59"/>
    </row>
    <row r="11" spans="1:15" x14ac:dyDescent="0.25">
      <c r="A11" s="57"/>
      <c r="B11" s="42"/>
      <c r="C11" s="157">
        <f>'Histórico importaciones'!C11</f>
        <v>2015</v>
      </c>
      <c r="D11" s="157">
        <f>'Histórico importaciones'!D11</f>
        <v>2016</v>
      </c>
      <c r="E11" s="157">
        <f>'Histórico importaciones'!E11</f>
        <v>2017</v>
      </c>
      <c r="F11" s="157">
        <f>'Histórico importaciones'!F11</f>
        <v>2018</v>
      </c>
      <c r="G11" s="157">
        <f>'Histórico importaciones'!G11</f>
        <v>2019</v>
      </c>
      <c r="H11" s="206"/>
      <c r="I11" s="206"/>
      <c r="J11" s="206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2296.9466860000002</v>
      </c>
      <c r="D13" s="120">
        <v>1597.9558999999999</v>
      </c>
      <c r="E13" s="120">
        <v>1470.8817939999999</v>
      </c>
      <c r="F13" s="120">
        <v>1726.0189969999999</v>
      </c>
      <c r="G13" s="120">
        <v>1877.718484</v>
      </c>
      <c r="H13" s="160">
        <v>8.7889813069073739</v>
      </c>
      <c r="I13" s="160">
        <v>108.78898130690737</v>
      </c>
      <c r="J13" s="160">
        <v>17.345867223372547</v>
      </c>
      <c r="K13" s="59"/>
      <c r="L13" s="39"/>
      <c r="M13" s="39">
        <f t="shared" ref="M13:M24" si="0">IF(G13="","",1)</f>
        <v>1</v>
      </c>
      <c r="N13" s="39"/>
      <c r="O13" s="39"/>
    </row>
    <row r="14" spans="1:15" x14ac:dyDescent="0.25">
      <c r="A14" s="57"/>
      <c r="B14" s="66" t="s">
        <v>7</v>
      </c>
      <c r="C14" s="120">
        <v>2279.7553800000001</v>
      </c>
      <c r="D14" s="120">
        <v>1574.073296</v>
      </c>
      <c r="E14" s="120">
        <v>1701.381885</v>
      </c>
      <c r="F14" s="120">
        <v>1634.5321039999999</v>
      </c>
      <c r="G14" s="120">
        <v>1941.035842</v>
      </c>
      <c r="H14" s="160">
        <v>18.751772280882651</v>
      </c>
      <c r="I14" s="160">
        <v>118.75177228088265</v>
      </c>
      <c r="J14" s="160">
        <v>-3.9291461599169519</v>
      </c>
      <c r="K14" s="59"/>
      <c r="L14" s="39"/>
      <c r="M14" s="39">
        <f t="shared" si="0"/>
        <v>1</v>
      </c>
      <c r="N14" s="39"/>
      <c r="O14" s="39"/>
    </row>
    <row r="15" spans="1:15" x14ac:dyDescent="0.25">
      <c r="A15" s="57"/>
      <c r="B15" s="66" t="s">
        <v>8</v>
      </c>
      <c r="C15" s="120">
        <v>2263.837638</v>
      </c>
      <c r="D15" s="120">
        <v>1637.9044859999999</v>
      </c>
      <c r="E15" s="120">
        <v>1817.7167790000001</v>
      </c>
      <c r="F15" s="120">
        <v>1709.6700080000001</v>
      </c>
      <c r="G15" s="120">
        <v>2045.3405769999999</v>
      </c>
      <c r="H15" s="160">
        <v>19.63364669376595</v>
      </c>
      <c r="I15" s="160">
        <v>119.63364669376595</v>
      </c>
      <c r="J15" s="160">
        <v>-5.9440927348121235</v>
      </c>
      <c r="K15" s="59"/>
      <c r="L15" s="39"/>
      <c r="M15" s="39">
        <f t="shared" si="0"/>
        <v>1</v>
      </c>
      <c r="N15" s="39"/>
      <c r="O15" s="39"/>
    </row>
    <row r="16" spans="1:15" x14ac:dyDescent="0.25">
      <c r="A16" s="57"/>
      <c r="B16" s="66" t="s">
        <v>9</v>
      </c>
      <c r="C16" s="120">
        <v>2172.8364660000002</v>
      </c>
      <c r="D16" s="120">
        <v>1610.0690300000001</v>
      </c>
      <c r="E16" s="120">
        <v>1710.8219610000001</v>
      </c>
      <c r="F16" s="120">
        <v>1888.9638050000001</v>
      </c>
      <c r="G16" s="120">
        <v>2214.4390370000001</v>
      </c>
      <c r="H16" s="160">
        <v>17.230358312768203</v>
      </c>
      <c r="I16" s="160">
        <v>117.2303583127682</v>
      </c>
      <c r="J16" s="160">
        <v>10.412646555920603</v>
      </c>
      <c r="K16" s="59"/>
      <c r="L16" s="39"/>
      <c r="M16" s="39">
        <f t="shared" si="0"/>
        <v>1</v>
      </c>
      <c r="N16" s="39"/>
      <c r="O16" s="39"/>
    </row>
    <row r="17" spans="1:246" x14ac:dyDescent="0.25">
      <c r="A17" s="57"/>
      <c r="B17" s="66" t="s">
        <v>10</v>
      </c>
      <c r="C17" s="120">
        <v>2026.9326799999999</v>
      </c>
      <c r="D17" s="120">
        <v>1655.8231499999999</v>
      </c>
      <c r="E17" s="120">
        <v>1715.130625</v>
      </c>
      <c r="F17" s="120">
        <v>2107.8895010000001</v>
      </c>
      <c r="G17" s="120">
        <v>2315.616391</v>
      </c>
      <c r="H17" s="160">
        <v>9.8547333672591719</v>
      </c>
      <c r="I17" s="160">
        <v>109.85473336725917</v>
      </c>
      <c r="J17" s="160">
        <v>22.899648007859462</v>
      </c>
      <c r="K17" s="59"/>
      <c r="L17" s="39"/>
      <c r="M17" s="39">
        <f t="shared" si="0"/>
        <v>1</v>
      </c>
      <c r="N17" s="39"/>
      <c r="O17" s="39"/>
    </row>
    <row r="18" spans="1:246" x14ac:dyDescent="0.25">
      <c r="A18" s="57"/>
      <c r="B18" s="66" t="s">
        <v>11</v>
      </c>
      <c r="C18" s="120">
        <v>1978.485582</v>
      </c>
      <c r="D18" s="120">
        <v>1753.3099159999999</v>
      </c>
      <c r="E18" s="120">
        <v>1666.5046520000001</v>
      </c>
      <c r="F18" s="120">
        <v>1944.920484</v>
      </c>
      <c r="G18" s="120">
        <v>1924.6027879999999</v>
      </c>
      <c r="H18" s="160">
        <v>-1.0446543273694098</v>
      </c>
      <c r="I18" s="160">
        <v>98.955345672630585</v>
      </c>
      <c r="J18" s="160">
        <v>16.706573946005388</v>
      </c>
      <c r="K18" s="59"/>
      <c r="L18" s="39"/>
      <c r="M18" s="39">
        <f t="shared" si="0"/>
        <v>1</v>
      </c>
      <c r="N18" s="39"/>
      <c r="O18" s="39"/>
    </row>
    <row r="19" spans="1:246" x14ac:dyDescent="0.25">
      <c r="A19" s="57"/>
      <c r="B19" s="66" t="s">
        <v>12</v>
      </c>
      <c r="C19" s="120">
        <v>2488.422912</v>
      </c>
      <c r="D19" s="120">
        <v>1545.716132</v>
      </c>
      <c r="E19" s="120">
        <v>1839.4364290000001</v>
      </c>
      <c r="F19" s="120">
        <v>2005.556053</v>
      </c>
      <c r="G19" s="120">
        <v>2158.8489020000002</v>
      </c>
      <c r="H19" s="160">
        <v>7.6434088576431414</v>
      </c>
      <c r="I19" s="160">
        <v>107.64340885764314</v>
      </c>
      <c r="J19" s="160">
        <v>9.0310065290111652</v>
      </c>
      <c r="K19" s="59"/>
      <c r="L19" s="39"/>
      <c r="M19" s="39">
        <f t="shared" si="0"/>
        <v>1</v>
      </c>
      <c r="N19" s="39"/>
      <c r="O19" s="39"/>
    </row>
    <row r="20" spans="1:246" x14ac:dyDescent="0.25">
      <c r="A20" s="57"/>
      <c r="B20" s="66" t="s">
        <v>13</v>
      </c>
      <c r="C20" s="120">
        <v>2154.5234569999998</v>
      </c>
      <c r="D20" s="120">
        <v>1976.707013</v>
      </c>
      <c r="E20" s="120">
        <v>1848.66039</v>
      </c>
      <c r="F20" s="120">
        <v>2008.87824</v>
      </c>
      <c r="G20" s="117">
        <v>2401.8687049999999</v>
      </c>
      <c r="H20" s="65">
        <v>19.562682156385947</v>
      </c>
      <c r="I20" s="65">
        <v>119.56268215638595</v>
      </c>
      <c r="J20" s="65">
        <v>8.6666999989110991</v>
      </c>
      <c r="K20" s="59"/>
      <c r="L20" s="39"/>
      <c r="M20" s="39">
        <f t="shared" si="0"/>
        <v>1</v>
      </c>
      <c r="N20" s="39"/>
      <c r="O20" s="39"/>
    </row>
    <row r="21" spans="1:246" x14ac:dyDescent="0.25">
      <c r="A21" s="57"/>
      <c r="B21" s="66" t="s">
        <v>14</v>
      </c>
      <c r="C21" s="120">
        <v>2145.5070049999999</v>
      </c>
      <c r="D21" s="120">
        <v>1727.5371050000001</v>
      </c>
      <c r="E21" s="120">
        <v>1731.569041</v>
      </c>
      <c r="F21" s="120">
        <v>1898.6991069999999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tr">
        <f t="shared" si="0"/>
        <v/>
      </c>
      <c r="N21" s="39"/>
      <c r="O21" s="39"/>
    </row>
    <row r="22" spans="1:246" x14ac:dyDescent="0.25">
      <c r="A22" s="57"/>
      <c r="B22" s="66" t="s">
        <v>15</v>
      </c>
      <c r="C22" s="120">
        <v>2164.4758870000001</v>
      </c>
      <c r="D22" s="120">
        <v>1666.288436</v>
      </c>
      <c r="E22" s="120">
        <v>1814.5995889999999</v>
      </c>
      <c r="F22" s="120">
        <v>2519.4614889999998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tr">
        <f t="shared" si="0"/>
        <v/>
      </c>
      <c r="N22" s="39"/>
      <c r="O22" s="39"/>
    </row>
    <row r="23" spans="1:246" x14ac:dyDescent="0.25">
      <c r="A23" s="57"/>
      <c r="B23" s="66" t="s">
        <v>16</v>
      </c>
      <c r="C23" s="120">
        <v>2099.999366</v>
      </c>
      <c r="D23" s="120">
        <v>1961.531403</v>
      </c>
      <c r="E23" s="120">
        <v>1810.3942070000001</v>
      </c>
      <c r="F23" s="120">
        <v>2114.5657679999999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9" t="str">
        <f t="shared" si="0"/>
        <v/>
      </c>
      <c r="N23" s="39"/>
    </row>
    <row r="24" spans="1:246" x14ac:dyDescent="0.25">
      <c r="A24" s="57"/>
      <c r="B24" s="66" t="s">
        <v>17</v>
      </c>
      <c r="C24" s="120">
        <v>2066.4299569999998</v>
      </c>
      <c r="D24" s="120">
        <v>2025.667072</v>
      </c>
      <c r="E24" s="120">
        <v>1706.6782169999999</v>
      </c>
      <c r="F24" s="120">
        <v>2050.6131610000002</v>
      </c>
      <c r="G24" s="120"/>
      <c r="H24" s="160" t="s">
        <v>120</v>
      </c>
      <c r="I24" s="160" t="s">
        <v>120</v>
      </c>
      <c r="J24" s="160" t="s">
        <v>120</v>
      </c>
      <c r="K24" s="59"/>
      <c r="M24" s="39" t="str">
        <f t="shared" si="0"/>
        <v/>
      </c>
      <c r="N24" s="39"/>
    </row>
    <row r="25" spans="1:246" x14ac:dyDescent="0.25">
      <c r="A25" s="57"/>
      <c r="B25" s="67" t="s">
        <v>22</v>
      </c>
      <c r="C25" s="121">
        <v>26138.153016</v>
      </c>
      <c r="D25" s="121">
        <v>20732.582939</v>
      </c>
      <c r="E25" s="121">
        <v>20833.775569000001</v>
      </c>
      <c r="F25" s="121">
        <v>23609.768717000003</v>
      </c>
      <c r="G25" s="122">
        <v>16879.470726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-20.680765292371952</v>
      </c>
      <c r="E26" s="68">
        <v>0.48808501235824142</v>
      </c>
      <c r="F26" s="68">
        <v>13.324484267415215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1">
        <v>17661.740801</v>
      </c>
      <c r="D28" s="121">
        <v>13351.558922999999</v>
      </c>
      <c r="E28" s="121">
        <v>13770.534514999999</v>
      </c>
      <c r="F28" s="121">
        <v>15026.429192000001</v>
      </c>
      <c r="G28" s="117">
        <v>16879.470726</v>
      </c>
      <c r="H28" s="65">
        <v>12.331882114658011</v>
      </c>
      <c r="I28" s="29">
        <v>112.33188211465801</v>
      </c>
      <c r="J28" s="29">
        <v>9.120159247500359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-24.404060316387167</v>
      </c>
      <c r="E29" s="68">
        <v>3.1380275098681798</v>
      </c>
      <c r="F29" s="68">
        <v>9.120159247500359</v>
      </c>
      <c r="G29" s="29">
        <v>12.331882114658011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208" t="s">
        <v>140</v>
      </c>
      <c r="D31" s="208"/>
      <c r="E31" s="208"/>
      <c r="F31" s="208"/>
      <c r="G31" s="208"/>
      <c r="H31" s="208"/>
      <c r="I31" s="208"/>
      <c r="J31" s="45"/>
      <c r="K31" s="59"/>
    </row>
    <row r="32" spans="1:246" s="52" customFormat="1" x14ac:dyDescent="0.25">
      <c r="A32" s="60"/>
      <c r="B32" s="42"/>
      <c r="C32" s="208" t="str">
        <f>+'Histórico importaciones'!C32:I32</f>
        <v>Valor CIF, millones de dólares, Promedio movil 12 meses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tr">
        <f>IF(G32="","",1)</f>
        <v/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  <c r="IH32" s="113"/>
      <c r="II32" s="113"/>
      <c r="IJ32" s="113"/>
      <c r="IK32" s="113"/>
      <c r="IL32" s="113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tr">
        <f>IF(G33="","",1)</f>
        <v/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  <c r="IH33" s="113"/>
      <c r="II33" s="113"/>
      <c r="IJ33" s="113"/>
      <c r="IK33" s="113"/>
      <c r="IL33" s="113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tr">
        <f>IF(G34="","",1)</f>
        <v/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  <c r="IH34" s="113"/>
      <c r="II34" s="113"/>
      <c r="IJ34" s="113"/>
      <c r="IK34" s="113"/>
      <c r="IL34" s="113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tr">
        <f>IF(G35="","",1)</f>
        <v/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  <c r="IH35" s="113"/>
      <c r="II35" s="113"/>
      <c r="IJ35" s="113"/>
      <c r="IK35" s="113"/>
      <c r="IL35" s="113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tr">
        <f>IF(G36="","",1)</f>
        <v/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  <c r="IH36" s="113"/>
      <c r="II36" s="113"/>
      <c r="IJ36" s="113"/>
      <c r="IK36" s="113"/>
      <c r="IL36" s="113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  <c r="IH37" s="113"/>
      <c r="II37" s="113"/>
      <c r="IJ37" s="113"/>
      <c r="IK37" s="113"/>
      <c r="IL37" s="113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tr">
        <f>IF(G38="","",1)</f>
        <v/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  <c r="IH38" s="113"/>
      <c r="II38" s="113"/>
      <c r="IJ38" s="113"/>
      <c r="IK38" s="113"/>
      <c r="IL38" s="113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tr">
        <f>IF(G39="","",1)</f>
        <v/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  <c r="IH39" s="113"/>
      <c r="II39" s="113"/>
      <c r="IJ39" s="113"/>
      <c r="IK39" s="113"/>
      <c r="IL39" s="113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tr">
        <f>IF(G40="","",1)</f>
        <v/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  <c r="IH40" s="113"/>
      <c r="II40" s="113"/>
      <c r="IJ40" s="113"/>
      <c r="IK40" s="113"/>
      <c r="IL40" s="113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tr">
        <f>IF(G41="","",1)</f>
        <v/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  <c r="IH41" s="113"/>
      <c r="II41" s="113"/>
      <c r="IJ41" s="113"/>
      <c r="IK41" s="113"/>
      <c r="IL41" s="113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  <c r="IH42" s="113"/>
      <c r="II42" s="113"/>
      <c r="IJ42" s="113"/>
      <c r="IK42" s="113"/>
      <c r="IL42" s="113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  <c r="IH43" s="113"/>
      <c r="II43" s="113"/>
      <c r="IJ43" s="113"/>
      <c r="IK43" s="113"/>
      <c r="IL43" s="113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  <c r="IH44" s="113"/>
      <c r="II44" s="113"/>
      <c r="IJ44" s="113"/>
      <c r="IK44" s="113"/>
      <c r="IL44" s="113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6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6" x14ac:dyDescent="0.25">
      <c r="B48" s="20"/>
      <c r="C48" s="20"/>
      <c r="D48" s="20"/>
      <c r="E48" s="20"/>
      <c r="F48" s="20"/>
      <c r="G48" s="20"/>
      <c r="H48" s="113"/>
      <c r="I48" s="113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164</v>
      </c>
      <c r="D50" s="20" t="s">
        <v>169</v>
      </c>
      <c r="E50" s="20" t="s">
        <v>165</v>
      </c>
      <c r="F50" s="20" t="s">
        <v>166</v>
      </c>
      <c r="G50" s="20"/>
      <c r="H50" s="113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92">
        <v>2102.494914129999</v>
      </c>
      <c r="E51" s="190">
        <v>41275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92">
        <v>1673.0704287799988</v>
      </c>
      <c r="E52" s="190">
        <v>41306</v>
      </c>
      <c r="F52" s="20"/>
      <c r="G52" s="20"/>
      <c r="H52" s="113"/>
      <c r="I52" s="113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92">
        <v>2260.7158948900119</v>
      </c>
      <c r="E53" s="190">
        <v>41334</v>
      </c>
      <c r="F53" s="20"/>
      <c r="G53" s="20"/>
      <c r="H53" s="113"/>
      <c r="I53" s="113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92">
        <v>1971.7406779900246</v>
      </c>
      <c r="E54" s="190">
        <v>41365</v>
      </c>
      <c r="F54" s="20"/>
      <c r="G54" s="20"/>
      <c r="H54" s="113"/>
      <c r="I54" s="113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92">
        <v>2649.2515442100112</v>
      </c>
      <c r="E55" s="190">
        <v>41395</v>
      </c>
      <c r="F55" s="20"/>
      <c r="G55" s="20"/>
      <c r="H55" s="113"/>
      <c r="I55" s="113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92">
        <v>2198.7260654300308</v>
      </c>
      <c r="E56" s="190">
        <v>41426</v>
      </c>
      <c r="F56" s="20"/>
      <c r="G56" s="20"/>
      <c r="H56" s="113"/>
      <c r="I56" s="113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92">
        <v>2373.1610151899868</v>
      </c>
      <c r="E57" s="190">
        <v>41456</v>
      </c>
      <c r="F57" s="20"/>
      <c r="G57" s="20"/>
      <c r="H57" s="113"/>
      <c r="I57" s="113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92">
        <v>2229.7845962700071</v>
      </c>
      <c r="E58" s="190">
        <v>41487</v>
      </c>
      <c r="F58" s="20"/>
      <c r="G58" s="20"/>
      <c r="H58" s="113"/>
      <c r="I58" s="113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92">
        <v>2216.5386495100124</v>
      </c>
      <c r="E59" s="190">
        <v>41518</v>
      </c>
      <c r="F59" s="20"/>
      <c r="G59" s="20"/>
      <c r="H59" s="113"/>
      <c r="I59" s="113"/>
    </row>
    <row r="60" spans="2:14" x14ac:dyDescent="0.25">
      <c r="B60" s="20"/>
      <c r="C60" s="20">
        <v>10</v>
      </c>
      <c r="D60" s="192">
        <v>2429.1615797199188</v>
      </c>
      <c r="E60" s="190">
        <v>41548</v>
      </c>
      <c r="F60" s="20"/>
      <c r="G60" s="20"/>
      <c r="H60" s="113"/>
      <c r="I60" s="113"/>
    </row>
    <row r="61" spans="2:14" x14ac:dyDescent="0.25">
      <c r="B61" s="20"/>
      <c r="C61" s="20">
        <v>11</v>
      </c>
      <c r="D61" s="192">
        <v>2375.1126288999935</v>
      </c>
      <c r="E61" s="190">
        <v>41579</v>
      </c>
      <c r="F61" s="20"/>
      <c r="G61" s="20"/>
      <c r="H61" s="113"/>
      <c r="I61" s="113"/>
    </row>
    <row r="62" spans="2:14" x14ac:dyDescent="0.25">
      <c r="B62" s="20"/>
      <c r="C62" s="20">
        <v>12</v>
      </c>
      <c r="D62" s="192">
        <v>2028.757080609992</v>
      </c>
      <c r="E62" s="190">
        <v>41609</v>
      </c>
      <c r="F62" s="20"/>
      <c r="G62" s="20"/>
      <c r="H62" s="113"/>
      <c r="I62" s="113"/>
    </row>
    <row r="63" spans="2:14" x14ac:dyDescent="0.25">
      <c r="B63" s="20">
        <v>2013</v>
      </c>
      <c r="C63" s="20">
        <v>1</v>
      </c>
      <c r="D63" s="192">
        <v>2287.7421040399772</v>
      </c>
      <c r="E63" s="190">
        <v>41640</v>
      </c>
      <c r="F63" s="20"/>
      <c r="G63" s="20"/>
      <c r="H63" s="113"/>
      <c r="I63" s="113"/>
    </row>
    <row r="64" spans="2:14" x14ac:dyDescent="0.25">
      <c r="B64" s="20"/>
      <c r="C64" s="20">
        <v>2</v>
      </c>
      <c r="D64" s="192">
        <v>2178.8824782499801</v>
      </c>
      <c r="E64" s="190">
        <v>41671</v>
      </c>
      <c r="F64" s="20"/>
      <c r="G64" s="20"/>
      <c r="H64" s="113"/>
      <c r="I64" s="113"/>
    </row>
    <row r="65" spans="2:9" x14ac:dyDescent="0.25">
      <c r="B65" s="20"/>
      <c r="C65" s="20">
        <v>3</v>
      </c>
      <c r="D65" s="192">
        <v>2195.920315319991</v>
      </c>
      <c r="E65" s="190">
        <v>41699</v>
      </c>
      <c r="F65" s="20"/>
      <c r="G65" s="20"/>
      <c r="H65" s="113"/>
      <c r="I65" s="113"/>
    </row>
    <row r="66" spans="2:9" x14ac:dyDescent="0.25">
      <c r="B66" s="20"/>
      <c r="C66" s="20">
        <v>4</v>
      </c>
      <c r="D66" s="192">
        <v>2446.7438022200213</v>
      </c>
      <c r="E66" s="190">
        <v>41730</v>
      </c>
      <c r="F66" s="191">
        <f>+AVERAGE(D55:D66)</f>
        <v>2300.8151549724939</v>
      </c>
      <c r="G66" s="20"/>
      <c r="H66" s="113"/>
      <c r="I66" s="113"/>
    </row>
    <row r="67" spans="2:9" x14ac:dyDescent="0.25">
      <c r="B67" s="20"/>
      <c r="C67" s="20">
        <v>5</v>
      </c>
      <c r="D67" s="192">
        <v>2485.9115333199843</v>
      </c>
      <c r="E67" s="190">
        <v>41760</v>
      </c>
      <c r="F67" s="191">
        <f t="shared" ref="F67:F115" si="1">+AVERAGE(D56:D67)</f>
        <v>2287.2034873983248</v>
      </c>
      <c r="G67" s="20"/>
      <c r="H67" s="113"/>
      <c r="I67" s="113"/>
    </row>
    <row r="68" spans="2:9" x14ac:dyDescent="0.25">
      <c r="B68" s="20"/>
      <c r="C68" s="20">
        <v>6</v>
      </c>
      <c r="D68" s="192">
        <v>1958.0188119800002</v>
      </c>
      <c r="E68" s="190">
        <v>41791</v>
      </c>
      <c r="F68" s="191">
        <f t="shared" si="1"/>
        <v>2267.1445496108222</v>
      </c>
      <c r="G68" s="20"/>
      <c r="H68" s="113"/>
      <c r="I68" s="113"/>
    </row>
    <row r="69" spans="2:9" x14ac:dyDescent="0.25">
      <c r="B69" s="20"/>
      <c r="C69" s="20">
        <v>7</v>
      </c>
      <c r="D69" s="192">
        <v>2467.461525119973</v>
      </c>
      <c r="E69" s="190">
        <v>41821</v>
      </c>
      <c r="F69" s="191">
        <f t="shared" si="1"/>
        <v>2275.0029254383207</v>
      </c>
      <c r="G69" s="20"/>
      <c r="H69" s="113"/>
      <c r="I69" s="113"/>
    </row>
    <row r="70" spans="2:9" x14ac:dyDescent="0.25">
      <c r="B70" s="20"/>
      <c r="C70" s="20">
        <v>8</v>
      </c>
      <c r="D70" s="192">
        <v>2331.6791639200251</v>
      </c>
      <c r="E70" s="190">
        <v>41852</v>
      </c>
      <c r="F70" s="191">
        <f t="shared" si="1"/>
        <v>2283.4941394091552</v>
      </c>
      <c r="G70" s="20"/>
      <c r="H70" s="113"/>
      <c r="I70" s="113"/>
    </row>
    <row r="71" spans="2:9" x14ac:dyDescent="0.25">
      <c r="B71" s="20"/>
      <c r="C71" s="20">
        <v>9</v>
      </c>
      <c r="D71" s="192">
        <v>2713.9503201200437</v>
      </c>
      <c r="E71" s="190">
        <v>41883</v>
      </c>
      <c r="F71" s="191">
        <f t="shared" si="1"/>
        <v>2324.9451119599912</v>
      </c>
      <c r="G71" s="20"/>
      <c r="H71" s="113"/>
      <c r="I71" s="113"/>
    </row>
    <row r="72" spans="2:9" x14ac:dyDescent="0.25">
      <c r="B72" s="20"/>
      <c r="C72" s="20">
        <v>10</v>
      </c>
      <c r="D72" s="192">
        <v>2587.1954315999824</v>
      </c>
      <c r="E72" s="190">
        <v>41913</v>
      </c>
      <c r="F72" s="191">
        <f t="shared" si="1"/>
        <v>2338.1145996166633</v>
      </c>
      <c r="G72" s="20"/>
      <c r="H72" s="113"/>
      <c r="I72" s="113"/>
    </row>
    <row r="73" spans="2:9" x14ac:dyDescent="0.25">
      <c r="B73" s="20"/>
      <c r="C73" s="20">
        <v>11</v>
      </c>
      <c r="D73" s="192">
        <v>2486.9330200499894</v>
      </c>
      <c r="E73" s="190">
        <v>41944</v>
      </c>
      <c r="F73" s="191">
        <f t="shared" si="1"/>
        <v>2347.4329655458296</v>
      </c>
      <c r="G73" s="20"/>
      <c r="H73" s="113"/>
      <c r="I73" s="113"/>
    </row>
    <row r="74" spans="2:9" x14ac:dyDescent="0.25">
      <c r="B74" s="20"/>
      <c r="C74" s="20">
        <v>12</v>
      </c>
      <c r="D74" s="192">
        <v>2330.2441345700163</v>
      </c>
      <c r="E74" s="190">
        <v>41974</v>
      </c>
      <c r="F74" s="191">
        <f t="shared" si="1"/>
        <v>2372.5568867091652</v>
      </c>
      <c r="G74" s="20"/>
      <c r="H74" s="113"/>
      <c r="I74" s="113"/>
    </row>
    <row r="75" spans="2:9" x14ac:dyDescent="0.25">
      <c r="B75" s="20">
        <v>2014</v>
      </c>
      <c r="C75" s="20">
        <v>1</v>
      </c>
      <c r="D75" s="193">
        <f t="shared" ref="D75:D85" si="2">C13</f>
        <v>2296.9466860000002</v>
      </c>
      <c r="E75" s="190">
        <v>42005</v>
      </c>
      <c r="F75" s="191">
        <f t="shared" si="1"/>
        <v>2373.323935205834</v>
      </c>
      <c r="G75" s="20"/>
      <c r="H75" s="113"/>
      <c r="I75" s="113"/>
    </row>
    <row r="76" spans="2:9" x14ac:dyDescent="0.25">
      <c r="B76" s="20"/>
      <c r="C76" s="20">
        <v>2</v>
      </c>
      <c r="D76" s="193">
        <f t="shared" si="2"/>
        <v>2279.7553800000001</v>
      </c>
      <c r="E76" s="190">
        <v>42036</v>
      </c>
      <c r="F76" s="191">
        <f t="shared" si="1"/>
        <v>2381.7300103516691</v>
      </c>
      <c r="G76" s="20"/>
      <c r="H76" s="113"/>
      <c r="I76" s="113"/>
    </row>
    <row r="77" spans="2:9" x14ac:dyDescent="0.25">
      <c r="B77" s="20"/>
      <c r="C77" s="20">
        <v>3</v>
      </c>
      <c r="D77" s="193">
        <f t="shared" si="2"/>
        <v>2263.837638</v>
      </c>
      <c r="E77" s="190">
        <v>42064</v>
      </c>
      <c r="F77" s="191">
        <f t="shared" si="1"/>
        <v>2387.3897872416696</v>
      </c>
      <c r="G77" s="20"/>
      <c r="H77" s="113"/>
      <c r="I77" s="113"/>
    </row>
    <row r="78" spans="2:9" x14ac:dyDescent="0.25">
      <c r="B78" s="20"/>
      <c r="C78" s="20">
        <v>4</v>
      </c>
      <c r="D78" s="193">
        <f t="shared" si="2"/>
        <v>2172.8364660000002</v>
      </c>
      <c r="E78" s="190">
        <v>42095</v>
      </c>
      <c r="F78" s="191">
        <f t="shared" si="1"/>
        <v>2364.5641758900015</v>
      </c>
      <c r="G78" s="20"/>
      <c r="H78" s="113"/>
      <c r="I78" s="113"/>
    </row>
    <row r="79" spans="2:9" x14ac:dyDescent="0.25">
      <c r="B79" s="20"/>
      <c r="C79" s="20">
        <v>5</v>
      </c>
      <c r="D79" s="193">
        <f t="shared" si="2"/>
        <v>2026.9326799999999</v>
      </c>
      <c r="E79" s="190">
        <v>42125</v>
      </c>
      <c r="F79" s="191">
        <f t="shared" si="1"/>
        <v>2326.315938113336</v>
      </c>
      <c r="G79" s="20"/>
      <c r="H79" s="113"/>
      <c r="I79" s="113"/>
    </row>
    <row r="80" spans="2:9" x14ac:dyDescent="0.25">
      <c r="B80" s="20"/>
      <c r="C80" s="20">
        <v>6</v>
      </c>
      <c r="D80" s="193">
        <f t="shared" si="2"/>
        <v>1978.485582</v>
      </c>
      <c r="E80" s="190">
        <v>42156</v>
      </c>
      <c r="F80" s="191">
        <f t="shared" si="1"/>
        <v>2328.0215022816697</v>
      </c>
      <c r="G80" s="20"/>
      <c r="H80" s="113"/>
      <c r="I80" s="113"/>
    </row>
    <row r="81" spans="2:9" x14ac:dyDescent="0.25">
      <c r="B81" s="20"/>
      <c r="C81" s="20">
        <v>7</v>
      </c>
      <c r="D81" s="193">
        <f t="shared" si="2"/>
        <v>2488.422912</v>
      </c>
      <c r="E81" s="190">
        <v>42186</v>
      </c>
      <c r="F81" s="191">
        <f t="shared" si="1"/>
        <v>2329.7682845216714</v>
      </c>
      <c r="G81" s="20"/>
      <c r="H81" s="113"/>
      <c r="I81" s="113"/>
    </row>
    <row r="82" spans="2:9" x14ac:dyDescent="0.25">
      <c r="B82" s="20"/>
      <c r="C82" s="20">
        <v>8</v>
      </c>
      <c r="D82" s="193">
        <f t="shared" si="2"/>
        <v>2154.5234569999998</v>
      </c>
      <c r="E82" s="190">
        <v>42217</v>
      </c>
      <c r="F82" s="191">
        <f t="shared" si="1"/>
        <v>2315.0053089450025</v>
      </c>
      <c r="G82" s="20"/>
      <c r="H82" s="113"/>
      <c r="I82" s="113"/>
    </row>
    <row r="83" spans="2:9" x14ac:dyDescent="0.25">
      <c r="B83" s="20"/>
      <c r="C83" s="20">
        <v>9</v>
      </c>
      <c r="D83" s="193">
        <f t="shared" si="2"/>
        <v>2145.5070049999999</v>
      </c>
      <c r="E83" s="190">
        <v>42248</v>
      </c>
      <c r="F83" s="191">
        <f t="shared" si="1"/>
        <v>2267.6350326849993</v>
      </c>
      <c r="G83" s="20"/>
      <c r="H83" s="113"/>
      <c r="I83" s="113"/>
    </row>
    <row r="84" spans="2:9" x14ac:dyDescent="0.25">
      <c r="B84" s="20"/>
      <c r="C84" s="20">
        <v>10</v>
      </c>
      <c r="D84" s="193">
        <f t="shared" si="2"/>
        <v>2164.4758870000001</v>
      </c>
      <c r="E84" s="190">
        <v>42278</v>
      </c>
      <c r="F84" s="191">
        <f t="shared" si="1"/>
        <v>2232.4084039683339</v>
      </c>
      <c r="G84" s="20"/>
      <c r="H84" s="113"/>
      <c r="I84" s="113"/>
    </row>
    <row r="85" spans="2:9" x14ac:dyDescent="0.25">
      <c r="B85" s="20"/>
      <c r="C85" s="20">
        <v>11</v>
      </c>
      <c r="D85" s="193">
        <f t="shared" si="2"/>
        <v>2099.999366</v>
      </c>
      <c r="E85" s="190">
        <v>42309</v>
      </c>
      <c r="F85" s="191">
        <f t="shared" si="1"/>
        <v>2200.1639327975013</v>
      </c>
      <c r="G85" s="20"/>
      <c r="H85" s="113"/>
      <c r="I85" s="113"/>
    </row>
    <row r="86" spans="2:9" x14ac:dyDescent="0.25">
      <c r="B86" s="20"/>
      <c r="C86" s="20">
        <v>12</v>
      </c>
      <c r="D86" s="193">
        <f>C24</f>
        <v>2066.4299569999998</v>
      </c>
      <c r="E86" s="190">
        <v>42339</v>
      </c>
      <c r="F86" s="191">
        <f t="shared" si="1"/>
        <v>2178.1794180000002</v>
      </c>
      <c r="G86" s="20"/>
      <c r="H86" s="113"/>
      <c r="I86" s="113"/>
    </row>
    <row r="87" spans="2:9" x14ac:dyDescent="0.25">
      <c r="B87" s="20">
        <v>2015</v>
      </c>
      <c r="C87" s="20">
        <v>1</v>
      </c>
      <c r="D87" s="193">
        <f t="shared" ref="D87:D97" si="3">D13</f>
        <v>1597.9558999999999</v>
      </c>
      <c r="E87" s="190">
        <v>42370</v>
      </c>
      <c r="F87" s="191">
        <f t="shared" si="1"/>
        <v>2119.9301858333333</v>
      </c>
      <c r="G87" s="20"/>
      <c r="H87" s="113"/>
      <c r="I87" s="113"/>
    </row>
    <row r="88" spans="2:9" x14ac:dyDescent="0.25">
      <c r="B88" s="20"/>
      <c r="C88" s="20">
        <v>2</v>
      </c>
      <c r="D88" s="193">
        <f t="shared" si="3"/>
        <v>1574.073296</v>
      </c>
      <c r="E88" s="190">
        <v>42401</v>
      </c>
      <c r="F88" s="191">
        <f t="shared" si="1"/>
        <v>2061.1233454999997</v>
      </c>
      <c r="G88" s="20"/>
      <c r="H88" s="113"/>
      <c r="I88" s="113"/>
    </row>
    <row r="89" spans="2:9" x14ac:dyDescent="0.25">
      <c r="B89" s="20"/>
      <c r="C89" s="20">
        <v>3</v>
      </c>
      <c r="D89" s="193">
        <f t="shared" si="3"/>
        <v>1637.9044859999999</v>
      </c>
      <c r="E89" s="190">
        <v>42430</v>
      </c>
      <c r="F89" s="191">
        <f t="shared" si="1"/>
        <v>2008.9622495000001</v>
      </c>
      <c r="G89" s="20"/>
      <c r="H89" s="113"/>
      <c r="I89" s="113"/>
    </row>
    <row r="90" spans="2:9" x14ac:dyDescent="0.25">
      <c r="B90" s="20"/>
      <c r="C90" s="20">
        <v>4</v>
      </c>
      <c r="D90" s="193">
        <f t="shared" si="3"/>
        <v>1610.0690300000001</v>
      </c>
      <c r="E90" s="190">
        <v>42461</v>
      </c>
      <c r="F90" s="191">
        <f t="shared" si="1"/>
        <v>1962.0649631666665</v>
      </c>
      <c r="G90" s="20"/>
      <c r="H90" s="113"/>
      <c r="I90" s="113"/>
    </row>
    <row r="91" spans="2:9" x14ac:dyDescent="0.25">
      <c r="B91" s="20"/>
      <c r="C91" s="20">
        <v>5</v>
      </c>
      <c r="D91" s="193">
        <f t="shared" si="3"/>
        <v>1655.8231499999999</v>
      </c>
      <c r="E91" s="190">
        <v>42491</v>
      </c>
      <c r="F91" s="191">
        <f t="shared" si="1"/>
        <v>1931.1391689999998</v>
      </c>
      <c r="G91" s="20"/>
      <c r="H91" s="113"/>
      <c r="I91" s="113"/>
    </row>
    <row r="92" spans="2:9" x14ac:dyDescent="0.25">
      <c r="B92" s="20"/>
      <c r="C92" s="20">
        <v>6</v>
      </c>
      <c r="D92" s="193">
        <f t="shared" si="3"/>
        <v>1753.3099159999999</v>
      </c>
      <c r="E92" s="190">
        <v>42522</v>
      </c>
      <c r="F92" s="191">
        <f t="shared" si="1"/>
        <v>1912.3745301666665</v>
      </c>
      <c r="G92" s="20"/>
      <c r="H92" s="113"/>
      <c r="I92" s="113"/>
    </row>
    <row r="93" spans="2:9" x14ac:dyDescent="0.25">
      <c r="B93" s="20"/>
      <c r="C93" s="20">
        <v>7</v>
      </c>
      <c r="D93" s="193">
        <f t="shared" si="3"/>
        <v>1545.716132</v>
      </c>
      <c r="E93" s="190">
        <v>42552</v>
      </c>
      <c r="F93" s="191">
        <f t="shared" si="1"/>
        <v>1833.8156318333333</v>
      </c>
      <c r="G93" s="20"/>
      <c r="H93" s="113"/>
      <c r="I93" s="113"/>
    </row>
    <row r="94" spans="2:9" x14ac:dyDescent="0.25">
      <c r="B94" s="20"/>
      <c r="C94" s="20">
        <v>8</v>
      </c>
      <c r="D94" s="193">
        <f t="shared" si="3"/>
        <v>1976.707013</v>
      </c>
      <c r="E94" s="190">
        <v>42583</v>
      </c>
      <c r="F94" s="191">
        <f t="shared" si="1"/>
        <v>1818.9975948333333</v>
      </c>
      <c r="G94" s="20"/>
      <c r="H94" s="113"/>
      <c r="I94" s="113"/>
    </row>
    <row r="95" spans="2:9" x14ac:dyDescent="0.25">
      <c r="B95" s="20"/>
      <c r="C95" s="20">
        <v>9</v>
      </c>
      <c r="D95" s="193">
        <f t="shared" si="3"/>
        <v>1727.5371050000001</v>
      </c>
      <c r="E95" s="190">
        <v>42614</v>
      </c>
      <c r="F95" s="191">
        <f t="shared" si="1"/>
        <v>1784.1667698333333</v>
      </c>
      <c r="G95" s="20"/>
      <c r="H95" s="113"/>
      <c r="I95" s="113"/>
    </row>
    <row r="96" spans="2:9" x14ac:dyDescent="0.25">
      <c r="B96" s="20"/>
      <c r="C96" s="20">
        <v>10</v>
      </c>
      <c r="D96" s="193">
        <f t="shared" si="3"/>
        <v>1666.288436</v>
      </c>
      <c r="E96" s="190">
        <v>42644</v>
      </c>
      <c r="F96" s="191">
        <f t="shared" si="1"/>
        <v>1742.6511489166667</v>
      </c>
      <c r="G96" s="20"/>
      <c r="H96" s="113"/>
      <c r="I96" s="113"/>
    </row>
    <row r="97" spans="2:9" x14ac:dyDescent="0.25">
      <c r="B97" s="20"/>
      <c r="C97" s="20">
        <v>11</v>
      </c>
      <c r="D97" s="193">
        <f t="shared" si="3"/>
        <v>1961.531403</v>
      </c>
      <c r="E97" s="190">
        <v>42675</v>
      </c>
      <c r="F97" s="191">
        <f t="shared" si="1"/>
        <v>1731.1121519999999</v>
      </c>
      <c r="G97" s="20"/>
      <c r="H97" s="113"/>
      <c r="I97" s="113"/>
    </row>
    <row r="98" spans="2:9" x14ac:dyDescent="0.25">
      <c r="B98" s="20"/>
      <c r="C98" s="20">
        <v>12</v>
      </c>
      <c r="D98" s="193">
        <f>D24</f>
        <v>2025.667072</v>
      </c>
      <c r="E98" s="190">
        <v>42705</v>
      </c>
      <c r="F98" s="191">
        <f t="shared" si="1"/>
        <v>1727.7152449166667</v>
      </c>
      <c r="G98" s="20"/>
      <c r="H98" s="113"/>
      <c r="I98" s="113"/>
    </row>
    <row r="99" spans="2:9" x14ac:dyDescent="0.25">
      <c r="B99" s="20">
        <v>2016</v>
      </c>
      <c r="C99" s="20">
        <v>1</v>
      </c>
      <c r="D99" s="193">
        <f t="shared" ref="D99:D109" si="4">E13</f>
        <v>1470.8817939999999</v>
      </c>
      <c r="E99" s="190">
        <v>42736</v>
      </c>
      <c r="F99" s="191">
        <f t="shared" si="1"/>
        <v>1717.1257360833333</v>
      </c>
      <c r="G99" s="20"/>
      <c r="H99" s="113"/>
      <c r="I99" s="113"/>
    </row>
    <row r="100" spans="2:9" x14ac:dyDescent="0.25">
      <c r="B100" s="20"/>
      <c r="C100" s="20">
        <v>2</v>
      </c>
      <c r="D100" s="193">
        <f t="shared" si="4"/>
        <v>1701.381885</v>
      </c>
      <c r="E100" s="190">
        <v>42767</v>
      </c>
      <c r="F100" s="191">
        <f t="shared" si="1"/>
        <v>1727.7347851666666</v>
      </c>
      <c r="G100" s="20"/>
      <c r="H100" s="113"/>
      <c r="I100" s="113"/>
    </row>
    <row r="101" spans="2:9" x14ac:dyDescent="0.25">
      <c r="B101" s="20"/>
      <c r="C101" s="20">
        <v>3</v>
      </c>
      <c r="D101" s="193">
        <f t="shared" si="4"/>
        <v>1817.7167790000001</v>
      </c>
      <c r="E101" s="190">
        <v>42795</v>
      </c>
      <c r="F101" s="191">
        <f t="shared" si="1"/>
        <v>1742.7191429166667</v>
      </c>
      <c r="G101" s="20"/>
      <c r="H101" s="113"/>
      <c r="I101" s="113"/>
    </row>
    <row r="102" spans="2:9" x14ac:dyDescent="0.25">
      <c r="B102" s="20"/>
      <c r="C102" s="20">
        <v>4</v>
      </c>
      <c r="D102" s="193">
        <f t="shared" si="4"/>
        <v>1710.8219610000001</v>
      </c>
      <c r="E102" s="190">
        <v>42826</v>
      </c>
      <c r="F102" s="191">
        <f t="shared" si="1"/>
        <v>1751.1152205000001</v>
      </c>
      <c r="G102" s="20"/>
      <c r="H102" s="113"/>
      <c r="I102" s="113"/>
    </row>
    <row r="103" spans="2:9" x14ac:dyDescent="0.25">
      <c r="B103" s="20"/>
      <c r="C103" s="20">
        <v>5</v>
      </c>
      <c r="D103" s="193">
        <f t="shared" si="4"/>
        <v>1715.130625</v>
      </c>
      <c r="E103" s="190">
        <v>42856</v>
      </c>
      <c r="F103" s="191">
        <f t="shared" si="1"/>
        <v>1756.0575100833339</v>
      </c>
      <c r="G103" s="20"/>
      <c r="H103" s="113"/>
      <c r="I103" s="113"/>
    </row>
    <row r="104" spans="2:9" x14ac:dyDescent="0.25">
      <c r="B104" s="20"/>
      <c r="C104" s="20">
        <v>6</v>
      </c>
      <c r="D104" s="193">
        <f t="shared" si="4"/>
        <v>1666.5046520000001</v>
      </c>
      <c r="E104" s="190">
        <v>42887</v>
      </c>
      <c r="F104" s="191">
        <f t="shared" si="1"/>
        <v>1748.8237380833336</v>
      </c>
      <c r="G104" s="20"/>
      <c r="H104" s="113"/>
      <c r="I104" s="113"/>
    </row>
    <row r="105" spans="2:9" x14ac:dyDescent="0.25">
      <c r="B105" s="20"/>
      <c r="C105" s="20">
        <v>7</v>
      </c>
      <c r="D105" s="193">
        <f t="shared" si="4"/>
        <v>1839.4364290000001</v>
      </c>
      <c r="E105" s="190">
        <v>42917</v>
      </c>
      <c r="F105" s="191">
        <f t="shared" si="1"/>
        <v>1773.3004295000001</v>
      </c>
      <c r="G105" s="20"/>
      <c r="H105" s="113"/>
      <c r="I105" s="113"/>
    </row>
    <row r="106" spans="2:9" x14ac:dyDescent="0.25">
      <c r="B106" s="20"/>
      <c r="C106" s="20">
        <v>8</v>
      </c>
      <c r="D106" s="193">
        <f t="shared" si="4"/>
        <v>1848.66039</v>
      </c>
      <c r="E106" s="190">
        <v>42948</v>
      </c>
      <c r="F106" s="191">
        <f t="shared" si="1"/>
        <v>1762.6298775833336</v>
      </c>
      <c r="G106" s="20"/>
      <c r="H106" s="113"/>
      <c r="I106" s="113"/>
    </row>
    <row r="107" spans="2:9" x14ac:dyDescent="0.25">
      <c r="B107" s="20"/>
      <c r="C107" s="20">
        <v>9</v>
      </c>
      <c r="D107" s="193">
        <f t="shared" si="4"/>
        <v>1731.569041</v>
      </c>
      <c r="E107" s="190">
        <v>42979</v>
      </c>
      <c r="F107" s="191">
        <f t="shared" si="1"/>
        <v>1762.9658722499998</v>
      </c>
      <c r="G107" s="20"/>
      <c r="H107" s="113"/>
      <c r="I107" s="113"/>
    </row>
    <row r="108" spans="2:9" x14ac:dyDescent="0.25">
      <c r="B108" s="20"/>
      <c r="C108" s="20">
        <v>10</v>
      </c>
      <c r="D108" s="193">
        <f t="shared" si="4"/>
        <v>1814.5995889999999</v>
      </c>
      <c r="E108" s="190">
        <v>43009</v>
      </c>
      <c r="F108" s="191">
        <f t="shared" si="1"/>
        <v>1775.3251349999998</v>
      </c>
      <c r="G108" s="20"/>
      <c r="H108" s="113"/>
      <c r="I108" s="113"/>
    </row>
    <row r="109" spans="2:9" x14ac:dyDescent="0.25">
      <c r="B109" s="20"/>
      <c r="C109" s="20">
        <v>11</v>
      </c>
      <c r="D109" s="193">
        <f t="shared" si="4"/>
        <v>1810.3942070000001</v>
      </c>
      <c r="E109" s="190">
        <v>43040</v>
      </c>
      <c r="F109" s="191">
        <f t="shared" si="1"/>
        <v>1762.7303686666667</v>
      </c>
      <c r="G109" s="20"/>
      <c r="H109" s="113"/>
      <c r="I109" s="113"/>
    </row>
    <row r="110" spans="2:9" x14ac:dyDescent="0.25">
      <c r="B110" s="20"/>
      <c r="C110" s="20">
        <v>12</v>
      </c>
      <c r="D110" s="193">
        <f>E24</f>
        <v>1706.6782169999999</v>
      </c>
      <c r="E110" s="190">
        <v>43070</v>
      </c>
      <c r="F110" s="191">
        <f t="shared" si="1"/>
        <v>1736.1479640833334</v>
      </c>
      <c r="G110" s="20"/>
      <c r="H110" s="113"/>
      <c r="I110" s="113"/>
    </row>
    <row r="111" spans="2:9" x14ac:dyDescent="0.25">
      <c r="B111" s="20">
        <v>2017</v>
      </c>
      <c r="C111" s="20">
        <v>1</v>
      </c>
      <c r="D111" s="193">
        <f t="shared" ref="D111:D120" si="5">+F13</f>
        <v>1726.0189969999999</v>
      </c>
      <c r="E111" s="190">
        <v>43101</v>
      </c>
      <c r="F111" s="191">
        <f t="shared" si="1"/>
        <v>1757.4093976666666</v>
      </c>
      <c r="G111" s="20"/>
      <c r="H111" s="113"/>
      <c r="I111" s="113"/>
    </row>
    <row r="112" spans="2:9" x14ac:dyDescent="0.25">
      <c r="B112" s="20"/>
      <c r="C112" s="20">
        <v>2</v>
      </c>
      <c r="D112" s="193">
        <f t="shared" si="5"/>
        <v>1634.5321039999999</v>
      </c>
      <c r="E112" s="190">
        <v>43132</v>
      </c>
      <c r="F112" s="191">
        <f t="shared" si="1"/>
        <v>1751.8385825833332</v>
      </c>
      <c r="G112" s="20"/>
      <c r="H112" s="113"/>
      <c r="I112" s="113"/>
    </row>
    <row r="113" spans="2:9" x14ac:dyDescent="0.25">
      <c r="B113" s="20"/>
      <c r="C113" s="20">
        <v>3</v>
      </c>
      <c r="D113" s="193">
        <f t="shared" si="5"/>
        <v>1709.6700080000001</v>
      </c>
      <c r="E113" s="190">
        <v>43160</v>
      </c>
      <c r="F113" s="191">
        <f t="shared" si="1"/>
        <v>1742.8346850000005</v>
      </c>
      <c r="G113" s="20"/>
      <c r="H113" s="113"/>
      <c r="I113" s="113"/>
    </row>
    <row r="114" spans="2:9" x14ac:dyDescent="0.25">
      <c r="B114" s="20"/>
      <c r="C114" s="20">
        <v>4</v>
      </c>
      <c r="D114" s="193">
        <f t="shared" si="5"/>
        <v>1888.9638050000001</v>
      </c>
      <c r="E114" s="190">
        <v>43191</v>
      </c>
      <c r="F114" s="191">
        <f t="shared" si="1"/>
        <v>1757.6798386666667</v>
      </c>
      <c r="G114" s="20"/>
      <c r="H114" s="113"/>
      <c r="I114" s="113"/>
    </row>
    <row r="115" spans="2:9" x14ac:dyDescent="0.25">
      <c r="B115" s="20"/>
      <c r="C115" s="20">
        <v>5</v>
      </c>
      <c r="D115" s="193">
        <f t="shared" si="5"/>
        <v>2107.8895010000001</v>
      </c>
      <c r="E115" s="190">
        <v>43221</v>
      </c>
      <c r="F115" s="191">
        <f t="shared" si="1"/>
        <v>1790.4097449999999</v>
      </c>
      <c r="G115" s="20"/>
      <c r="H115" s="113"/>
      <c r="I115" s="113"/>
    </row>
    <row r="116" spans="2:9" x14ac:dyDescent="0.25">
      <c r="B116" s="20"/>
      <c r="C116" s="20">
        <v>6</v>
      </c>
      <c r="D116" s="193">
        <f t="shared" si="5"/>
        <v>1944.920484</v>
      </c>
      <c r="E116" s="190">
        <v>43252</v>
      </c>
      <c r="F116" s="191">
        <f t="shared" ref="F116" si="6">+AVERAGE(D105:D116)</f>
        <v>1813.6110643333332</v>
      </c>
      <c r="G116" s="20"/>
      <c r="H116" s="113"/>
      <c r="I116" s="113"/>
    </row>
    <row r="117" spans="2:9" x14ac:dyDescent="0.25">
      <c r="B117" s="20"/>
      <c r="C117" s="20">
        <v>7</v>
      </c>
      <c r="D117" s="193">
        <f t="shared" si="5"/>
        <v>2005.556053</v>
      </c>
      <c r="E117" s="190">
        <v>43282</v>
      </c>
      <c r="F117" s="191">
        <f>+AVERAGE(D106:D117)</f>
        <v>1827.4543663333332</v>
      </c>
      <c r="G117" s="20"/>
      <c r="H117" s="113"/>
      <c r="I117" s="113"/>
    </row>
    <row r="118" spans="2:9" x14ac:dyDescent="0.25">
      <c r="B118" s="20"/>
      <c r="C118" s="20">
        <v>8</v>
      </c>
      <c r="D118" s="193">
        <f t="shared" si="5"/>
        <v>2008.87824</v>
      </c>
      <c r="E118" s="190">
        <v>43313</v>
      </c>
      <c r="F118" s="191">
        <f>+AVERAGE(D107:D118)</f>
        <v>1840.8058538333335</v>
      </c>
      <c r="G118" s="20"/>
      <c r="H118" s="113"/>
      <c r="I118" s="113"/>
    </row>
    <row r="119" spans="2:9" x14ac:dyDescent="0.25">
      <c r="B119" s="20"/>
      <c r="C119" s="20">
        <v>9</v>
      </c>
      <c r="D119" s="193">
        <f t="shared" si="5"/>
        <v>1898.6991069999999</v>
      </c>
      <c r="E119" s="190">
        <v>43344</v>
      </c>
      <c r="F119" s="191">
        <f>+AVERAGE(D108:D119)</f>
        <v>1854.7333593333333</v>
      </c>
      <c r="G119" s="20"/>
      <c r="H119" s="113"/>
      <c r="I119" s="113"/>
    </row>
    <row r="120" spans="2:9" x14ac:dyDescent="0.25">
      <c r="B120" s="20"/>
      <c r="C120" s="20">
        <v>10</v>
      </c>
      <c r="D120" s="193">
        <f t="shared" si="5"/>
        <v>2519.4614889999998</v>
      </c>
      <c r="E120" s="190">
        <v>43374</v>
      </c>
      <c r="F120" s="191">
        <f>+AVERAGE(D109:D120)</f>
        <v>1913.4718510000002</v>
      </c>
      <c r="G120" s="20"/>
      <c r="H120" s="113"/>
      <c r="I120" s="113"/>
    </row>
    <row r="121" spans="2:9" x14ac:dyDescent="0.25">
      <c r="B121" s="39"/>
      <c r="C121" s="20">
        <v>11</v>
      </c>
      <c r="D121" s="193">
        <f t="shared" ref="D121:D122" si="7">+F23</f>
        <v>2114.5657679999999</v>
      </c>
      <c r="E121" s="190">
        <v>43405</v>
      </c>
      <c r="F121" s="191">
        <f>+AVERAGE(D110:D121)</f>
        <v>1938.8194810833336</v>
      </c>
      <c r="G121" s="39"/>
    </row>
    <row r="122" spans="2:9" x14ac:dyDescent="0.25">
      <c r="B122" s="39"/>
      <c r="C122" s="20">
        <v>12</v>
      </c>
      <c r="D122" s="193">
        <f t="shared" si="7"/>
        <v>2050.6131610000002</v>
      </c>
      <c r="E122" s="190">
        <v>43435</v>
      </c>
      <c r="F122" s="191">
        <f t="shared" ref="F122" si="8">+AVERAGE(D111:D122)</f>
        <v>1967.4807264166668</v>
      </c>
      <c r="G122" s="39"/>
    </row>
    <row r="123" spans="2:9" x14ac:dyDescent="0.25">
      <c r="B123" s="39">
        <v>2018</v>
      </c>
      <c r="C123" s="20">
        <v>1</v>
      </c>
      <c r="D123" s="193">
        <f t="shared" ref="D123:D130" si="9">+G13</f>
        <v>1877.718484</v>
      </c>
      <c r="E123" s="190">
        <v>43466</v>
      </c>
      <c r="F123" s="191">
        <f t="shared" ref="F123" si="10">+AVERAGE(D112:D123)</f>
        <v>1980.1223503333338</v>
      </c>
      <c r="G123" s="39"/>
    </row>
    <row r="124" spans="2:9" x14ac:dyDescent="0.25">
      <c r="B124" s="39"/>
      <c r="C124" s="20">
        <v>2</v>
      </c>
      <c r="D124" s="193">
        <f t="shared" si="9"/>
        <v>1941.035842</v>
      </c>
      <c r="E124" s="190">
        <v>43497</v>
      </c>
      <c r="F124" s="191">
        <f t="shared" ref="F124:F128" si="11">+AVERAGE(D113:D124)</f>
        <v>2005.6643285000002</v>
      </c>
      <c r="G124" s="39"/>
    </row>
    <row r="125" spans="2:9" x14ac:dyDescent="0.25">
      <c r="B125" s="39"/>
      <c r="C125" s="20">
        <v>3</v>
      </c>
      <c r="D125" s="193">
        <f t="shared" si="9"/>
        <v>2045.3405769999999</v>
      </c>
      <c r="E125" s="190">
        <v>43525</v>
      </c>
      <c r="F125" s="191">
        <f t="shared" si="11"/>
        <v>2033.6368759166669</v>
      </c>
      <c r="G125" s="39"/>
    </row>
    <row r="126" spans="2:9" x14ac:dyDescent="0.25">
      <c r="B126" s="39"/>
      <c r="C126" s="20">
        <v>4</v>
      </c>
      <c r="D126" s="193">
        <f t="shared" si="9"/>
        <v>2214.4390370000001</v>
      </c>
      <c r="E126" s="190">
        <v>43556</v>
      </c>
      <c r="F126" s="191">
        <f t="shared" si="11"/>
        <v>2060.7598119166669</v>
      </c>
      <c r="G126" s="39"/>
    </row>
    <row r="127" spans="2:9" x14ac:dyDescent="0.25">
      <c r="B127" s="39"/>
      <c r="C127" s="20">
        <v>5</v>
      </c>
      <c r="D127" s="193">
        <f>+G17</f>
        <v>2315.616391</v>
      </c>
      <c r="E127" s="190">
        <v>43586</v>
      </c>
      <c r="F127" s="191">
        <f t="shared" si="11"/>
        <v>2078.0703860833332</v>
      </c>
      <c r="G127" s="39"/>
    </row>
    <row r="128" spans="2:9" x14ac:dyDescent="0.25">
      <c r="B128" s="39"/>
      <c r="C128" s="20">
        <v>6</v>
      </c>
      <c r="D128" s="193">
        <f>+G18</f>
        <v>1924.6027879999999</v>
      </c>
      <c r="E128" s="190">
        <v>43617</v>
      </c>
      <c r="F128" s="191">
        <f t="shared" si="11"/>
        <v>2076.37724475</v>
      </c>
      <c r="G128" s="39"/>
    </row>
    <row r="129" spans="2:7" x14ac:dyDescent="0.25">
      <c r="B129" s="39"/>
      <c r="C129" s="20">
        <v>7</v>
      </c>
      <c r="D129" s="193">
        <f>+G19</f>
        <v>2158.8489020000002</v>
      </c>
      <c r="E129" s="190">
        <v>43647</v>
      </c>
      <c r="F129" s="191">
        <f>+AVERAGE(D118:D129)</f>
        <v>2089.1516488333336</v>
      </c>
      <c r="G129" s="39"/>
    </row>
    <row r="130" spans="2:7" x14ac:dyDescent="0.25">
      <c r="B130" s="39"/>
      <c r="C130" s="20">
        <v>8</v>
      </c>
      <c r="D130" s="193">
        <f t="shared" si="9"/>
        <v>2401.8687049999999</v>
      </c>
      <c r="E130" s="190">
        <v>43678</v>
      </c>
      <c r="F130" s="191">
        <f t="shared" ref="F130:F134" si="12">+AVERAGE(D119:D130)</f>
        <v>2121.9008542500001</v>
      </c>
      <c r="G130" s="39"/>
    </row>
    <row r="131" spans="2:7" x14ac:dyDescent="0.25">
      <c r="B131" s="39"/>
      <c r="C131" s="20">
        <v>9</v>
      </c>
      <c r="D131" s="193">
        <f t="shared" ref="D131" si="13">+G21</f>
        <v>0</v>
      </c>
      <c r="E131" s="190">
        <v>43709</v>
      </c>
      <c r="F131" s="191">
        <f>+AVERAGE(D120:D131)</f>
        <v>1963.6759286666668</v>
      </c>
      <c r="G131" s="39"/>
    </row>
    <row r="132" spans="2:7" x14ac:dyDescent="0.25">
      <c r="B132" s="39"/>
      <c r="C132" s="20">
        <v>10</v>
      </c>
      <c r="D132" s="193">
        <f t="shared" ref="D132:D134" si="14">+G22</f>
        <v>0</v>
      </c>
      <c r="E132" s="190">
        <v>43739</v>
      </c>
      <c r="F132" s="191">
        <f t="shared" si="12"/>
        <v>1753.7208045833333</v>
      </c>
      <c r="G132" s="39"/>
    </row>
    <row r="133" spans="2:7" x14ac:dyDescent="0.25">
      <c r="B133" s="39"/>
      <c r="C133" s="20">
        <v>11</v>
      </c>
      <c r="D133" s="193">
        <f t="shared" si="14"/>
        <v>0</v>
      </c>
      <c r="E133" s="190">
        <v>43770</v>
      </c>
      <c r="F133" s="191">
        <f>+AVERAGE(D122:D133)</f>
        <v>1577.5069905833334</v>
      </c>
      <c r="G133" s="39"/>
    </row>
    <row r="134" spans="2:7" x14ac:dyDescent="0.25">
      <c r="B134" s="39"/>
      <c r="C134" s="20">
        <v>12</v>
      </c>
      <c r="D134" s="193">
        <f t="shared" si="14"/>
        <v>0</v>
      </c>
      <c r="E134" s="190">
        <v>43800</v>
      </c>
      <c r="F134" s="191">
        <f t="shared" si="12"/>
        <v>1406.6225605</v>
      </c>
      <c r="G134" s="39"/>
    </row>
    <row r="135" spans="2:7" x14ac:dyDescent="0.25">
      <c r="B135" s="39"/>
      <c r="C135" s="20">
        <v>13</v>
      </c>
      <c r="D135" s="39"/>
      <c r="E135" s="39"/>
      <c r="F135" s="39"/>
      <c r="G135" s="39"/>
    </row>
    <row r="136" spans="2:7" x14ac:dyDescent="0.25">
      <c r="B136" s="170"/>
      <c r="C136" s="170"/>
      <c r="D136" s="170"/>
      <c r="E136" s="170"/>
      <c r="F136" s="170"/>
      <c r="G136" s="170"/>
    </row>
    <row r="137" spans="2:7" x14ac:dyDescent="0.25">
      <c r="B137" s="170"/>
      <c r="C137" s="170"/>
      <c r="D137" s="170"/>
      <c r="E137" s="170"/>
      <c r="F137" s="170"/>
      <c r="G137" s="170"/>
    </row>
    <row r="138" spans="2:7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ignoredErrors>
    <ignoredError sqref="F66:F74" formulaRange="1"/>
  </ignoredError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9" t="s">
        <v>141</v>
      </c>
      <c r="D7" s="209"/>
      <c r="E7" s="209"/>
      <c r="F7" s="209"/>
      <c r="G7" s="209"/>
      <c r="H7" s="209"/>
      <c r="I7" s="209"/>
      <c r="J7" s="209"/>
      <c r="K7" s="59"/>
    </row>
    <row r="8" spans="1:15" x14ac:dyDescent="0.25">
      <c r="A8" s="57"/>
      <c r="B8" s="40"/>
      <c r="C8" s="201" t="s">
        <v>138</v>
      </c>
      <c r="D8" s="201"/>
      <c r="E8" s="201"/>
      <c r="F8" s="201"/>
      <c r="G8" s="201"/>
      <c r="H8" s="201"/>
      <c r="I8" s="201"/>
      <c r="J8" s="201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10" t="str">
        <f>'Histórico importaciones'!C10</f>
        <v>Año</v>
      </c>
      <c r="D10" s="210"/>
      <c r="E10" s="210"/>
      <c r="F10" s="210"/>
      <c r="G10" s="210"/>
      <c r="H10" s="206" t="str">
        <f>'Histórico importaciones'!H10</f>
        <v>% Cambio   '19/'18</v>
      </c>
      <c r="I10" s="206" t="str">
        <f>'Histórico importaciones'!I10</f>
        <v xml:space="preserve"> '19 como % de '18</v>
      </c>
      <c r="J10" s="206" t="str">
        <f>'Histórico importaciones'!J10</f>
        <v>% Cambio   '18/'17</v>
      </c>
      <c r="K10" s="59"/>
      <c r="L10" s="39"/>
      <c r="N10" s="39"/>
      <c r="O10" s="39"/>
    </row>
    <row r="11" spans="1:15" x14ac:dyDescent="0.25">
      <c r="A11" s="57"/>
      <c r="B11" s="42"/>
      <c r="C11" s="157">
        <f>'Histórico importaciones'!C11</f>
        <v>2015</v>
      </c>
      <c r="D11" s="157">
        <f>'Histórico importaciones'!D11</f>
        <v>2016</v>
      </c>
      <c r="E11" s="157">
        <f>'Histórico importaciones'!E11</f>
        <v>2017</v>
      </c>
      <c r="F11" s="157">
        <f>'Histórico importaciones'!F11</f>
        <v>2018</v>
      </c>
      <c r="G11" s="157">
        <f>'Histórico importaciones'!G11</f>
        <v>2019</v>
      </c>
      <c r="H11" s="206"/>
      <c r="I11" s="206"/>
      <c r="J11" s="206"/>
      <c r="K11" s="59"/>
      <c r="L11" s="39"/>
      <c r="N11" s="165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500.200065</v>
      </c>
      <c r="D13" s="120">
        <v>366.72133500000001</v>
      </c>
      <c r="E13" s="120">
        <v>335.91110600000002</v>
      </c>
      <c r="F13" s="120">
        <v>386.62015000000002</v>
      </c>
      <c r="G13" s="120">
        <v>405.41604599999999</v>
      </c>
      <c r="H13" s="160">
        <v>4.8615924441599789</v>
      </c>
      <c r="I13" s="160">
        <v>104.86159244415998</v>
      </c>
      <c r="J13" s="160">
        <v>15.095971253775687</v>
      </c>
      <c r="K13" s="59"/>
      <c r="L13" s="39"/>
      <c r="M13" s="39">
        <f t="shared" ref="M13:M24" si="0">IF(G13="","",1)</f>
        <v>1</v>
      </c>
      <c r="N13" s="39"/>
      <c r="O13" s="39"/>
    </row>
    <row r="14" spans="1:15" x14ac:dyDescent="0.25">
      <c r="A14" s="57"/>
      <c r="B14" s="66" t="s">
        <v>7</v>
      </c>
      <c r="C14" s="120">
        <v>306.58472999999998</v>
      </c>
      <c r="D14" s="120">
        <v>404.674689</v>
      </c>
      <c r="E14" s="120">
        <v>504.96620899999999</v>
      </c>
      <c r="F14" s="120">
        <v>352.91173500000002</v>
      </c>
      <c r="G14" s="120">
        <v>450.32950599999998</v>
      </c>
      <c r="H14" s="160">
        <v>27.604004440373721</v>
      </c>
      <c r="I14" s="160">
        <v>127.60400444037371</v>
      </c>
      <c r="J14" s="160">
        <v>-30.11181169946363</v>
      </c>
      <c r="K14" s="59"/>
      <c r="L14" s="39"/>
      <c r="M14" s="39">
        <f t="shared" si="0"/>
        <v>1</v>
      </c>
      <c r="N14" s="39"/>
      <c r="O14" s="39"/>
    </row>
    <row r="15" spans="1:15" x14ac:dyDescent="0.25">
      <c r="A15" s="57"/>
      <c r="B15" s="66" t="s">
        <v>8</v>
      </c>
      <c r="C15" s="120">
        <v>528.57275900000002</v>
      </c>
      <c r="D15" s="120">
        <v>441.00694199999998</v>
      </c>
      <c r="E15" s="120">
        <v>403.55835500000001</v>
      </c>
      <c r="F15" s="120">
        <v>413.57615600000003</v>
      </c>
      <c r="G15" s="120">
        <v>492.50098500000001</v>
      </c>
      <c r="H15" s="160">
        <v>19.083505626470387</v>
      </c>
      <c r="I15" s="160">
        <v>119.08350562647038</v>
      </c>
      <c r="J15" s="160">
        <v>2.4823673889740272</v>
      </c>
      <c r="K15" s="59"/>
      <c r="L15" s="39"/>
      <c r="M15" s="39">
        <f t="shared" si="0"/>
        <v>1</v>
      </c>
      <c r="N15" s="39"/>
      <c r="O15" s="39"/>
    </row>
    <row r="16" spans="1:15" x14ac:dyDescent="0.25">
      <c r="A16" s="57"/>
      <c r="B16" s="66" t="s">
        <v>9</v>
      </c>
      <c r="C16" s="120">
        <v>510.66345799999999</v>
      </c>
      <c r="D16" s="120">
        <v>316.28493900000001</v>
      </c>
      <c r="E16" s="120">
        <v>447.28886599999998</v>
      </c>
      <c r="F16" s="120">
        <v>325.79481199999998</v>
      </c>
      <c r="G16" s="120">
        <v>529.73990200000003</v>
      </c>
      <c r="H16" s="160">
        <v>62.599244213870442</v>
      </c>
      <c r="I16" s="160">
        <v>162.59924421387043</v>
      </c>
      <c r="J16" s="160">
        <v>-27.162324670965543</v>
      </c>
      <c r="K16" s="59"/>
      <c r="L16" s="39"/>
      <c r="M16" s="39">
        <f t="shared" si="0"/>
        <v>1</v>
      </c>
      <c r="N16" s="39"/>
      <c r="O16" s="39"/>
    </row>
    <row r="17" spans="1:241" x14ac:dyDescent="0.25">
      <c r="A17" s="57"/>
      <c r="B17" s="66" t="s">
        <v>10</v>
      </c>
      <c r="C17" s="120">
        <v>444.62099799999999</v>
      </c>
      <c r="D17" s="120">
        <v>401.29723999999999</v>
      </c>
      <c r="E17" s="120">
        <v>381.21972599999998</v>
      </c>
      <c r="F17" s="120">
        <v>421.96254599999997</v>
      </c>
      <c r="G17" s="120">
        <v>526.893235</v>
      </c>
      <c r="H17" s="160">
        <v>24.867299241293338</v>
      </c>
      <c r="I17" s="160">
        <v>124.86729924129334</v>
      </c>
      <c r="J17" s="160">
        <v>10.687489975269537</v>
      </c>
      <c r="K17" s="59"/>
      <c r="L17" s="39"/>
      <c r="M17" s="39">
        <f t="shared" si="0"/>
        <v>1</v>
      </c>
      <c r="N17" s="39"/>
      <c r="O17" s="39"/>
    </row>
    <row r="18" spans="1:241" x14ac:dyDescent="0.25">
      <c r="A18" s="57"/>
      <c r="B18" s="66" t="s">
        <v>11</v>
      </c>
      <c r="C18" s="120">
        <v>447.13930199999999</v>
      </c>
      <c r="D18" s="120">
        <v>445.11069099999997</v>
      </c>
      <c r="E18" s="120">
        <v>317.05451299999999</v>
      </c>
      <c r="F18" s="120">
        <v>457.27353299999999</v>
      </c>
      <c r="G18" s="120">
        <v>443.52093400000001</v>
      </c>
      <c r="H18" s="160">
        <v>-3.0075213209420526</v>
      </c>
      <c r="I18" s="160">
        <v>96.992478679057953</v>
      </c>
      <c r="J18" s="160">
        <v>44.225524082036969</v>
      </c>
      <c r="K18" s="59"/>
      <c r="L18" s="39"/>
      <c r="M18" s="39">
        <f t="shared" si="0"/>
        <v>1</v>
      </c>
      <c r="N18" s="39"/>
      <c r="O18" s="39"/>
    </row>
    <row r="19" spans="1:241" x14ac:dyDescent="0.25">
      <c r="A19" s="57"/>
      <c r="B19" s="66" t="s">
        <v>12</v>
      </c>
      <c r="C19" s="120">
        <v>601.61919899999998</v>
      </c>
      <c r="D19" s="120">
        <v>370.01770800000003</v>
      </c>
      <c r="E19" s="120">
        <v>461.73427099999998</v>
      </c>
      <c r="F19" s="120">
        <v>471.97085199999998</v>
      </c>
      <c r="G19" s="120">
        <v>468.92845199999999</v>
      </c>
      <c r="H19" s="160">
        <v>-0.64461607896073581</v>
      </c>
      <c r="I19" s="160">
        <v>99.355383921039262</v>
      </c>
      <c r="J19" s="160">
        <v>2.2169853188133803</v>
      </c>
      <c r="K19" s="59"/>
      <c r="L19" s="39"/>
      <c r="M19" s="39">
        <f t="shared" si="0"/>
        <v>1</v>
      </c>
      <c r="N19" s="39"/>
      <c r="O19" s="39"/>
    </row>
    <row r="20" spans="1:241" x14ac:dyDescent="0.25">
      <c r="A20" s="57"/>
      <c r="B20" s="66" t="s">
        <v>13</v>
      </c>
      <c r="C20" s="120">
        <v>510.36659500000002</v>
      </c>
      <c r="D20" s="120">
        <v>551.46099100000004</v>
      </c>
      <c r="E20" s="120">
        <v>430.825896</v>
      </c>
      <c r="F20" s="120">
        <v>384.67863599999998</v>
      </c>
      <c r="G20" s="117">
        <v>630.50617899999997</v>
      </c>
      <c r="H20" s="65">
        <v>63.90465182994982</v>
      </c>
      <c r="I20" s="65">
        <v>163.90465182994981</v>
      </c>
      <c r="J20" s="65">
        <v>-10.711347769122959</v>
      </c>
      <c r="K20" s="59"/>
      <c r="L20" s="39"/>
      <c r="M20" s="39">
        <f t="shared" si="0"/>
        <v>1</v>
      </c>
      <c r="N20" s="39"/>
      <c r="O20" s="39"/>
    </row>
    <row r="21" spans="1:241" x14ac:dyDescent="0.25">
      <c r="A21" s="57"/>
      <c r="B21" s="66" t="s">
        <v>14</v>
      </c>
      <c r="C21" s="120">
        <v>537.54773499999999</v>
      </c>
      <c r="D21" s="120">
        <v>381.69193000000001</v>
      </c>
      <c r="E21" s="120">
        <v>332.44626299999999</v>
      </c>
      <c r="F21" s="120">
        <v>380.98599999999999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tr">
        <f t="shared" si="0"/>
        <v/>
      </c>
      <c r="N21" s="39"/>
      <c r="O21" s="39"/>
    </row>
    <row r="22" spans="1:241" x14ac:dyDescent="0.25">
      <c r="A22" s="57"/>
      <c r="B22" s="66" t="s">
        <v>15</v>
      </c>
      <c r="C22" s="120">
        <v>376.90639800000002</v>
      </c>
      <c r="D22" s="120">
        <v>350.00648100000001</v>
      </c>
      <c r="E22" s="120">
        <v>371.47362299999998</v>
      </c>
      <c r="F22" s="120">
        <v>511.76337799999999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tr">
        <f t="shared" si="0"/>
        <v/>
      </c>
      <c r="N22" s="39"/>
      <c r="O22" s="39"/>
    </row>
    <row r="23" spans="1:241" x14ac:dyDescent="0.25">
      <c r="A23" s="57"/>
      <c r="B23" s="66" t="s">
        <v>16</v>
      </c>
      <c r="C23" s="120">
        <v>479.09803099999999</v>
      </c>
      <c r="D23" s="120">
        <v>493.77918599999998</v>
      </c>
      <c r="E23" s="120">
        <v>387.86864600000001</v>
      </c>
      <c r="F23" s="120">
        <v>392.99881399999998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tr">
        <f t="shared" si="0"/>
        <v/>
      </c>
      <c r="N23" s="39"/>
      <c r="O23" s="39"/>
    </row>
    <row r="24" spans="1:241" x14ac:dyDescent="0.25">
      <c r="A24" s="57"/>
      <c r="B24" s="66" t="s">
        <v>17</v>
      </c>
      <c r="C24" s="120">
        <v>587.23189000000002</v>
      </c>
      <c r="D24" s="120">
        <v>587.22634200000005</v>
      </c>
      <c r="E24" s="120">
        <v>420.76971300000002</v>
      </c>
      <c r="F24" s="120">
        <v>496.94316400000002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tr">
        <f t="shared" si="0"/>
        <v/>
      </c>
      <c r="N24" s="39"/>
      <c r="O24" s="39"/>
    </row>
    <row r="25" spans="1:241" x14ac:dyDescent="0.25">
      <c r="A25" s="57"/>
      <c r="B25" s="67" t="s">
        <v>22</v>
      </c>
      <c r="C25" s="121">
        <v>5830.55116</v>
      </c>
      <c r="D25" s="121">
        <v>5109.2784739999997</v>
      </c>
      <c r="E25" s="121">
        <v>4795.1171869999989</v>
      </c>
      <c r="F25" s="121">
        <v>4997.4797759999992</v>
      </c>
      <c r="G25" s="122">
        <v>3947.835239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-12.370574688517099</v>
      </c>
      <c r="E26" s="68">
        <v>-6.1488386001800173</v>
      </c>
      <c r="F26" s="68">
        <v>4.2201802606331329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1">
        <v>3849.7671059999998</v>
      </c>
      <c r="D28" s="121">
        <v>3296.5745349999997</v>
      </c>
      <c r="E28" s="121">
        <v>3282.5589419999992</v>
      </c>
      <c r="F28" s="121">
        <v>3214.7884199999999</v>
      </c>
      <c r="G28" s="117">
        <v>3947.835239</v>
      </c>
      <c r="H28" s="65">
        <v>22.802334811197312</v>
      </c>
      <c r="I28" s="29">
        <v>122.80233481119731</v>
      </c>
      <c r="J28" s="29">
        <v>-2.0645637503376557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-14.369507447290243</v>
      </c>
      <c r="E29" s="68">
        <v>-0.4251562599660863</v>
      </c>
      <c r="F29" s="68">
        <v>-2.0645637503376557</v>
      </c>
      <c r="G29" s="29">
        <v>22.802334811197312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208" t="s">
        <v>141</v>
      </c>
      <c r="D31" s="208"/>
      <c r="E31" s="208"/>
      <c r="F31" s="208"/>
      <c r="G31" s="208"/>
      <c r="H31" s="208"/>
      <c r="I31" s="208"/>
      <c r="J31" s="45"/>
      <c r="K31" s="59"/>
    </row>
    <row r="32" spans="1:241" s="52" customFormat="1" x14ac:dyDescent="0.25">
      <c r="A32" s="60"/>
      <c r="B32" s="42"/>
      <c r="C32" s="208" t="str">
        <f>+'Histórico importaciones'!C32:I32</f>
        <v>Valor CIF, millones de dólares, Promedio movil 12 meses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tr">
        <f>IF(G32="","",1)</f>
        <v/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tr">
        <f>IF(G33="","",1)</f>
        <v/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tr">
        <f>IF(G34="","",1)</f>
        <v/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tr">
        <f>IF(G35="","",1)</f>
        <v/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tr">
        <f>IF(G36="","",1)</f>
        <v/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tr">
        <f>IF(G38="","",1)</f>
        <v/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tr">
        <f>IF(G39="","",1)</f>
        <v/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tr">
        <f>IF(G40="","",1)</f>
        <v/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tr">
        <f>IF(G41="","",1)</f>
        <v/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1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1" x14ac:dyDescent="0.25">
      <c r="B48" s="20"/>
      <c r="C48" s="20"/>
      <c r="D48" s="20"/>
      <c r="E48" s="20"/>
      <c r="F48" s="20"/>
      <c r="G48" s="20"/>
      <c r="H48" s="20"/>
      <c r="I48" s="113"/>
      <c r="J48" s="113"/>
      <c r="K48" s="113"/>
      <c r="L48" s="113"/>
      <c r="M48" s="20"/>
      <c r="N48" s="113"/>
    </row>
    <row r="49" spans="1:14" x14ac:dyDescent="0.25">
      <c r="B49" s="20"/>
      <c r="C49" s="20"/>
      <c r="D49" s="20"/>
      <c r="E49" s="20"/>
      <c r="F49" s="20"/>
      <c r="G49" s="20"/>
      <c r="H49" s="20"/>
      <c r="I49" s="113"/>
      <c r="J49" s="113"/>
      <c r="K49" s="113"/>
      <c r="L49" s="113"/>
      <c r="M49" s="20"/>
      <c r="N49" s="113"/>
    </row>
    <row r="50" spans="1:14" x14ac:dyDescent="0.25">
      <c r="A50" s="169"/>
      <c r="B50" s="168" t="s">
        <v>1</v>
      </c>
      <c r="C50" s="168" t="s">
        <v>164</v>
      </c>
      <c r="D50" s="168" t="s">
        <v>170</v>
      </c>
      <c r="E50" s="168" t="s">
        <v>165</v>
      </c>
      <c r="F50" s="168" t="s">
        <v>166</v>
      </c>
      <c r="G50" s="168"/>
      <c r="H50" s="168"/>
      <c r="I50" s="113"/>
      <c r="J50" s="113"/>
      <c r="K50" s="113"/>
      <c r="L50" s="113"/>
      <c r="M50" s="20"/>
      <c r="N50" s="113"/>
    </row>
    <row r="51" spans="1:14" x14ac:dyDescent="0.25">
      <c r="A51" s="169"/>
      <c r="B51" s="168">
        <v>2012</v>
      </c>
      <c r="C51" s="168">
        <v>1</v>
      </c>
      <c r="D51" s="194">
        <v>575.34427952999863</v>
      </c>
      <c r="E51" s="185">
        <v>41275</v>
      </c>
      <c r="F51" s="168"/>
      <c r="G51" s="168"/>
      <c r="H51" s="168"/>
      <c r="I51" s="113"/>
      <c r="J51" s="113"/>
      <c r="K51" s="113"/>
      <c r="L51" s="113"/>
      <c r="M51" s="20"/>
      <c r="N51" s="113"/>
    </row>
    <row r="52" spans="1:14" x14ac:dyDescent="0.25">
      <c r="A52" s="169"/>
      <c r="B52" s="168"/>
      <c r="C52" s="168">
        <v>2</v>
      </c>
      <c r="D52" s="194">
        <v>176.56608542999933</v>
      </c>
      <c r="E52" s="185">
        <v>41306</v>
      </c>
      <c r="F52" s="168"/>
      <c r="G52" s="168"/>
      <c r="H52" s="168"/>
      <c r="I52" s="113"/>
      <c r="J52" s="113"/>
      <c r="K52" s="113"/>
      <c r="L52" s="113"/>
      <c r="M52" s="20"/>
      <c r="N52" s="113"/>
    </row>
    <row r="53" spans="1:14" x14ac:dyDescent="0.25">
      <c r="A53" s="169"/>
      <c r="B53" s="168"/>
      <c r="C53" s="168">
        <v>3</v>
      </c>
      <c r="D53" s="194">
        <v>512.26148668999838</v>
      </c>
      <c r="E53" s="185">
        <v>41334</v>
      </c>
      <c r="F53" s="168"/>
      <c r="G53" s="168"/>
      <c r="H53" s="168"/>
      <c r="I53" s="113"/>
      <c r="J53" s="113"/>
      <c r="K53" s="113"/>
      <c r="L53" s="113"/>
      <c r="M53" s="20"/>
      <c r="N53" s="113"/>
    </row>
    <row r="54" spans="1:14" x14ac:dyDescent="0.25">
      <c r="A54" s="169"/>
      <c r="B54" s="168"/>
      <c r="C54" s="168">
        <v>4</v>
      </c>
      <c r="D54" s="194">
        <v>364.44729688000058</v>
      </c>
      <c r="E54" s="185">
        <v>41365</v>
      </c>
      <c r="F54" s="168"/>
      <c r="G54" s="168"/>
      <c r="H54" s="168"/>
      <c r="I54" s="113"/>
      <c r="J54" s="113"/>
      <c r="K54" s="113"/>
      <c r="L54" s="113"/>
      <c r="M54" s="20"/>
      <c r="N54" s="113"/>
    </row>
    <row r="55" spans="1:14" x14ac:dyDescent="0.25">
      <c r="A55" s="169"/>
      <c r="B55" s="168"/>
      <c r="C55" s="168">
        <v>5</v>
      </c>
      <c r="D55" s="194">
        <v>727.45044638000275</v>
      </c>
      <c r="E55" s="185">
        <v>41395</v>
      </c>
      <c r="F55" s="168"/>
      <c r="G55" s="168"/>
      <c r="H55" s="168"/>
      <c r="I55" s="113"/>
      <c r="J55" s="113"/>
      <c r="K55" s="113"/>
      <c r="L55" s="113"/>
      <c r="M55" s="20"/>
      <c r="N55" s="113"/>
    </row>
    <row r="56" spans="1:14" x14ac:dyDescent="0.25">
      <c r="A56" s="169"/>
      <c r="B56" s="168"/>
      <c r="C56" s="168">
        <v>6</v>
      </c>
      <c r="D56" s="194">
        <v>556.56731871999955</v>
      </c>
      <c r="E56" s="185">
        <v>41426</v>
      </c>
      <c r="F56" s="168"/>
      <c r="G56" s="168"/>
      <c r="H56" s="168"/>
      <c r="I56" s="113"/>
      <c r="J56" s="113"/>
      <c r="K56" s="113"/>
      <c r="L56" s="113"/>
      <c r="M56" s="20"/>
      <c r="N56" s="113"/>
    </row>
    <row r="57" spans="1:14" x14ac:dyDescent="0.25">
      <c r="A57" s="169"/>
      <c r="B57" s="168"/>
      <c r="C57" s="168">
        <v>7</v>
      </c>
      <c r="D57" s="194">
        <v>625.05104316999837</v>
      </c>
      <c r="E57" s="185">
        <v>41456</v>
      </c>
      <c r="F57" s="168"/>
      <c r="G57" s="168"/>
      <c r="H57" s="168"/>
      <c r="I57" s="113"/>
      <c r="J57" s="113"/>
      <c r="K57" s="113"/>
      <c r="L57" s="113"/>
      <c r="M57" s="20"/>
      <c r="N57" s="113"/>
    </row>
    <row r="58" spans="1:14" x14ac:dyDescent="0.25">
      <c r="A58" s="169"/>
      <c r="B58" s="168"/>
      <c r="C58" s="168">
        <v>8</v>
      </c>
      <c r="D58" s="194">
        <v>319.16595830999995</v>
      </c>
      <c r="E58" s="185">
        <v>41487</v>
      </c>
      <c r="F58" s="168"/>
      <c r="G58" s="168"/>
      <c r="H58" s="168"/>
      <c r="I58" s="113"/>
      <c r="J58" s="113"/>
      <c r="K58" s="113"/>
      <c r="L58" s="113"/>
      <c r="M58" s="20"/>
      <c r="N58" s="113"/>
    </row>
    <row r="59" spans="1:14" x14ac:dyDescent="0.25">
      <c r="A59" s="169"/>
      <c r="B59" s="168"/>
      <c r="C59" s="168">
        <v>9</v>
      </c>
      <c r="D59" s="194">
        <v>561.08648531999972</v>
      </c>
      <c r="E59" s="185">
        <v>41518</v>
      </c>
      <c r="F59" s="168"/>
      <c r="G59" s="168"/>
      <c r="H59" s="168"/>
    </row>
    <row r="60" spans="1:14" x14ac:dyDescent="0.25">
      <c r="A60" s="169"/>
      <c r="B60" s="168"/>
      <c r="C60" s="168">
        <v>10</v>
      </c>
      <c r="D60" s="194">
        <v>459.11628287999906</v>
      </c>
      <c r="E60" s="185">
        <v>41548</v>
      </c>
      <c r="F60" s="168"/>
      <c r="G60" s="168"/>
      <c r="H60" s="168"/>
    </row>
    <row r="61" spans="1:14" x14ac:dyDescent="0.25">
      <c r="A61" s="169"/>
      <c r="B61" s="168"/>
      <c r="C61" s="168">
        <v>11</v>
      </c>
      <c r="D61" s="194">
        <v>464.01769538000082</v>
      </c>
      <c r="E61" s="185">
        <v>41579</v>
      </c>
      <c r="F61" s="168"/>
      <c r="G61" s="168"/>
      <c r="H61" s="168"/>
    </row>
    <row r="62" spans="1:14" x14ac:dyDescent="0.25">
      <c r="A62" s="169"/>
      <c r="B62" s="168"/>
      <c r="C62" s="168">
        <v>12</v>
      </c>
      <c r="D62" s="194">
        <v>265.11161122999982</v>
      </c>
      <c r="E62" s="185">
        <v>41609</v>
      </c>
      <c r="F62" s="168"/>
      <c r="G62" s="168"/>
      <c r="H62" s="168"/>
    </row>
    <row r="63" spans="1:14" x14ac:dyDescent="0.25">
      <c r="A63" s="169"/>
      <c r="B63" s="168">
        <v>2013</v>
      </c>
      <c r="C63" s="168">
        <v>1</v>
      </c>
      <c r="D63" s="194">
        <v>604.41933528999925</v>
      </c>
      <c r="E63" s="185">
        <v>41640</v>
      </c>
      <c r="F63" s="168"/>
      <c r="G63" s="168"/>
      <c r="H63" s="168"/>
    </row>
    <row r="64" spans="1:14" x14ac:dyDescent="0.25">
      <c r="A64" s="169"/>
      <c r="B64" s="168"/>
      <c r="C64" s="168">
        <v>2</v>
      </c>
      <c r="D64" s="194">
        <v>442.85818315999967</v>
      </c>
      <c r="E64" s="185">
        <v>41671</v>
      </c>
      <c r="F64" s="168"/>
      <c r="G64" s="168"/>
      <c r="H64" s="168"/>
    </row>
    <row r="65" spans="1:8" x14ac:dyDescent="0.25">
      <c r="A65" s="169"/>
      <c r="B65" s="168"/>
      <c r="C65" s="168">
        <v>3</v>
      </c>
      <c r="D65" s="194">
        <v>494.49798694000191</v>
      </c>
      <c r="E65" s="185">
        <v>41699</v>
      </c>
      <c r="F65" s="168"/>
      <c r="G65" s="168"/>
      <c r="H65" s="168"/>
    </row>
    <row r="66" spans="1:8" x14ac:dyDescent="0.25">
      <c r="A66" s="169"/>
      <c r="B66" s="168"/>
      <c r="C66" s="168">
        <v>4</v>
      </c>
      <c r="D66" s="194">
        <v>477.60103106000014</v>
      </c>
      <c r="E66" s="185">
        <v>41730</v>
      </c>
      <c r="F66" s="195">
        <f>+AVERAGE(D55:D66)</f>
        <v>499.74528148666678</v>
      </c>
      <c r="G66" s="168"/>
      <c r="H66" s="168"/>
    </row>
    <row r="67" spans="1:8" x14ac:dyDescent="0.25">
      <c r="A67" s="169"/>
      <c r="B67" s="168"/>
      <c r="C67" s="168">
        <v>5</v>
      </c>
      <c r="D67" s="194">
        <v>661.5913575900056</v>
      </c>
      <c r="E67" s="185">
        <v>41760</v>
      </c>
      <c r="F67" s="195">
        <f t="shared" ref="F67:F115" si="1">+AVERAGE(D56:D67)</f>
        <v>494.25702408750038</v>
      </c>
      <c r="G67" s="168"/>
      <c r="H67" s="168"/>
    </row>
    <row r="68" spans="1:8" x14ac:dyDescent="0.25">
      <c r="A68" s="169"/>
      <c r="B68" s="168"/>
      <c r="C68" s="168">
        <v>6</v>
      </c>
      <c r="D68" s="194">
        <v>398.00100457000053</v>
      </c>
      <c r="E68" s="185">
        <v>41791</v>
      </c>
      <c r="F68" s="195">
        <f t="shared" si="1"/>
        <v>481.04316457500045</v>
      </c>
      <c r="G68" s="168"/>
      <c r="H68" s="168"/>
    </row>
    <row r="69" spans="1:8" x14ac:dyDescent="0.25">
      <c r="A69" s="169"/>
      <c r="B69" s="168"/>
      <c r="C69" s="168">
        <v>7</v>
      </c>
      <c r="D69" s="194">
        <v>664.3441092099979</v>
      </c>
      <c r="E69" s="185">
        <v>41821</v>
      </c>
      <c r="F69" s="195">
        <f t="shared" si="1"/>
        <v>484.31758674500043</v>
      </c>
      <c r="G69" s="168"/>
      <c r="H69" s="168"/>
    </row>
    <row r="70" spans="1:8" x14ac:dyDescent="0.25">
      <c r="A70" s="169"/>
      <c r="B70" s="168"/>
      <c r="C70" s="168">
        <v>8</v>
      </c>
      <c r="D70" s="194">
        <v>474.96839699000054</v>
      </c>
      <c r="E70" s="185">
        <v>41852</v>
      </c>
      <c r="F70" s="195">
        <f t="shared" si="1"/>
        <v>497.30112330166708</v>
      </c>
      <c r="G70" s="168"/>
      <c r="H70" s="168"/>
    </row>
    <row r="71" spans="1:8" x14ac:dyDescent="0.25">
      <c r="A71" s="169"/>
      <c r="B71" s="168"/>
      <c r="C71" s="168">
        <v>9</v>
      </c>
      <c r="D71" s="194">
        <v>773.26174170000081</v>
      </c>
      <c r="E71" s="185">
        <v>41883</v>
      </c>
      <c r="F71" s="195">
        <f t="shared" si="1"/>
        <v>514.98239466666712</v>
      </c>
      <c r="G71" s="168"/>
      <c r="H71" s="168"/>
    </row>
    <row r="72" spans="1:8" x14ac:dyDescent="0.25">
      <c r="A72" s="169"/>
      <c r="B72" s="168"/>
      <c r="C72" s="168">
        <v>10</v>
      </c>
      <c r="D72" s="194">
        <v>560.43484621999994</v>
      </c>
      <c r="E72" s="185">
        <v>41913</v>
      </c>
      <c r="F72" s="195">
        <f t="shared" si="1"/>
        <v>523.42560827833393</v>
      </c>
      <c r="G72" s="168"/>
      <c r="H72" s="168"/>
    </row>
    <row r="73" spans="1:8" x14ac:dyDescent="0.25">
      <c r="A73" s="169"/>
      <c r="B73" s="168"/>
      <c r="C73" s="168">
        <v>11</v>
      </c>
      <c r="D73" s="194">
        <v>623.31906038000216</v>
      </c>
      <c r="E73" s="185">
        <v>41944</v>
      </c>
      <c r="F73" s="195">
        <f t="shared" si="1"/>
        <v>536.7007220283341</v>
      </c>
      <c r="G73" s="168"/>
      <c r="H73" s="168"/>
    </row>
    <row r="74" spans="1:8" x14ac:dyDescent="0.25">
      <c r="A74" s="169"/>
      <c r="B74" s="168"/>
      <c r="C74" s="168">
        <v>12</v>
      </c>
      <c r="D74" s="194">
        <v>425.56361661000005</v>
      </c>
      <c r="E74" s="185">
        <v>41974</v>
      </c>
      <c r="F74" s="195">
        <f t="shared" si="1"/>
        <v>550.07172247666733</v>
      </c>
      <c r="G74" s="168"/>
      <c r="H74" s="168"/>
    </row>
    <row r="75" spans="1:8" x14ac:dyDescent="0.25">
      <c r="A75" s="169"/>
      <c r="B75" s="168">
        <v>2014</v>
      </c>
      <c r="C75" s="168">
        <v>1</v>
      </c>
      <c r="D75" s="194">
        <f t="shared" ref="D75:D85" si="2">C13</f>
        <v>500.200065</v>
      </c>
      <c r="E75" s="185">
        <v>42005</v>
      </c>
      <c r="F75" s="195">
        <f t="shared" si="1"/>
        <v>541.3867832858341</v>
      </c>
      <c r="G75" s="168"/>
      <c r="H75" s="168"/>
    </row>
    <row r="76" spans="1:8" x14ac:dyDescent="0.25">
      <c r="A76" s="169"/>
      <c r="B76" s="168"/>
      <c r="C76" s="168">
        <v>2</v>
      </c>
      <c r="D76" s="194">
        <f t="shared" si="2"/>
        <v>306.58472999999998</v>
      </c>
      <c r="E76" s="185">
        <v>42036</v>
      </c>
      <c r="F76" s="195">
        <f t="shared" si="1"/>
        <v>530.0306621891674</v>
      </c>
      <c r="G76" s="168"/>
      <c r="H76" s="168"/>
    </row>
    <row r="77" spans="1:8" x14ac:dyDescent="0.25">
      <c r="A77" s="169"/>
      <c r="B77" s="168"/>
      <c r="C77" s="168">
        <v>3</v>
      </c>
      <c r="D77" s="194">
        <f t="shared" si="2"/>
        <v>528.57275900000002</v>
      </c>
      <c r="E77" s="185">
        <v>42064</v>
      </c>
      <c r="F77" s="195">
        <f t="shared" si="1"/>
        <v>532.87022652750056</v>
      </c>
      <c r="G77" s="168"/>
      <c r="H77" s="168"/>
    </row>
    <row r="78" spans="1:8" x14ac:dyDescent="0.25">
      <c r="A78" s="169"/>
      <c r="B78" s="168"/>
      <c r="C78" s="168">
        <v>4</v>
      </c>
      <c r="D78" s="194">
        <f t="shared" si="2"/>
        <v>510.66345799999999</v>
      </c>
      <c r="E78" s="185">
        <v>42095</v>
      </c>
      <c r="F78" s="195">
        <f t="shared" si="1"/>
        <v>535.62542877250064</v>
      </c>
      <c r="G78" s="168"/>
      <c r="H78" s="168"/>
    </row>
    <row r="79" spans="1:8" x14ac:dyDescent="0.25">
      <c r="A79" s="169"/>
      <c r="B79" s="168"/>
      <c r="C79" s="168">
        <v>5</v>
      </c>
      <c r="D79" s="194">
        <f t="shared" si="2"/>
        <v>444.62099799999999</v>
      </c>
      <c r="E79" s="185">
        <v>42125</v>
      </c>
      <c r="F79" s="195">
        <f t="shared" si="1"/>
        <v>517.54456547333348</v>
      </c>
      <c r="G79" s="168"/>
      <c r="H79" s="168"/>
    </row>
    <row r="80" spans="1:8" x14ac:dyDescent="0.25">
      <c r="A80" s="169"/>
      <c r="B80" s="168"/>
      <c r="C80" s="168">
        <v>6</v>
      </c>
      <c r="D80" s="194">
        <f t="shared" si="2"/>
        <v>447.13930199999999</v>
      </c>
      <c r="E80" s="185">
        <v>42156</v>
      </c>
      <c r="F80" s="195">
        <f t="shared" si="1"/>
        <v>521.63942359250007</v>
      </c>
      <c r="G80" s="168"/>
      <c r="H80" s="168"/>
    </row>
    <row r="81" spans="1:8" x14ac:dyDescent="0.25">
      <c r="A81" s="169"/>
      <c r="B81" s="168"/>
      <c r="C81" s="168">
        <v>7</v>
      </c>
      <c r="D81" s="194">
        <f t="shared" si="2"/>
        <v>601.61919899999998</v>
      </c>
      <c r="E81" s="185">
        <v>42186</v>
      </c>
      <c r="F81" s="195">
        <f t="shared" si="1"/>
        <v>516.41234774166696</v>
      </c>
      <c r="G81" s="168"/>
      <c r="H81" s="168"/>
    </row>
    <row r="82" spans="1:8" x14ac:dyDescent="0.25">
      <c r="A82" s="169"/>
      <c r="B82" s="168"/>
      <c r="C82" s="168">
        <v>8</v>
      </c>
      <c r="D82" s="194">
        <f t="shared" si="2"/>
        <v>510.36659500000002</v>
      </c>
      <c r="E82" s="185">
        <v>42217</v>
      </c>
      <c r="F82" s="195">
        <f t="shared" si="1"/>
        <v>519.36219757583365</v>
      </c>
      <c r="G82" s="168"/>
      <c r="H82" s="168"/>
    </row>
    <row r="83" spans="1:8" x14ac:dyDescent="0.25">
      <c r="A83" s="169"/>
      <c r="B83" s="168"/>
      <c r="C83" s="168">
        <v>9</v>
      </c>
      <c r="D83" s="194">
        <f t="shared" si="2"/>
        <v>537.54773499999999</v>
      </c>
      <c r="E83" s="185">
        <v>42248</v>
      </c>
      <c r="F83" s="195">
        <f t="shared" si="1"/>
        <v>499.71936368416686</v>
      </c>
      <c r="G83" s="168"/>
      <c r="H83" s="168"/>
    </row>
    <row r="84" spans="1:8" x14ac:dyDescent="0.25">
      <c r="A84" s="169"/>
      <c r="B84" s="168"/>
      <c r="C84" s="168">
        <v>10</v>
      </c>
      <c r="D84" s="194">
        <f t="shared" si="2"/>
        <v>376.90639800000002</v>
      </c>
      <c r="E84" s="185">
        <v>42278</v>
      </c>
      <c r="F84" s="195">
        <f t="shared" si="1"/>
        <v>484.42532633250022</v>
      </c>
      <c r="G84" s="168"/>
      <c r="H84" s="168"/>
    </row>
    <row r="85" spans="1:8" x14ac:dyDescent="0.25">
      <c r="A85" s="169"/>
      <c r="B85" s="168"/>
      <c r="C85" s="168">
        <v>11</v>
      </c>
      <c r="D85" s="194">
        <f t="shared" si="2"/>
        <v>479.09803099999999</v>
      </c>
      <c r="E85" s="185">
        <v>42309</v>
      </c>
      <c r="F85" s="195">
        <f t="shared" si="1"/>
        <v>472.40690721750008</v>
      </c>
      <c r="G85" s="168"/>
      <c r="H85" s="168"/>
    </row>
    <row r="86" spans="1:8" x14ac:dyDescent="0.25">
      <c r="A86" s="169"/>
      <c r="B86" s="168"/>
      <c r="C86" s="168">
        <v>12</v>
      </c>
      <c r="D86" s="194">
        <f>C24</f>
        <v>587.23189000000002</v>
      </c>
      <c r="E86" s="185">
        <v>42339</v>
      </c>
      <c r="F86" s="195">
        <f t="shared" si="1"/>
        <v>485.87926333333331</v>
      </c>
      <c r="G86" s="168"/>
      <c r="H86" s="168"/>
    </row>
    <row r="87" spans="1:8" x14ac:dyDescent="0.25">
      <c r="A87" s="169"/>
      <c r="B87" s="168">
        <v>2015</v>
      </c>
      <c r="C87" s="168">
        <v>1</v>
      </c>
      <c r="D87" s="194">
        <f t="shared" ref="D87:D97" si="3">D13</f>
        <v>366.72133500000001</v>
      </c>
      <c r="E87" s="185">
        <v>42370</v>
      </c>
      <c r="F87" s="195">
        <f t="shared" si="1"/>
        <v>474.75603583333327</v>
      </c>
      <c r="G87" s="168"/>
      <c r="H87" s="168"/>
    </row>
    <row r="88" spans="1:8" x14ac:dyDescent="0.25">
      <c r="A88" s="169"/>
      <c r="B88" s="168"/>
      <c r="C88" s="168">
        <v>2</v>
      </c>
      <c r="D88" s="194">
        <f t="shared" si="3"/>
        <v>404.674689</v>
      </c>
      <c r="E88" s="185">
        <v>42401</v>
      </c>
      <c r="F88" s="195">
        <f t="shared" si="1"/>
        <v>482.93019908333343</v>
      </c>
      <c r="G88" s="168"/>
      <c r="H88" s="168"/>
    </row>
    <row r="89" spans="1:8" x14ac:dyDescent="0.25">
      <c r="A89" s="169"/>
      <c r="B89" s="168"/>
      <c r="C89" s="168">
        <v>3</v>
      </c>
      <c r="D89" s="194">
        <f t="shared" si="3"/>
        <v>441.00694199999998</v>
      </c>
      <c r="E89" s="185">
        <v>42430</v>
      </c>
      <c r="F89" s="195">
        <f t="shared" si="1"/>
        <v>475.63304766666676</v>
      </c>
      <c r="G89" s="168"/>
      <c r="H89" s="168"/>
    </row>
    <row r="90" spans="1:8" x14ac:dyDescent="0.25">
      <c r="A90" s="169"/>
      <c r="B90" s="168"/>
      <c r="C90" s="168">
        <v>4</v>
      </c>
      <c r="D90" s="194">
        <f t="shared" si="3"/>
        <v>316.28493900000001</v>
      </c>
      <c r="E90" s="185">
        <v>42461</v>
      </c>
      <c r="F90" s="195">
        <f t="shared" si="1"/>
        <v>459.43483775000004</v>
      </c>
      <c r="G90" s="168"/>
      <c r="H90" s="168"/>
    </row>
    <row r="91" spans="1:8" x14ac:dyDescent="0.25">
      <c r="A91" s="169"/>
      <c r="B91" s="168"/>
      <c r="C91" s="168">
        <v>5</v>
      </c>
      <c r="D91" s="194">
        <f t="shared" si="3"/>
        <v>401.29723999999999</v>
      </c>
      <c r="E91" s="185">
        <v>42491</v>
      </c>
      <c r="F91" s="195">
        <f t="shared" si="1"/>
        <v>455.82452458333336</v>
      </c>
      <c r="G91" s="168"/>
      <c r="H91" s="168"/>
    </row>
    <row r="92" spans="1:8" x14ac:dyDescent="0.25">
      <c r="A92" s="169"/>
      <c r="B92" s="168"/>
      <c r="C92" s="168">
        <v>6</v>
      </c>
      <c r="D92" s="194">
        <f t="shared" si="3"/>
        <v>445.11069099999997</v>
      </c>
      <c r="E92" s="185">
        <v>42522</v>
      </c>
      <c r="F92" s="195">
        <f t="shared" si="1"/>
        <v>455.65547366666664</v>
      </c>
      <c r="G92" s="168"/>
      <c r="H92" s="168"/>
    </row>
    <row r="93" spans="1:8" x14ac:dyDescent="0.25">
      <c r="A93" s="169"/>
      <c r="B93" s="168"/>
      <c r="C93" s="168">
        <v>7</v>
      </c>
      <c r="D93" s="194">
        <f t="shared" si="3"/>
        <v>370.01770800000003</v>
      </c>
      <c r="E93" s="185">
        <v>42552</v>
      </c>
      <c r="F93" s="195">
        <f t="shared" si="1"/>
        <v>436.35534941666674</v>
      </c>
      <c r="G93" s="168"/>
      <c r="H93" s="168"/>
    </row>
    <row r="94" spans="1:8" x14ac:dyDescent="0.25">
      <c r="A94" s="169"/>
      <c r="B94" s="168"/>
      <c r="C94" s="168">
        <v>8</v>
      </c>
      <c r="D94" s="194">
        <f t="shared" si="3"/>
        <v>551.46099100000004</v>
      </c>
      <c r="E94" s="185">
        <v>42583</v>
      </c>
      <c r="F94" s="195">
        <f t="shared" si="1"/>
        <v>439.77988241666668</v>
      </c>
      <c r="G94" s="168"/>
      <c r="H94" s="168"/>
    </row>
    <row r="95" spans="1:8" x14ac:dyDescent="0.25">
      <c r="A95" s="169"/>
      <c r="B95" s="168"/>
      <c r="C95" s="168">
        <v>9</v>
      </c>
      <c r="D95" s="194">
        <f t="shared" si="3"/>
        <v>381.69193000000001</v>
      </c>
      <c r="E95" s="185">
        <v>42614</v>
      </c>
      <c r="F95" s="195">
        <f t="shared" si="1"/>
        <v>426.79189866666667</v>
      </c>
      <c r="G95" s="168"/>
      <c r="H95" s="168"/>
    </row>
    <row r="96" spans="1:8" x14ac:dyDescent="0.25">
      <c r="A96" s="169"/>
      <c r="B96" s="168"/>
      <c r="C96" s="168">
        <v>10</v>
      </c>
      <c r="D96" s="194">
        <f t="shared" si="3"/>
        <v>350.00648100000001</v>
      </c>
      <c r="E96" s="185">
        <v>42644</v>
      </c>
      <c r="F96" s="195">
        <f t="shared" si="1"/>
        <v>424.55023891666673</v>
      </c>
      <c r="G96" s="168"/>
      <c r="H96" s="168"/>
    </row>
    <row r="97" spans="1:8" x14ac:dyDescent="0.25">
      <c r="A97" s="169"/>
      <c r="B97" s="168"/>
      <c r="C97" s="168">
        <v>11</v>
      </c>
      <c r="D97" s="194">
        <f t="shared" si="3"/>
        <v>493.77918599999998</v>
      </c>
      <c r="E97" s="185">
        <v>42675</v>
      </c>
      <c r="F97" s="195">
        <f t="shared" si="1"/>
        <v>425.77366849999999</v>
      </c>
      <c r="G97" s="168"/>
      <c r="H97" s="168"/>
    </row>
    <row r="98" spans="1:8" x14ac:dyDescent="0.25">
      <c r="A98" s="169"/>
      <c r="B98" s="168"/>
      <c r="C98" s="168">
        <v>12</v>
      </c>
      <c r="D98" s="194">
        <f>D24</f>
        <v>587.22634200000005</v>
      </c>
      <c r="E98" s="185">
        <v>42705</v>
      </c>
      <c r="F98" s="195">
        <f t="shared" si="1"/>
        <v>425.77320616666663</v>
      </c>
      <c r="G98" s="168"/>
      <c r="H98" s="168"/>
    </row>
    <row r="99" spans="1:8" x14ac:dyDescent="0.25">
      <c r="A99" s="169"/>
      <c r="B99" s="168">
        <v>2016</v>
      </c>
      <c r="C99" s="168">
        <v>1</v>
      </c>
      <c r="D99" s="194">
        <f t="shared" ref="D99:D109" si="4">E13</f>
        <v>335.91110600000002</v>
      </c>
      <c r="E99" s="185">
        <v>42736</v>
      </c>
      <c r="F99" s="195">
        <f t="shared" si="1"/>
        <v>423.20568708333332</v>
      </c>
      <c r="G99" s="168"/>
      <c r="H99" s="168"/>
    </row>
    <row r="100" spans="1:8" x14ac:dyDescent="0.25">
      <c r="A100" s="169"/>
      <c r="B100" s="168"/>
      <c r="C100" s="168">
        <v>2</v>
      </c>
      <c r="D100" s="194">
        <f t="shared" si="4"/>
        <v>504.96620899999999</v>
      </c>
      <c r="E100" s="185">
        <v>42767</v>
      </c>
      <c r="F100" s="195">
        <f t="shared" si="1"/>
        <v>431.56331375000008</v>
      </c>
      <c r="G100" s="168"/>
      <c r="H100" s="168"/>
    </row>
    <row r="101" spans="1:8" x14ac:dyDescent="0.25">
      <c r="A101" s="169"/>
      <c r="B101" s="168"/>
      <c r="C101" s="168">
        <v>3</v>
      </c>
      <c r="D101" s="194">
        <f t="shared" si="4"/>
        <v>403.55835500000001</v>
      </c>
      <c r="E101" s="185">
        <v>42795</v>
      </c>
      <c r="F101" s="195">
        <f t="shared" si="1"/>
        <v>428.44259816666676</v>
      </c>
      <c r="G101" s="168"/>
      <c r="H101" s="168"/>
    </row>
    <row r="102" spans="1:8" x14ac:dyDescent="0.25">
      <c r="A102" s="169"/>
      <c r="B102" s="168"/>
      <c r="C102" s="168">
        <v>4</v>
      </c>
      <c r="D102" s="194">
        <f t="shared" si="4"/>
        <v>447.28886599999998</v>
      </c>
      <c r="E102" s="185">
        <v>42826</v>
      </c>
      <c r="F102" s="195">
        <f t="shared" si="1"/>
        <v>439.35959208333333</v>
      </c>
      <c r="G102" s="168"/>
      <c r="H102" s="168"/>
    </row>
    <row r="103" spans="1:8" x14ac:dyDescent="0.25">
      <c r="A103" s="169"/>
      <c r="B103" s="168"/>
      <c r="C103" s="168">
        <v>5</v>
      </c>
      <c r="D103" s="194">
        <f t="shared" si="4"/>
        <v>381.21972599999998</v>
      </c>
      <c r="E103" s="185">
        <v>42856</v>
      </c>
      <c r="F103" s="195">
        <f t="shared" si="1"/>
        <v>437.68646591666669</v>
      </c>
      <c r="G103" s="168"/>
      <c r="H103" s="168"/>
    </row>
    <row r="104" spans="1:8" x14ac:dyDescent="0.25">
      <c r="A104" s="169"/>
      <c r="B104" s="168"/>
      <c r="C104" s="168">
        <v>6</v>
      </c>
      <c r="D104" s="194">
        <f t="shared" si="4"/>
        <v>317.05451299999999</v>
      </c>
      <c r="E104" s="185">
        <v>42887</v>
      </c>
      <c r="F104" s="195">
        <f t="shared" si="1"/>
        <v>427.01511775000012</v>
      </c>
      <c r="G104" s="168"/>
      <c r="H104" s="168"/>
    </row>
    <row r="105" spans="1:8" x14ac:dyDescent="0.25">
      <c r="A105" s="169"/>
      <c r="B105" s="168"/>
      <c r="C105" s="168">
        <v>7</v>
      </c>
      <c r="D105" s="194">
        <f t="shared" si="4"/>
        <v>461.73427099999998</v>
      </c>
      <c r="E105" s="185">
        <v>42917</v>
      </c>
      <c r="F105" s="195">
        <f t="shared" si="1"/>
        <v>434.65816466666678</v>
      </c>
      <c r="G105" s="168"/>
      <c r="H105" s="168"/>
    </row>
    <row r="106" spans="1:8" x14ac:dyDescent="0.25">
      <c r="A106" s="169"/>
      <c r="B106" s="168"/>
      <c r="C106" s="168">
        <v>8</v>
      </c>
      <c r="D106" s="194">
        <f t="shared" si="4"/>
        <v>430.825896</v>
      </c>
      <c r="E106" s="185">
        <v>42948</v>
      </c>
      <c r="F106" s="195">
        <f t="shared" si="1"/>
        <v>424.6052400833334</v>
      </c>
      <c r="G106" s="168"/>
      <c r="H106" s="168"/>
    </row>
    <row r="107" spans="1:8" x14ac:dyDescent="0.25">
      <c r="A107" s="169"/>
      <c r="B107" s="168"/>
      <c r="C107" s="168">
        <v>9</v>
      </c>
      <c r="D107" s="194">
        <f t="shared" si="4"/>
        <v>332.44626299999999</v>
      </c>
      <c r="E107" s="185">
        <v>42979</v>
      </c>
      <c r="F107" s="195">
        <f t="shared" si="1"/>
        <v>420.50143450000002</v>
      </c>
      <c r="G107" s="168"/>
      <c r="H107" s="168"/>
    </row>
    <row r="108" spans="1:8" x14ac:dyDescent="0.25">
      <c r="A108" s="169"/>
      <c r="B108" s="168"/>
      <c r="C108" s="168">
        <v>10</v>
      </c>
      <c r="D108" s="194">
        <f t="shared" si="4"/>
        <v>371.47362299999998</v>
      </c>
      <c r="E108" s="185">
        <v>43009</v>
      </c>
      <c r="F108" s="195">
        <f t="shared" si="1"/>
        <v>422.2903629999999</v>
      </c>
      <c r="G108" s="168"/>
      <c r="H108" s="168"/>
    </row>
    <row r="109" spans="1:8" x14ac:dyDescent="0.25">
      <c r="A109" s="169"/>
      <c r="B109" s="168"/>
      <c r="C109" s="168">
        <v>11</v>
      </c>
      <c r="D109" s="194">
        <f t="shared" si="4"/>
        <v>387.86864600000001</v>
      </c>
      <c r="E109" s="185">
        <v>43040</v>
      </c>
      <c r="F109" s="195">
        <f t="shared" si="1"/>
        <v>413.46448466666658</v>
      </c>
      <c r="G109" s="168"/>
      <c r="H109" s="168"/>
    </row>
    <row r="110" spans="1:8" x14ac:dyDescent="0.25">
      <c r="A110" s="169"/>
      <c r="B110" s="168"/>
      <c r="C110" s="168">
        <v>12</v>
      </c>
      <c r="D110" s="194">
        <f>E24</f>
        <v>420.76971300000002</v>
      </c>
      <c r="E110" s="185">
        <v>43070</v>
      </c>
      <c r="F110" s="195">
        <f t="shared" si="1"/>
        <v>399.59309891666658</v>
      </c>
      <c r="G110" s="168"/>
      <c r="H110" s="168"/>
    </row>
    <row r="111" spans="1:8" x14ac:dyDescent="0.25">
      <c r="A111" s="169"/>
      <c r="B111" s="168">
        <v>2017</v>
      </c>
      <c r="C111" s="168">
        <v>1</v>
      </c>
      <c r="D111" s="194">
        <f t="shared" ref="D111:D121" si="5">+F13</f>
        <v>386.62015000000002</v>
      </c>
      <c r="E111" s="185">
        <v>43101</v>
      </c>
      <c r="F111" s="195">
        <f t="shared" si="1"/>
        <v>403.81885258333324</v>
      </c>
      <c r="G111" s="168"/>
      <c r="H111" s="168"/>
    </row>
    <row r="112" spans="1:8" x14ac:dyDescent="0.25">
      <c r="A112" s="169"/>
      <c r="B112" s="168"/>
      <c r="C112" s="168">
        <v>2</v>
      </c>
      <c r="D112" s="194">
        <f t="shared" si="5"/>
        <v>352.91173500000002</v>
      </c>
      <c r="E112" s="185">
        <v>43132</v>
      </c>
      <c r="F112" s="195">
        <f t="shared" si="1"/>
        <v>391.14764641666665</v>
      </c>
      <c r="G112" s="168"/>
      <c r="H112" s="168"/>
    </row>
    <row r="113" spans="1:8" x14ac:dyDescent="0.25">
      <c r="A113" s="169"/>
      <c r="B113" s="168"/>
      <c r="C113" s="168">
        <v>3</v>
      </c>
      <c r="D113" s="194">
        <f t="shared" si="5"/>
        <v>413.57615600000003</v>
      </c>
      <c r="E113" s="185">
        <v>43160</v>
      </c>
      <c r="F113" s="195">
        <f t="shared" si="1"/>
        <v>391.98246316666672</v>
      </c>
      <c r="G113" s="168"/>
      <c r="H113" s="168"/>
    </row>
    <row r="114" spans="1:8" x14ac:dyDescent="0.25">
      <c r="A114" s="169"/>
      <c r="B114" s="168"/>
      <c r="C114" s="168">
        <v>4</v>
      </c>
      <c r="D114" s="194">
        <f t="shared" si="5"/>
        <v>325.79481199999998</v>
      </c>
      <c r="E114" s="185">
        <v>43191</v>
      </c>
      <c r="F114" s="195">
        <f t="shared" si="1"/>
        <v>381.85795866666672</v>
      </c>
      <c r="G114" s="168"/>
      <c r="H114" s="168"/>
    </row>
    <row r="115" spans="1:8" x14ac:dyDescent="0.25">
      <c r="A115" s="169"/>
      <c r="B115" s="168"/>
      <c r="C115" s="168">
        <v>5</v>
      </c>
      <c r="D115" s="194">
        <f t="shared" si="5"/>
        <v>421.96254599999997</v>
      </c>
      <c r="E115" s="185">
        <v>43221</v>
      </c>
      <c r="F115" s="195">
        <f t="shared" si="1"/>
        <v>385.25319366666668</v>
      </c>
      <c r="G115" s="168"/>
      <c r="H115" s="168"/>
    </row>
    <row r="116" spans="1:8" x14ac:dyDescent="0.25">
      <c r="A116" s="169"/>
      <c r="B116" s="168"/>
      <c r="C116" s="168">
        <v>6</v>
      </c>
      <c r="D116" s="194">
        <f t="shared" si="5"/>
        <v>457.27353299999999</v>
      </c>
      <c r="E116" s="185">
        <v>43252</v>
      </c>
      <c r="F116" s="195">
        <f t="shared" ref="F116:F121" si="6">+AVERAGE(D105:D116)</f>
        <v>396.93811199999999</v>
      </c>
      <c r="G116" s="168"/>
      <c r="H116" s="168"/>
    </row>
    <row r="117" spans="1:8" x14ac:dyDescent="0.25">
      <c r="A117" s="169"/>
      <c r="B117" s="168"/>
      <c r="C117" s="168">
        <v>7</v>
      </c>
      <c r="D117" s="194">
        <f t="shared" si="5"/>
        <v>471.97085199999998</v>
      </c>
      <c r="E117" s="185">
        <v>43282</v>
      </c>
      <c r="F117" s="195">
        <f t="shared" si="6"/>
        <v>397.79116041666674</v>
      </c>
      <c r="G117" s="168"/>
      <c r="H117" s="168"/>
    </row>
    <row r="118" spans="1:8" x14ac:dyDescent="0.25">
      <c r="A118" s="169"/>
      <c r="B118" s="168"/>
      <c r="C118" s="168">
        <v>8</v>
      </c>
      <c r="D118" s="194">
        <f t="shared" si="5"/>
        <v>384.67863599999998</v>
      </c>
      <c r="E118" s="185">
        <v>43313</v>
      </c>
      <c r="F118" s="195">
        <f t="shared" si="6"/>
        <v>393.94555541666665</v>
      </c>
      <c r="G118" s="168"/>
      <c r="H118" s="168"/>
    </row>
    <row r="119" spans="1:8" x14ac:dyDescent="0.25">
      <c r="A119" s="169"/>
      <c r="B119" s="168"/>
      <c r="C119" s="168">
        <v>9</v>
      </c>
      <c r="D119" s="194">
        <f t="shared" si="5"/>
        <v>380.98599999999999</v>
      </c>
      <c r="E119" s="185">
        <v>43344</v>
      </c>
      <c r="F119" s="195">
        <f t="shared" si="6"/>
        <v>397.99053349999991</v>
      </c>
      <c r="G119" s="168"/>
      <c r="H119" s="168"/>
    </row>
    <row r="120" spans="1:8" x14ac:dyDescent="0.25">
      <c r="A120" s="169"/>
      <c r="B120" s="168"/>
      <c r="C120" s="168">
        <v>10</v>
      </c>
      <c r="D120" s="194">
        <f t="shared" si="5"/>
        <v>511.76337799999999</v>
      </c>
      <c r="E120" s="185">
        <v>43374</v>
      </c>
      <c r="F120" s="195">
        <f t="shared" si="6"/>
        <v>409.68134641666666</v>
      </c>
      <c r="G120" s="168"/>
      <c r="H120" s="168"/>
    </row>
    <row r="121" spans="1:8" x14ac:dyDescent="0.25">
      <c r="A121" s="169"/>
      <c r="B121" s="168"/>
      <c r="C121" s="168">
        <v>11</v>
      </c>
      <c r="D121" s="194">
        <f t="shared" si="5"/>
        <v>392.99881399999998</v>
      </c>
      <c r="E121" s="185">
        <v>43405</v>
      </c>
      <c r="F121" s="195">
        <f t="shared" si="6"/>
        <v>410.10886041666663</v>
      </c>
      <c r="G121" s="168"/>
      <c r="H121" s="168"/>
    </row>
    <row r="122" spans="1:8" x14ac:dyDescent="0.25">
      <c r="A122" s="169"/>
      <c r="B122" s="168"/>
      <c r="C122" s="168">
        <v>12</v>
      </c>
      <c r="D122" s="194">
        <f t="shared" ref="D122" si="7">+F24</f>
        <v>496.94316400000002</v>
      </c>
      <c r="E122" s="185">
        <v>43435</v>
      </c>
      <c r="F122" s="195">
        <f t="shared" ref="F122:F124" si="8">+AVERAGE(D111:D122)</f>
        <v>416.45664799999992</v>
      </c>
      <c r="G122" s="168"/>
      <c r="H122" s="168"/>
    </row>
    <row r="123" spans="1:8" x14ac:dyDescent="0.25">
      <c r="A123" s="169"/>
      <c r="B123" s="168">
        <v>2018</v>
      </c>
      <c r="C123" s="168">
        <v>1</v>
      </c>
      <c r="D123" s="194">
        <f t="shared" ref="D123:D130" si="9">+G13</f>
        <v>405.41604599999999</v>
      </c>
      <c r="E123" s="185">
        <v>43466</v>
      </c>
      <c r="F123" s="195">
        <f t="shared" si="8"/>
        <v>418.0229726666667</v>
      </c>
      <c r="G123" s="168"/>
      <c r="H123" s="168"/>
    </row>
    <row r="124" spans="1:8" x14ac:dyDescent="0.25">
      <c r="A124" s="169"/>
      <c r="B124" s="168"/>
      <c r="C124" s="168">
        <v>2</v>
      </c>
      <c r="D124" s="194">
        <f t="shared" si="9"/>
        <v>450.32950599999998</v>
      </c>
      <c r="E124" s="185">
        <v>43497</v>
      </c>
      <c r="F124" s="195">
        <f t="shared" si="8"/>
        <v>426.14112025000003</v>
      </c>
      <c r="G124" s="168"/>
      <c r="H124" s="168"/>
    </row>
    <row r="125" spans="1:8" x14ac:dyDescent="0.25">
      <c r="A125" s="169"/>
      <c r="B125" s="168"/>
      <c r="C125" s="168">
        <v>3</v>
      </c>
      <c r="D125" s="194">
        <f t="shared" si="9"/>
        <v>492.50098500000001</v>
      </c>
      <c r="E125" s="185">
        <v>43525</v>
      </c>
      <c r="F125" s="195">
        <f>+AVERAGE(D114:D125)</f>
        <v>432.71818933333333</v>
      </c>
      <c r="G125" s="168"/>
      <c r="H125" s="168"/>
    </row>
    <row r="126" spans="1:8" x14ac:dyDescent="0.25">
      <c r="A126" s="169"/>
      <c r="B126" s="168"/>
      <c r="C126" s="168">
        <v>4</v>
      </c>
      <c r="D126" s="194">
        <f t="shared" si="9"/>
        <v>529.73990200000003</v>
      </c>
      <c r="E126" s="185">
        <v>43556</v>
      </c>
      <c r="F126" s="195">
        <f t="shared" ref="F126" si="10">+AVERAGE(D115:D126)</f>
        <v>449.71361349999989</v>
      </c>
      <c r="G126" s="168"/>
      <c r="H126" s="168"/>
    </row>
    <row r="127" spans="1:8" x14ac:dyDescent="0.25">
      <c r="A127" s="169"/>
      <c r="B127" s="168"/>
      <c r="C127" s="168">
        <v>5</v>
      </c>
      <c r="D127" s="194">
        <f>+G17</f>
        <v>526.893235</v>
      </c>
      <c r="E127" s="185">
        <v>43586</v>
      </c>
      <c r="F127" s="195">
        <f>+AVERAGE(D116:D127)</f>
        <v>458.45783758333329</v>
      </c>
      <c r="G127" s="168"/>
      <c r="H127" s="168"/>
    </row>
    <row r="128" spans="1:8" x14ac:dyDescent="0.25">
      <c r="B128" s="39"/>
      <c r="C128" s="168">
        <v>6</v>
      </c>
      <c r="D128" s="194">
        <f t="shared" si="9"/>
        <v>443.52093400000001</v>
      </c>
      <c r="E128" s="185">
        <v>43617</v>
      </c>
      <c r="F128" s="195">
        <f>+AVERAGE(D117:D128)</f>
        <v>457.3117876666667</v>
      </c>
      <c r="G128" s="39"/>
      <c r="H128" s="39"/>
    </row>
    <row r="129" spans="2:8" x14ac:dyDescent="0.25">
      <c r="B129" s="39"/>
      <c r="C129" s="168">
        <v>7</v>
      </c>
      <c r="D129" s="194">
        <f>+G19</f>
        <v>468.92845199999999</v>
      </c>
      <c r="E129" s="185">
        <v>43647</v>
      </c>
      <c r="F129" s="195">
        <f>+AVERAGE(D118:D129)</f>
        <v>457.05825433333331</v>
      </c>
      <c r="G129" s="39"/>
      <c r="H129" s="39"/>
    </row>
    <row r="130" spans="2:8" x14ac:dyDescent="0.25">
      <c r="B130" s="39"/>
      <c r="C130" s="168">
        <v>8</v>
      </c>
      <c r="D130" s="194">
        <f t="shared" si="9"/>
        <v>630.50617899999997</v>
      </c>
      <c r="E130" s="185">
        <v>43678</v>
      </c>
      <c r="F130" s="195">
        <f t="shared" ref="F130:F132" si="11">+AVERAGE(D119:D130)</f>
        <v>477.54388291666675</v>
      </c>
      <c r="G130" s="39"/>
      <c r="H130" s="39"/>
    </row>
    <row r="131" spans="2:8" x14ac:dyDescent="0.25">
      <c r="B131" s="39"/>
      <c r="C131" s="168">
        <v>9</v>
      </c>
      <c r="D131" s="194">
        <f t="shared" ref="D131" si="12">+G21</f>
        <v>0</v>
      </c>
      <c r="E131" s="185">
        <v>43709</v>
      </c>
      <c r="F131" s="195">
        <f>+AVERAGE(D120:D131)</f>
        <v>445.79504958333331</v>
      </c>
      <c r="G131" s="39"/>
      <c r="H131" s="39"/>
    </row>
    <row r="132" spans="2:8" x14ac:dyDescent="0.25">
      <c r="B132" s="39"/>
      <c r="C132" s="168">
        <v>10</v>
      </c>
      <c r="D132" s="194">
        <f t="shared" ref="D132:D133" si="13">+G22</f>
        <v>0</v>
      </c>
      <c r="E132" s="185">
        <v>43739</v>
      </c>
      <c r="F132" s="195">
        <f t="shared" si="11"/>
        <v>403.14810141666663</v>
      </c>
      <c r="G132" s="39"/>
      <c r="H132" s="39"/>
    </row>
    <row r="133" spans="2:8" x14ac:dyDescent="0.25">
      <c r="B133" s="39"/>
      <c r="C133" s="168">
        <v>11</v>
      </c>
      <c r="D133" s="194">
        <f t="shared" si="13"/>
        <v>0</v>
      </c>
      <c r="E133" s="185">
        <v>43770</v>
      </c>
      <c r="F133" s="195">
        <f>+AVERAGE(D122:D133)</f>
        <v>370.39820025</v>
      </c>
      <c r="G133" s="39"/>
      <c r="H133" s="39"/>
    </row>
    <row r="134" spans="2:8" x14ac:dyDescent="0.25">
      <c r="B134" s="39"/>
      <c r="C134" s="168">
        <v>12</v>
      </c>
      <c r="D134" s="194">
        <f>+G24</f>
        <v>0</v>
      </c>
      <c r="E134" s="185">
        <v>43800</v>
      </c>
      <c r="F134" s="195">
        <f>+AVERAGE(D123:D134)</f>
        <v>328.98626991666669</v>
      </c>
      <c r="G134" s="39"/>
      <c r="H134" s="39"/>
    </row>
    <row r="135" spans="2:8" x14ac:dyDescent="0.25">
      <c r="B135" s="39"/>
      <c r="C135" s="39"/>
      <c r="D135" s="39"/>
      <c r="E135" s="39"/>
      <c r="F135" s="39"/>
      <c r="G135" s="39"/>
      <c r="H135" s="39"/>
    </row>
    <row r="136" spans="2:8" x14ac:dyDescent="0.25">
      <c r="B136" s="170"/>
      <c r="C136" s="170"/>
      <c r="D136" s="170"/>
      <c r="E136" s="170"/>
      <c r="F136" s="170"/>
      <c r="G136" s="170"/>
    </row>
    <row r="137" spans="2:8" x14ac:dyDescent="0.25">
      <c r="B137" s="170"/>
      <c r="C137" s="170"/>
      <c r="D137" s="170"/>
      <c r="E137" s="170"/>
      <c r="F137" s="170"/>
      <c r="G137" s="170"/>
    </row>
    <row r="138" spans="2:8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ignoredErrors>
    <ignoredError sqref="F66:F115" formulaRange="1"/>
  </ignoredError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9" t="s">
        <v>142</v>
      </c>
      <c r="D7" s="209"/>
      <c r="E7" s="209"/>
      <c r="F7" s="209"/>
      <c r="G7" s="209"/>
      <c r="H7" s="209"/>
      <c r="I7" s="209"/>
      <c r="J7" s="209"/>
      <c r="K7" s="59"/>
    </row>
    <row r="8" spans="1:14" x14ac:dyDescent="0.25">
      <c r="A8" s="57"/>
      <c r="B8" s="40"/>
      <c r="C8" s="201" t="s">
        <v>144</v>
      </c>
      <c r="D8" s="201"/>
      <c r="E8" s="201"/>
      <c r="F8" s="201"/>
      <c r="G8" s="201"/>
      <c r="H8" s="201"/>
      <c r="I8" s="201"/>
      <c r="J8" s="20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10" t="str">
        <f>'Histórico importaciones'!C10</f>
        <v>Año</v>
      </c>
      <c r="D10" s="210"/>
      <c r="E10" s="210"/>
      <c r="F10" s="210"/>
      <c r="G10" s="210"/>
      <c r="H10" s="206" t="str">
        <f>'Histórico importaciones'!H10</f>
        <v>% Cambio   '19/'18</v>
      </c>
      <c r="I10" s="206" t="str">
        <f>'Histórico importaciones'!I10</f>
        <v xml:space="preserve"> '19 como % de '18</v>
      </c>
      <c r="J10" s="206" t="str">
        <f>'Histórico importaciones'!J10</f>
        <v>% Cambio   '18/'17</v>
      </c>
      <c r="K10" s="59"/>
    </row>
    <row r="11" spans="1:14" x14ac:dyDescent="0.25">
      <c r="A11" s="57"/>
      <c r="B11" s="42"/>
      <c r="C11" s="157">
        <f>'Histórico importaciones'!C11</f>
        <v>2015</v>
      </c>
      <c r="D11" s="157">
        <f>'Histórico importaciones'!D11</f>
        <v>2016</v>
      </c>
      <c r="E11" s="157">
        <f>'Histórico importaciones'!E11</f>
        <v>2017</v>
      </c>
      <c r="F11" s="157">
        <f>'Histórico importaciones'!F11</f>
        <v>2018</v>
      </c>
      <c r="G11" s="157">
        <f>'Histórico importaciones'!G11</f>
        <v>2019</v>
      </c>
      <c r="H11" s="206"/>
      <c r="I11" s="206"/>
      <c r="J11" s="206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256.414401</v>
      </c>
      <c r="D13" s="120">
        <v>205.98102600000001</v>
      </c>
      <c r="E13" s="120">
        <v>202.006418</v>
      </c>
      <c r="F13" s="120">
        <v>228.07799</v>
      </c>
      <c r="G13" s="120">
        <v>251.78692599999999</v>
      </c>
      <c r="H13" s="160">
        <v>10.395100377726063</v>
      </c>
      <c r="I13" s="160">
        <v>110.39510037772607</v>
      </c>
      <c r="J13" s="160">
        <v>12.906308749061623</v>
      </c>
      <c r="K13" s="59"/>
      <c r="M13" s="38">
        <f t="shared" ref="M13:M24" si="0">IF(G13="","",1)</f>
        <v>1</v>
      </c>
    </row>
    <row r="14" spans="1:14" x14ac:dyDescent="0.25">
      <c r="A14" s="57"/>
      <c r="B14" s="66" t="s">
        <v>7</v>
      </c>
      <c r="C14" s="120">
        <v>281.98487599999999</v>
      </c>
      <c r="D14" s="120">
        <v>206.433999</v>
      </c>
      <c r="E14" s="120">
        <v>208.74672000000001</v>
      </c>
      <c r="F14" s="120">
        <v>223.377556</v>
      </c>
      <c r="G14" s="120">
        <v>253.38819799999999</v>
      </c>
      <c r="H14" s="160">
        <v>13.434940616863035</v>
      </c>
      <c r="I14" s="160">
        <v>113.43494061686303</v>
      </c>
      <c r="J14" s="160">
        <v>7.0088938403439327</v>
      </c>
      <c r="K14" s="59"/>
      <c r="M14" s="38">
        <f t="shared" si="0"/>
        <v>1</v>
      </c>
    </row>
    <row r="15" spans="1:14" x14ac:dyDescent="0.25">
      <c r="A15" s="57"/>
      <c r="B15" s="66" t="s">
        <v>8</v>
      </c>
      <c r="C15" s="120">
        <v>259.21491400000002</v>
      </c>
      <c r="D15" s="120">
        <v>196.33484000000001</v>
      </c>
      <c r="E15" s="120">
        <v>221.25910099999999</v>
      </c>
      <c r="F15" s="120">
        <v>205.364845</v>
      </c>
      <c r="G15" s="120">
        <v>243.24802399999999</v>
      </c>
      <c r="H15" s="160">
        <v>18.446769212130732</v>
      </c>
      <c r="I15" s="160">
        <v>118.44676921213073</v>
      </c>
      <c r="J15" s="160">
        <v>-7.1835490283402965</v>
      </c>
      <c r="K15" s="59"/>
      <c r="M15" s="38">
        <f t="shared" si="0"/>
        <v>1</v>
      </c>
    </row>
    <row r="16" spans="1:14" x14ac:dyDescent="0.25">
      <c r="A16" s="57"/>
      <c r="B16" s="66" t="s">
        <v>9</v>
      </c>
      <c r="C16" s="120">
        <v>253.48961499999999</v>
      </c>
      <c r="D16" s="120">
        <v>191.199386</v>
      </c>
      <c r="E16" s="120">
        <v>194.51298199999999</v>
      </c>
      <c r="F16" s="120">
        <v>247.37165300000001</v>
      </c>
      <c r="G16" s="120">
        <v>250.353082</v>
      </c>
      <c r="H16" s="160">
        <v>1.2052427850332448</v>
      </c>
      <c r="I16" s="160">
        <v>101.20524278503325</v>
      </c>
      <c r="J16" s="160">
        <v>27.174880800501032</v>
      </c>
      <c r="K16" s="59"/>
      <c r="M16" s="38">
        <f t="shared" si="0"/>
        <v>1</v>
      </c>
    </row>
    <row r="17" spans="1:237" x14ac:dyDescent="0.25">
      <c r="A17" s="57"/>
      <c r="B17" s="66" t="s">
        <v>10</v>
      </c>
      <c r="C17" s="120">
        <v>240.89957200000001</v>
      </c>
      <c r="D17" s="120">
        <v>187.886878</v>
      </c>
      <c r="E17" s="120">
        <v>216.54182700000001</v>
      </c>
      <c r="F17" s="120">
        <v>282.71622100000002</v>
      </c>
      <c r="G17" s="120">
        <v>272.54346800000002</v>
      </c>
      <c r="H17" s="160">
        <v>-3.5982204926260697</v>
      </c>
      <c r="I17" s="160">
        <v>96.401779507373931</v>
      </c>
      <c r="J17" s="160">
        <v>30.559635945068475</v>
      </c>
      <c r="K17" s="59"/>
      <c r="M17" s="38">
        <f t="shared" si="0"/>
        <v>1</v>
      </c>
    </row>
    <row r="18" spans="1:237" x14ac:dyDescent="0.25">
      <c r="A18" s="57"/>
      <c r="B18" s="66" t="s">
        <v>11</v>
      </c>
      <c r="C18" s="120">
        <v>250.05544399999999</v>
      </c>
      <c r="D18" s="120">
        <v>221.22109699999999</v>
      </c>
      <c r="E18" s="120">
        <v>244.339168</v>
      </c>
      <c r="F18" s="120">
        <v>276.73845599999999</v>
      </c>
      <c r="G18" s="120">
        <v>236.06098499999999</v>
      </c>
      <c r="H18" s="160">
        <v>-14.69888630151207</v>
      </c>
      <c r="I18" s="160">
        <v>85.301113698487924</v>
      </c>
      <c r="J18" s="160">
        <v>13.259964935298463</v>
      </c>
      <c r="K18" s="59"/>
      <c r="M18" s="38">
        <f t="shared" si="0"/>
        <v>1</v>
      </c>
    </row>
    <row r="19" spans="1:237" x14ac:dyDescent="0.25">
      <c r="A19" s="57"/>
      <c r="B19" s="66" t="s">
        <v>12</v>
      </c>
      <c r="C19" s="120">
        <v>293.18289700000003</v>
      </c>
      <c r="D19" s="120">
        <v>199.87751700000001</v>
      </c>
      <c r="E19" s="120">
        <v>240.89013499999999</v>
      </c>
      <c r="F19" s="120">
        <v>291.41904299999999</v>
      </c>
      <c r="G19" s="120">
        <v>298.56015300000001</v>
      </c>
      <c r="H19" s="160">
        <v>2.4504610016168549</v>
      </c>
      <c r="I19" s="160">
        <v>102.45046100161686</v>
      </c>
      <c r="J19" s="160">
        <v>20.975914185942067</v>
      </c>
      <c r="K19" s="59"/>
      <c r="M19" s="38">
        <f t="shared" si="0"/>
        <v>1</v>
      </c>
    </row>
    <row r="20" spans="1:237" x14ac:dyDescent="0.25">
      <c r="A20" s="57"/>
      <c r="B20" s="66" t="s">
        <v>13</v>
      </c>
      <c r="C20" s="120">
        <v>285.49391500000002</v>
      </c>
      <c r="D20" s="120">
        <v>267.87743499999999</v>
      </c>
      <c r="E20" s="120">
        <v>267.87294300000002</v>
      </c>
      <c r="F20" s="120">
        <v>320.047977</v>
      </c>
      <c r="G20" s="117">
        <v>297.11736200000001</v>
      </c>
      <c r="H20" s="65">
        <v>-7.1647429910172473</v>
      </c>
      <c r="I20" s="65">
        <v>92.835257008982751</v>
      </c>
      <c r="J20" s="65">
        <v>19.477530435016721</v>
      </c>
      <c r="K20" s="59"/>
      <c r="M20" s="38">
        <f t="shared" si="0"/>
        <v>1</v>
      </c>
    </row>
    <row r="21" spans="1:237" x14ac:dyDescent="0.25">
      <c r="A21" s="57"/>
      <c r="B21" s="66" t="s">
        <v>14</v>
      </c>
      <c r="C21" s="120">
        <v>296.34697799999998</v>
      </c>
      <c r="D21" s="120">
        <v>251.66070300000001</v>
      </c>
      <c r="E21" s="120">
        <v>255.19752700000001</v>
      </c>
      <c r="F21" s="120">
        <v>276.22623099999998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tr">
        <f t="shared" si="0"/>
        <v/>
      </c>
    </row>
    <row r="22" spans="1:237" x14ac:dyDescent="0.25">
      <c r="A22" s="57"/>
      <c r="B22" s="66" t="s">
        <v>15</v>
      </c>
      <c r="C22" s="120">
        <v>279.80636700000002</v>
      </c>
      <c r="D22" s="120">
        <v>224.32973899999999</v>
      </c>
      <c r="E22" s="120">
        <v>255.537216</v>
      </c>
      <c r="F22" s="120">
        <v>324.171718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tr">
        <f t="shared" si="0"/>
        <v/>
      </c>
    </row>
    <row r="23" spans="1:237" x14ac:dyDescent="0.25">
      <c r="A23" s="57"/>
      <c r="B23" s="66" t="s">
        <v>16</v>
      </c>
      <c r="C23" s="120">
        <v>246.29274899999999</v>
      </c>
      <c r="D23" s="120">
        <v>245.617335</v>
      </c>
      <c r="E23" s="120">
        <v>240.25493299999999</v>
      </c>
      <c r="F23" s="120">
        <v>274.19762700000001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tr">
        <f t="shared" si="0"/>
        <v/>
      </c>
    </row>
    <row r="24" spans="1:237" x14ac:dyDescent="0.25">
      <c r="A24" s="57"/>
      <c r="B24" s="66" t="s">
        <v>17</v>
      </c>
      <c r="C24" s="120">
        <v>223.62474900000001</v>
      </c>
      <c r="D24" s="120">
        <v>253.273504</v>
      </c>
      <c r="E24" s="120">
        <v>224.74845400000001</v>
      </c>
      <c r="F24" s="120">
        <v>269.75232199999999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tr">
        <f t="shared" si="0"/>
        <v/>
      </c>
    </row>
    <row r="25" spans="1:237" x14ac:dyDescent="0.25">
      <c r="A25" s="57"/>
      <c r="B25" s="67" t="s">
        <v>22</v>
      </c>
      <c r="C25" s="121">
        <v>3166.8064770000005</v>
      </c>
      <c r="D25" s="121">
        <v>2651.6934589999992</v>
      </c>
      <c r="E25" s="121">
        <v>2771.9074240000004</v>
      </c>
      <c r="F25" s="121">
        <v>3219.4616390000001</v>
      </c>
      <c r="G25" s="122">
        <v>2103.0581980000002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-16.266008729651883</v>
      </c>
      <c r="E26" s="68">
        <v>4.5334789582102131</v>
      </c>
      <c r="F26" s="68">
        <v>16.146073679262951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1">
        <v>2120.7356340000001</v>
      </c>
      <c r="D28" s="121">
        <v>1676.8121779999997</v>
      </c>
      <c r="E28" s="121">
        <v>1796.169294</v>
      </c>
      <c r="F28" s="121">
        <v>2075.1137410000001</v>
      </c>
      <c r="G28" s="117">
        <v>2103.0581980000002</v>
      </c>
      <c r="H28" s="65">
        <v>1.3466470029027677</v>
      </c>
      <c r="I28" s="29">
        <v>101.34664700290277</v>
      </c>
      <c r="J28" s="29">
        <v>15.529964125976203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-20.932522134439711</v>
      </c>
      <c r="E29" s="68">
        <v>7.118096920214545</v>
      </c>
      <c r="F29" s="68">
        <v>15.529964125976203</v>
      </c>
      <c r="G29" s="29">
        <v>1.3466470029027677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208" t="s">
        <v>142</v>
      </c>
      <c r="D31" s="208"/>
      <c r="E31" s="208"/>
      <c r="F31" s="208"/>
      <c r="G31" s="208"/>
      <c r="H31" s="208"/>
      <c r="I31" s="208"/>
      <c r="J31" s="45"/>
      <c r="K31" s="59"/>
    </row>
    <row r="32" spans="1:237" s="52" customFormat="1" x14ac:dyDescent="0.25">
      <c r="A32" s="60"/>
      <c r="B32" s="42"/>
      <c r="C32" s="208" t="str">
        <f>+'Histórico importaciones'!C32:I32</f>
        <v>Valor CIF, millones de dólares, Promedio movil 12 meses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tr">
        <f>IF(G32="","",1)</f>
        <v/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tr">
        <f>IF(G33="","",1)</f>
        <v/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tr">
        <f>IF(G34="","",1)</f>
        <v/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tr">
        <f>IF(G35="","",1)</f>
        <v/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tr">
        <f>IF(G36="","",1)</f>
        <v/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tr">
        <f>IF(G38="","",1)</f>
        <v/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tr">
        <f>IF(G39="","",1)</f>
        <v/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tr">
        <f>IF(G40="","",1)</f>
        <v/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tr">
        <f>IF(G41="","",1)</f>
        <v/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3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37" x14ac:dyDescent="0.25">
      <c r="B48" s="20"/>
      <c r="C48" s="20"/>
      <c r="D48" s="20"/>
      <c r="E48" s="20"/>
      <c r="F48" s="20"/>
      <c r="G48" s="20"/>
      <c r="H48" s="113"/>
      <c r="I48" s="113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164</v>
      </c>
      <c r="D50" s="20" t="s">
        <v>171</v>
      </c>
      <c r="E50" s="20" t="s">
        <v>165</v>
      </c>
      <c r="F50" s="20" t="s">
        <v>166</v>
      </c>
      <c r="G50" s="20"/>
      <c r="H50" s="113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92">
        <v>265.4053206300008</v>
      </c>
      <c r="E51" s="190">
        <v>41275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92">
        <v>286.80867329999757</v>
      </c>
      <c r="E52" s="190">
        <v>41306</v>
      </c>
      <c r="F52" s="20"/>
      <c r="G52" s="20"/>
      <c r="H52" s="113"/>
      <c r="I52" s="113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92">
        <v>278.83016829000036</v>
      </c>
      <c r="E53" s="190">
        <v>41334</v>
      </c>
      <c r="F53" s="20"/>
      <c r="G53" s="20"/>
      <c r="H53" s="113"/>
      <c r="I53" s="113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92">
        <v>274.17514899999776</v>
      </c>
      <c r="E54" s="190">
        <v>41365</v>
      </c>
      <c r="F54" s="20"/>
      <c r="G54" s="20"/>
      <c r="H54" s="113"/>
      <c r="I54" s="113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92">
        <v>301.07034437000254</v>
      </c>
      <c r="E55" s="190">
        <v>41395</v>
      </c>
      <c r="F55" s="20"/>
      <c r="G55" s="20"/>
      <c r="H55" s="113"/>
      <c r="I55" s="113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92">
        <v>290.97378118999853</v>
      </c>
      <c r="E56" s="190">
        <v>41426</v>
      </c>
      <c r="F56" s="20"/>
      <c r="G56" s="20"/>
      <c r="H56" s="113"/>
      <c r="I56" s="113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92">
        <v>350.55811068000065</v>
      </c>
      <c r="E57" s="190">
        <v>41456</v>
      </c>
      <c r="F57" s="20"/>
      <c r="G57" s="20"/>
      <c r="H57" s="113"/>
      <c r="I57" s="113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92">
        <v>361.76006948999719</v>
      </c>
      <c r="E58" s="190">
        <v>41487</v>
      </c>
      <c r="F58" s="20"/>
      <c r="G58" s="20"/>
      <c r="H58" s="113"/>
      <c r="I58" s="113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92">
        <v>327.82595596999818</v>
      </c>
      <c r="E59" s="190">
        <v>41518</v>
      </c>
      <c r="F59" s="20"/>
      <c r="G59" s="20"/>
      <c r="H59" s="113"/>
    </row>
    <row r="60" spans="2:14" x14ac:dyDescent="0.25">
      <c r="B60" s="20"/>
      <c r="C60" s="20">
        <v>10</v>
      </c>
      <c r="D60" s="192">
        <v>352.76811565999992</v>
      </c>
      <c r="E60" s="190">
        <v>41548</v>
      </c>
      <c r="F60" s="20"/>
      <c r="G60" s="20"/>
      <c r="H60" s="113"/>
    </row>
    <row r="61" spans="2:14" x14ac:dyDescent="0.25">
      <c r="B61" s="20"/>
      <c r="C61" s="20">
        <v>11</v>
      </c>
      <c r="D61" s="192">
        <v>317.18840413000231</v>
      </c>
      <c r="E61" s="190">
        <v>41579</v>
      </c>
      <c r="F61" s="20"/>
      <c r="G61" s="20"/>
      <c r="H61" s="113"/>
    </row>
    <row r="62" spans="2:14" x14ac:dyDescent="0.25">
      <c r="B62" s="20"/>
      <c r="C62" s="20">
        <v>12</v>
      </c>
      <c r="D62" s="192">
        <v>310.78439179000065</v>
      </c>
      <c r="E62" s="190">
        <v>41609</v>
      </c>
      <c r="F62" s="20"/>
      <c r="G62" s="20"/>
      <c r="H62" s="113"/>
    </row>
    <row r="63" spans="2:14" x14ac:dyDescent="0.25">
      <c r="B63" s="20">
        <v>2013</v>
      </c>
      <c r="C63" s="20">
        <v>1</v>
      </c>
      <c r="D63" s="192">
        <v>261.50738521000085</v>
      </c>
      <c r="E63" s="190">
        <v>41640</v>
      </c>
      <c r="F63" s="20"/>
      <c r="G63" s="20"/>
      <c r="H63" s="113"/>
    </row>
    <row r="64" spans="2:14" x14ac:dyDescent="0.25">
      <c r="B64" s="20"/>
      <c r="C64" s="20">
        <v>2</v>
      </c>
      <c r="D64" s="192">
        <v>264.74304936999908</v>
      </c>
      <c r="E64" s="190">
        <v>41671</v>
      </c>
      <c r="F64" s="20"/>
      <c r="G64" s="20"/>
      <c r="H64" s="113"/>
    </row>
    <row r="65" spans="2:8" x14ac:dyDescent="0.25">
      <c r="B65" s="20"/>
      <c r="C65" s="20">
        <v>3</v>
      </c>
      <c r="D65" s="192">
        <v>263.61299512000187</v>
      </c>
      <c r="E65" s="190">
        <v>41699</v>
      </c>
      <c r="F65" s="20"/>
      <c r="G65" s="20"/>
      <c r="H65" s="113"/>
    </row>
    <row r="66" spans="2:8" x14ac:dyDescent="0.25">
      <c r="B66" s="20"/>
      <c r="C66" s="20">
        <v>4</v>
      </c>
      <c r="D66" s="192">
        <v>294.74683711000381</v>
      </c>
      <c r="E66" s="190">
        <v>41730</v>
      </c>
      <c r="F66" s="191">
        <f>+AVERAGE(D55:D66)</f>
        <v>308.12828667416716</v>
      </c>
      <c r="G66" s="20"/>
      <c r="H66" s="113"/>
    </row>
    <row r="67" spans="2:8" x14ac:dyDescent="0.25">
      <c r="B67" s="20"/>
      <c r="C67" s="20">
        <v>5</v>
      </c>
      <c r="D67" s="192">
        <v>286.19088282000081</v>
      </c>
      <c r="E67" s="190">
        <v>41760</v>
      </c>
      <c r="F67" s="191">
        <f t="shared" ref="F67:F115" si="1">+AVERAGE(D56:D67)</f>
        <v>306.88833154500031</v>
      </c>
      <c r="G67" s="20"/>
      <c r="H67" s="113"/>
    </row>
    <row r="68" spans="2:8" x14ac:dyDescent="0.25">
      <c r="B68" s="20"/>
      <c r="C68" s="20">
        <v>6</v>
      </c>
      <c r="D68" s="192">
        <v>263.97502972000115</v>
      </c>
      <c r="E68" s="190">
        <v>41791</v>
      </c>
      <c r="F68" s="191">
        <f t="shared" si="1"/>
        <v>304.63843558916722</v>
      </c>
      <c r="G68" s="20"/>
      <c r="H68" s="113"/>
    </row>
    <row r="69" spans="2:8" x14ac:dyDescent="0.25">
      <c r="B69" s="20"/>
      <c r="C69" s="20">
        <v>7</v>
      </c>
      <c r="D69" s="192">
        <v>299.83765777999906</v>
      </c>
      <c r="E69" s="190">
        <v>41821</v>
      </c>
      <c r="F69" s="191">
        <f t="shared" si="1"/>
        <v>300.41173118083378</v>
      </c>
      <c r="G69" s="20"/>
      <c r="H69" s="113"/>
    </row>
    <row r="70" spans="2:8" x14ac:dyDescent="0.25">
      <c r="B70" s="20"/>
      <c r="C70" s="20">
        <v>8</v>
      </c>
      <c r="D70" s="192">
        <v>307.8199985800016</v>
      </c>
      <c r="E70" s="190">
        <v>41852</v>
      </c>
      <c r="F70" s="191">
        <f t="shared" si="1"/>
        <v>295.91672527166742</v>
      </c>
      <c r="G70" s="20"/>
      <c r="H70" s="113"/>
    </row>
    <row r="71" spans="2:8" x14ac:dyDescent="0.25">
      <c r="B71" s="20"/>
      <c r="C71" s="20">
        <v>9</v>
      </c>
      <c r="D71" s="192">
        <v>403.71920713000395</v>
      </c>
      <c r="E71" s="190">
        <v>41883</v>
      </c>
      <c r="F71" s="191">
        <f t="shared" si="1"/>
        <v>302.24116286833458</v>
      </c>
      <c r="G71" s="20"/>
      <c r="H71" s="113"/>
    </row>
    <row r="72" spans="2:8" x14ac:dyDescent="0.25">
      <c r="B72" s="20"/>
      <c r="C72" s="20">
        <v>10</v>
      </c>
      <c r="D72" s="192">
        <v>386.46045093999703</v>
      </c>
      <c r="E72" s="190">
        <v>41913</v>
      </c>
      <c r="F72" s="191">
        <f t="shared" si="1"/>
        <v>305.04885747500094</v>
      </c>
      <c r="G72" s="20"/>
      <c r="H72" s="113"/>
    </row>
    <row r="73" spans="2:8" x14ac:dyDescent="0.25">
      <c r="B73" s="20"/>
      <c r="C73" s="20">
        <v>11</v>
      </c>
      <c r="D73" s="192">
        <v>297.81925658000472</v>
      </c>
      <c r="E73" s="190">
        <v>41944</v>
      </c>
      <c r="F73" s="191">
        <f t="shared" si="1"/>
        <v>303.43476184583454</v>
      </c>
      <c r="G73" s="20"/>
      <c r="H73" s="113"/>
    </row>
    <row r="74" spans="2:8" x14ac:dyDescent="0.25">
      <c r="B74" s="20"/>
      <c r="C74" s="20">
        <v>12</v>
      </c>
      <c r="D74" s="192">
        <v>299.29991008999929</v>
      </c>
      <c r="E74" s="190">
        <v>41974</v>
      </c>
      <c r="F74" s="191">
        <f t="shared" si="1"/>
        <v>302.47772170416772</v>
      </c>
      <c r="G74" s="20"/>
      <c r="H74" s="113"/>
    </row>
    <row r="75" spans="2:8" x14ac:dyDescent="0.25">
      <c r="B75" s="20">
        <v>2014</v>
      </c>
      <c r="C75" s="20">
        <v>1</v>
      </c>
      <c r="D75" s="192">
        <f t="shared" ref="D75:D85" si="2">C13</f>
        <v>256.414401</v>
      </c>
      <c r="E75" s="190">
        <v>42005</v>
      </c>
      <c r="F75" s="191">
        <f t="shared" si="1"/>
        <v>302.05330635333434</v>
      </c>
      <c r="G75" s="20"/>
      <c r="H75" s="113"/>
    </row>
    <row r="76" spans="2:8" x14ac:dyDescent="0.25">
      <c r="B76" s="20"/>
      <c r="C76" s="20">
        <v>2</v>
      </c>
      <c r="D76" s="192">
        <f t="shared" si="2"/>
        <v>281.98487599999999</v>
      </c>
      <c r="E76" s="190">
        <v>42036</v>
      </c>
      <c r="F76" s="191">
        <f t="shared" si="1"/>
        <v>303.49012523916775</v>
      </c>
      <c r="G76" s="20"/>
      <c r="H76" s="113"/>
    </row>
    <row r="77" spans="2:8" x14ac:dyDescent="0.25">
      <c r="B77" s="20"/>
      <c r="C77" s="20">
        <v>3</v>
      </c>
      <c r="D77" s="192">
        <f t="shared" si="2"/>
        <v>259.21491400000002</v>
      </c>
      <c r="E77" s="190">
        <v>42064</v>
      </c>
      <c r="F77" s="191">
        <f t="shared" si="1"/>
        <v>303.12361847916759</v>
      </c>
      <c r="G77" s="20"/>
      <c r="H77" s="113"/>
    </row>
    <row r="78" spans="2:8" x14ac:dyDescent="0.25">
      <c r="B78" s="20"/>
      <c r="C78" s="20">
        <v>4</v>
      </c>
      <c r="D78" s="192">
        <f t="shared" si="2"/>
        <v>253.48961499999999</v>
      </c>
      <c r="E78" s="190">
        <v>42095</v>
      </c>
      <c r="F78" s="191">
        <f t="shared" si="1"/>
        <v>299.68551663666727</v>
      </c>
      <c r="G78" s="20"/>
      <c r="H78" s="113"/>
    </row>
    <row r="79" spans="2:8" x14ac:dyDescent="0.25">
      <c r="B79" s="20"/>
      <c r="C79" s="20">
        <v>5</v>
      </c>
      <c r="D79" s="192">
        <f t="shared" si="2"/>
        <v>240.89957200000001</v>
      </c>
      <c r="E79" s="190">
        <v>42125</v>
      </c>
      <c r="F79" s="191">
        <f t="shared" si="1"/>
        <v>295.9112407350006</v>
      </c>
      <c r="G79" s="20"/>
      <c r="H79" s="113"/>
    </row>
    <row r="80" spans="2:8" x14ac:dyDescent="0.25">
      <c r="B80" s="20"/>
      <c r="C80" s="20">
        <v>6</v>
      </c>
      <c r="D80" s="192">
        <f t="shared" si="2"/>
        <v>250.05544399999999</v>
      </c>
      <c r="E80" s="190">
        <v>42156</v>
      </c>
      <c r="F80" s="191">
        <f t="shared" si="1"/>
        <v>294.75127525833381</v>
      </c>
      <c r="G80" s="20"/>
      <c r="H80" s="113"/>
    </row>
    <row r="81" spans="2:8" x14ac:dyDescent="0.25">
      <c r="B81" s="20"/>
      <c r="C81" s="20">
        <v>7</v>
      </c>
      <c r="D81" s="192">
        <f t="shared" si="2"/>
        <v>293.18289700000003</v>
      </c>
      <c r="E81" s="190">
        <v>42186</v>
      </c>
      <c r="F81" s="191">
        <f t="shared" si="1"/>
        <v>294.19671186000056</v>
      </c>
      <c r="G81" s="20"/>
      <c r="H81" s="113"/>
    </row>
    <row r="82" spans="2:8" x14ac:dyDescent="0.25">
      <c r="B82" s="20"/>
      <c r="C82" s="20">
        <v>8</v>
      </c>
      <c r="D82" s="192">
        <f t="shared" si="2"/>
        <v>285.49391500000002</v>
      </c>
      <c r="E82" s="190">
        <v>42217</v>
      </c>
      <c r="F82" s="191">
        <f t="shared" si="1"/>
        <v>292.33620489500044</v>
      </c>
      <c r="G82" s="20"/>
      <c r="H82" s="113"/>
    </row>
    <row r="83" spans="2:8" x14ac:dyDescent="0.25">
      <c r="B83" s="20"/>
      <c r="C83" s="20">
        <v>9</v>
      </c>
      <c r="D83" s="192">
        <f t="shared" si="2"/>
        <v>296.34697799999998</v>
      </c>
      <c r="E83" s="190">
        <v>42248</v>
      </c>
      <c r="F83" s="191">
        <f t="shared" si="1"/>
        <v>283.38851913416676</v>
      </c>
      <c r="G83" s="20"/>
      <c r="H83" s="113"/>
    </row>
    <row r="84" spans="2:8" x14ac:dyDescent="0.25">
      <c r="B84" s="20"/>
      <c r="C84" s="20">
        <v>10</v>
      </c>
      <c r="D84" s="192">
        <f t="shared" si="2"/>
        <v>279.80636700000002</v>
      </c>
      <c r="E84" s="190">
        <v>42278</v>
      </c>
      <c r="F84" s="191">
        <f t="shared" si="1"/>
        <v>274.50067880583367</v>
      </c>
      <c r="G84" s="20"/>
      <c r="H84" s="113"/>
    </row>
    <row r="85" spans="2:8" x14ac:dyDescent="0.25">
      <c r="B85" s="20"/>
      <c r="C85" s="20">
        <v>11</v>
      </c>
      <c r="D85" s="192">
        <f t="shared" si="2"/>
        <v>246.29274899999999</v>
      </c>
      <c r="E85" s="190">
        <v>42309</v>
      </c>
      <c r="F85" s="191">
        <f t="shared" si="1"/>
        <v>270.20680317416662</v>
      </c>
      <c r="G85" s="20"/>
      <c r="H85" s="113"/>
    </row>
    <row r="86" spans="2:8" x14ac:dyDescent="0.25">
      <c r="B86" s="20"/>
      <c r="C86" s="20">
        <v>12</v>
      </c>
      <c r="D86" s="192">
        <f>C24</f>
        <v>223.62474900000001</v>
      </c>
      <c r="E86" s="190">
        <v>42339</v>
      </c>
      <c r="F86" s="191">
        <f t="shared" si="1"/>
        <v>263.90053975000006</v>
      </c>
      <c r="G86" s="20"/>
      <c r="H86" s="113"/>
    </row>
    <row r="87" spans="2:8" x14ac:dyDescent="0.25">
      <c r="B87" s="20">
        <v>2015</v>
      </c>
      <c r="C87" s="20">
        <v>1</v>
      </c>
      <c r="D87" s="192">
        <f t="shared" ref="D87:D97" si="3">D13</f>
        <v>205.98102600000001</v>
      </c>
      <c r="E87" s="190">
        <v>42370</v>
      </c>
      <c r="F87" s="191">
        <f t="shared" si="1"/>
        <v>259.69775850000002</v>
      </c>
      <c r="G87" s="20"/>
      <c r="H87" s="113"/>
    </row>
    <row r="88" spans="2:8" x14ac:dyDescent="0.25">
      <c r="B88" s="20"/>
      <c r="C88" s="20">
        <v>2</v>
      </c>
      <c r="D88" s="192">
        <f t="shared" si="3"/>
        <v>206.433999</v>
      </c>
      <c r="E88" s="190">
        <v>42401</v>
      </c>
      <c r="F88" s="191">
        <f t="shared" si="1"/>
        <v>253.40185208333335</v>
      </c>
      <c r="G88" s="20"/>
      <c r="H88" s="113"/>
    </row>
    <row r="89" spans="2:8" x14ac:dyDescent="0.25">
      <c r="B89" s="20"/>
      <c r="C89" s="20">
        <v>3</v>
      </c>
      <c r="D89" s="192">
        <f t="shared" si="3"/>
        <v>196.33484000000001</v>
      </c>
      <c r="E89" s="190">
        <v>42430</v>
      </c>
      <c r="F89" s="191">
        <f t="shared" si="1"/>
        <v>248.16184591666669</v>
      </c>
      <c r="G89" s="20"/>
      <c r="H89" s="113"/>
    </row>
    <row r="90" spans="2:8" x14ac:dyDescent="0.25">
      <c r="B90" s="20"/>
      <c r="C90" s="20">
        <v>4</v>
      </c>
      <c r="D90" s="192">
        <f t="shared" si="3"/>
        <v>191.199386</v>
      </c>
      <c r="E90" s="190">
        <v>42461</v>
      </c>
      <c r="F90" s="191">
        <f t="shared" si="1"/>
        <v>242.97099349999999</v>
      </c>
      <c r="G90" s="20"/>
      <c r="H90" s="113"/>
    </row>
    <row r="91" spans="2:8" x14ac:dyDescent="0.25">
      <c r="B91" s="20"/>
      <c r="C91" s="20">
        <v>5</v>
      </c>
      <c r="D91" s="192">
        <f t="shared" si="3"/>
        <v>187.886878</v>
      </c>
      <c r="E91" s="190">
        <v>42491</v>
      </c>
      <c r="F91" s="191">
        <f t="shared" si="1"/>
        <v>238.55326899999997</v>
      </c>
      <c r="G91" s="20"/>
      <c r="H91" s="113"/>
    </row>
    <row r="92" spans="2:8" x14ac:dyDescent="0.25">
      <c r="B92" s="20"/>
      <c r="C92" s="20">
        <v>6</v>
      </c>
      <c r="D92" s="192">
        <f t="shared" si="3"/>
        <v>221.22109699999999</v>
      </c>
      <c r="E92" s="190">
        <v>42522</v>
      </c>
      <c r="F92" s="191">
        <f t="shared" si="1"/>
        <v>236.15040675</v>
      </c>
      <c r="G92" s="20"/>
      <c r="H92" s="113"/>
    </row>
    <row r="93" spans="2:8" x14ac:dyDescent="0.25">
      <c r="B93" s="20"/>
      <c r="C93" s="20">
        <v>7</v>
      </c>
      <c r="D93" s="192">
        <f t="shared" si="3"/>
        <v>199.87751700000001</v>
      </c>
      <c r="E93" s="190">
        <v>42552</v>
      </c>
      <c r="F93" s="191">
        <f t="shared" si="1"/>
        <v>228.37495841666669</v>
      </c>
      <c r="G93" s="20"/>
      <c r="H93" s="113"/>
    </row>
    <row r="94" spans="2:8" x14ac:dyDescent="0.25">
      <c r="B94" s="20"/>
      <c r="C94" s="20">
        <v>8</v>
      </c>
      <c r="D94" s="192">
        <f t="shared" si="3"/>
        <v>267.87743499999999</v>
      </c>
      <c r="E94" s="190">
        <v>42583</v>
      </c>
      <c r="F94" s="191">
        <f t="shared" si="1"/>
        <v>226.90691841666663</v>
      </c>
      <c r="G94" s="20"/>
      <c r="H94" s="113"/>
    </row>
    <row r="95" spans="2:8" x14ac:dyDescent="0.25">
      <c r="B95" s="20"/>
      <c r="C95" s="20">
        <v>9</v>
      </c>
      <c r="D95" s="192">
        <f t="shared" si="3"/>
        <v>251.66070300000001</v>
      </c>
      <c r="E95" s="190">
        <v>42614</v>
      </c>
      <c r="F95" s="191">
        <f t="shared" si="1"/>
        <v>223.18306216666664</v>
      </c>
      <c r="G95" s="20"/>
      <c r="H95" s="113"/>
    </row>
    <row r="96" spans="2:8" x14ac:dyDescent="0.25">
      <c r="B96" s="20"/>
      <c r="C96" s="20">
        <v>10</v>
      </c>
      <c r="D96" s="192">
        <f t="shared" si="3"/>
        <v>224.32973899999999</v>
      </c>
      <c r="E96" s="190">
        <v>42644</v>
      </c>
      <c r="F96" s="191">
        <f t="shared" si="1"/>
        <v>218.56000983333331</v>
      </c>
      <c r="G96" s="20"/>
      <c r="H96" s="113"/>
    </row>
    <row r="97" spans="2:8" x14ac:dyDescent="0.25">
      <c r="B97" s="20"/>
      <c r="C97" s="20">
        <v>11</v>
      </c>
      <c r="D97" s="192">
        <f t="shared" si="3"/>
        <v>245.617335</v>
      </c>
      <c r="E97" s="190">
        <v>42675</v>
      </c>
      <c r="F97" s="191">
        <f t="shared" si="1"/>
        <v>218.50372533333328</v>
      </c>
      <c r="G97" s="20"/>
      <c r="H97" s="113"/>
    </row>
    <row r="98" spans="2:8" x14ac:dyDescent="0.25">
      <c r="B98" s="20"/>
      <c r="C98" s="20">
        <v>12</v>
      </c>
      <c r="D98" s="192">
        <f>D24</f>
        <v>253.273504</v>
      </c>
      <c r="E98" s="190">
        <v>42705</v>
      </c>
      <c r="F98" s="191">
        <f t="shared" si="1"/>
        <v>220.97445491666659</v>
      </c>
      <c r="G98" s="20"/>
      <c r="H98" s="113"/>
    </row>
    <row r="99" spans="2:8" x14ac:dyDescent="0.25">
      <c r="B99" s="20">
        <v>2016</v>
      </c>
      <c r="C99" s="20">
        <v>1</v>
      </c>
      <c r="D99" s="192">
        <f t="shared" ref="D99:D109" si="4">E13</f>
        <v>202.006418</v>
      </c>
      <c r="E99" s="190">
        <v>42736</v>
      </c>
      <c r="F99" s="191">
        <f t="shared" si="1"/>
        <v>220.64323758333339</v>
      </c>
      <c r="G99" s="20"/>
      <c r="H99" s="113"/>
    </row>
    <row r="100" spans="2:8" x14ac:dyDescent="0.25">
      <c r="B100" s="20"/>
      <c r="C100" s="20">
        <v>2</v>
      </c>
      <c r="D100" s="192">
        <f t="shared" si="4"/>
        <v>208.74672000000001</v>
      </c>
      <c r="E100" s="190">
        <v>42767</v>
      </c>
      <c r="F100" s="191">
        <f t="shared" si="1"/>
        <v>220.83596433333332</v>
      </c>
      <c r="G100" s="20"/>
      <c r="H100" s="113"/>
    </row>
    <row r="101" spans="2:8" x14ac:dyDescent="0.25">
      <c r="B101" s="20"/>
      <c r="C101" s="20">
        <v>3</v>
      </c>
      <c r="D101" s="192">
        <f t="shared" si="4"/>
        <v>221.25910099999999</v>
      </c>
      <c r="E101" s="190">
        <v>42795</v>
      </c>
      <c r="F101" s="191">
        <f t="shared" si="1"/>
        <v>222.91298608333332</v>
      </c>
      <c r="G101" s="20"/>
      <c r="H101" s="113"/>
    </row>
    <row r="102" spans="2:8" x14ac:dyDescent="0.25">
      <c r="B102" s="20"/>
      <c r="C102" s="20">
        <v>4</v>
      </c>
      <c r="D102" s="192">
        <f t="shared" si="4"/>
        <v>194.51298199999999</v>
      </c>
      <c r="E102" s="190">
        <v>42826</v>
      </c>
      <c r="F102" s="191">
        <f t="shared" si="1"/>
        <v>223.18911908333337</v>
      </c>
      <c r="G102" s="20"/>
      <c r="H102" s="113"/>
    </row>
    <row r="103" spans="2:8" x14ac:dyDescent="0.25">
      <c r="B103" s="20"/>
      <c r="C103" s="20">
        <v>5</v>
      </c>
      <c r="D103" s="192">
        <f t="shared" si="4"/>
        <v>216.54182700000001</v>
      </c>
      <c r="E103" s="190">
        <v>42856</v>
      </c>
      <c r="F103" s="191">
        <f t="shared" si="1"/>
        <v>225.5770315</v>
      </c>
      <c r="G103" s="20"/>
      <c r="H103" s="113"/>
    </row>
    <row r="104" spans="2:8" x14ac:dyDescent="0.25">
      <c r="B104" s="20"/>
      <c r="C104" s="20">
        <v>6</v>
      </c>
      <c r="D104" s="192">
        <f t="shared" si="4"/>
        <v>244.339168</v>
      </c>
      <c r="E104" s="190">
        <v>42887</v>
      </c>
      <c r="F104" s="191">
        <f t="shared" si="1"/>
        <v>227.50353741666666</v>
      </c>
      <c r="G104" s="20"/>
      <c r="H104" s="113"/>
    </row>
    <row r="105" spans="2:8" x14ac:dyDescent="0.25">
      <c r="B105" s="20"/>
      <c r="C105" s="20">
        <v>7</v>
      </c>
      <c r="D105" s="192">
        <f t="shared" si="4"/>
        <v>240.89013499999999</v>
      </c>
      <c r="E105" s="190">
        <v>42917</v>
      </c>
      <c r="F105" s="191">
        <f t="shared" si="1"/>
        <v>230.92125558333336</v>
      </c>
      <c r="G105" s="20"/>
      <c r="H105" s="113"/>
    </row>
    <row r="106" spans="2:8" x14ac:dyDescent="0.25">
      <c r="B106" s="20"/>
      <c r="C106" s="20">
        <v>8</v>
      </c>
      <c r="D106" s="192">
        <f t="shared" si="4"/>
        <v>267.87294300000002</v>
      </c>
      <c r="E106" s="190">
        <v>42948</v>
      </c>
      <c r="F106" s="191">
        <f t="shared" si="1"/>
        <v>230.92088125000001</v>
      </c>
      <c r="G106" s="20"/>
      <c r="H106" s="113"/>
    </row>
    <row r="107" spans="2:8" x14ac:dyDescent="0.25">
      <c r="B107" s="20"/>
      <c r="C107" s="20">
        <v>9</v>
      </c>
      <c r="D107" s="192">
        <f t="shared" si="4"/>
        <v>255.19752700000001</v>
      </c>
      <c r="E107" s="190">
        <v>42979</v>
      </c>
      <c r="F107" s="191">
        <f t="shared" si="1"/>
        <v>231.21561658333329</v>
      </c>
      <c r="G107" s="20"/>
      <c r="H107" s="113"/>
    </row>
    <row r="108" spans="2:8" x14ac:dyDescent="0.25">
      <c r="B108" s="20"/>
      <c r="C108" s="20">
        <v>10</v>
      </c>
      <c r="D108" s="192">
        <f t="shared" si="4"/>
        <v>255.537216</v>
      </c>
      <c r="E108" s="190">
        <v>43009</v>
      </c>
      <c r="F108" s="191">
        <f t="shared" si="1"/>
        <v>233.81623966666666</v>
      </c>
      <c r="G108" s="20"/>
      <c r="H108" s="113"/>
    </row>
    <row r="109" spans="2:8" x14ac:dyDescent="0.25">
      <c r="B109" s="20"/>
      <c r="C109" s="20">
        <v>11</v>
      </c>
      <c r="D109" s="192">
        <f t="shared" si="4"/>
        <v>240.25493299999999</v>
      </c>
      <c r="E109" s="190">
        <v>43040</v>
      </c>
      <c r="F109" s="191">
        <f t="shared" si="1"/>
        <v>233.36937283333336</v>
      </c>
      <c r="G109" s="20"/>
      <c r="H109" s="113"/>
    </row>
    <row r="110" spans="2:8" x14ac:dyDescent="0.25">
      <c r="B110" s="20"/>
      <c r="C110" s="20">
        <v>12</v>
      </c>
      <c r="D110" s="192">
        <f>E24</f>
        <v>224.74845400000001</v>
      </c>
      <c r="E110" s="190">
        <v>43070</v>
      </c>
      <c r="F110" s="191">
        <f t="shared" si="1"/>
        <v>230.99228533333337</v>
      </c>
      <c r="G110" s="20"/>
      <c r="H110" s="113"/>
    </row>
    <row r="111" spans="2:8" x14ac:dyDescent="0.25">
      <c r="B111" s="39">
        <v>2017</v>
      </c>
      <c r="C111" s="20">
        <v>1</v>
      </c>
      <c r="D111" s="196">
        <f t="shared" ref="D111:D117" si="5">+F13</f>
        <v>228.07799</v>
      </c>
      <c r="E111" s="190">
        <v>43101</v>
      </c>
      <c r="F111" s="191">
        <f t="shared" si="1"/>
        <v>233.16491633333339</v>
      </c>
      <c r="G111" s="20"/>
      <c r="H111" s="113"/>
    </row>
    <row r="112" spans="2:8" x14ac:dyDescent="0.25">
      <c r="B112" s="20"/>
      <c r="C112" s="20">
        <v>2</v>
      </c>
      <c r="D112" s="196">
        <f t="shared" si="5"/>
        <v>223.377556</v>
      </c>
      <c r="E112" s="190">
        <v>43132</v>
      </c>
      <c r="F112" s="191">
        <f t="shared" si="1"/>
        <v>234.38415266666664</v>
      </c>
      <c r="G112" s="20"/>
      <c r="H112" s="113"/>
    </row>
    <row r="113" spans="2:8" x14ac:dyDescent="0.25">
      <c r="B113" s="20"/>
      <c r="C113" s="20">
        <v>3</v>
      </c>
      <c r="D113" s="196">
        <f t="shared" si="5"/>
        <v>205.364845</v>
      </c>
      <c r="E113" s="190">
        <v>43160</v>
      </c>
      <c r="F113" s="191">
        <f t="shared" si="1"/>
        <v>233.05963133333333</v>
      </c>
      <c r="G113" s="20"/>
      <c r="H113" s="113"/>
    </row>
    <row r="114" spans="2:8" x14ac:dyDescent="0.25">
      <c r="B114" s="20"/>
      <c r="C114" s="20">
        <v>4</v>
      </c>
      <c r="D114" s="196">
        <f t="shared" si="5"/>
        <v>247.37165300000001</v>
      </c>
      <c r="E114" s="190">
        <v>43191</v>
      </c>
      <c r="F114" s="191">
        <f t="shared" si="1"/>
        <v>237.46452058333333</v>
      </c>
      <c r="G114" s="20"/>
      <c r="H114" s="113"/>
    </row>
    <row r="115" spans="2:8" x14ac:dyDescent="0.25">
      <c r="B115" s="20"/>
      <c r="C115" s="20">
        <v>5</v>
      </c>
      <c r="D115" s="196">
        <f t="shared" si="5"/>
        <v>282.71622100000002</v>
      </c>
      <c r="E115" s="190">
        <v>43221</v>
      </c>
      <c r="F115" s="191">
        <f t="shared" si="1"/>
        <v>242.97905341666669</v>
      </c>
      <c r="G115" s="20"/>
      <c r="H115" s="113"/>
    </row>
    <row r="116" spans="2:8" x14ac:dyDescent="0.25">
      <c r="B116" s="20"/>
      <c r="C116" s="20">
        <v>6</v>
      </c>
      <c r="D116" s="196">
        <f t="shared" si="5"/>
        <v>276.73845599999999</v>
      </c>
      <c r="E116" s="190">
        <v>43252</v>
      </c>
      <c r="F116" s="191">
        <f t="shared" ref="F116:F118" si="6">+AVERAGE(D105:D116)</f>
        <v>245.67899408333335</v>
      </c>
      <c r="G116" s="20"/>
      <c r="H116" s="113"/>
    </row>
    <row r="117" spans="2:8" x14ac:dyDescent="0.25">
      <c r="B117" s="20"/>
      <c r="C117" s="20">
        <v>7</v>
      </c>
      <c r="D117" s="196">
        <f t="shared" si="5"/>
        <v>291.41904299999999</v>
      </c>
      <c r="E117" s="190">
        <v>43282</v>
      </c>
      <c r="F117" s="191">
        <f t="shared" si="6"/>
        <v>249.88973641666666</v>
      </c>
      <c r="G117" s="20"/>
      <c r="H117" s="113"/>
    </row>
    <row r="118" spans="2:8" x14ac:dyDescent="0.25">
      <c r="B118" s="20"/>
      <c r="C118" s="20">
        <v>8</v>
      </c>
      <c r="D118" s="196">
        <f t="shared" ref="D118:D122" si="7">+F20</f>
        <v>320.047977</v>
      </c>
      <c r="E118" s="190">
        <v>43313</v>
      </c>
      <c r="F118" s="191">
        <f t="shared" si="6"/>
        <v>254.23765591666665</v>
      </c>
      <c r="G118" s="20"/>
      <c r="H118" s="113"/>
    </row>
    <row r="119" spans="2:8" x14ac:dyDescent="0.25">
      <c r="B119" s="20"/>
      <c r="C119" s="20">
        <v>9</v>
      </c>
      <c r="D119" s="196">
        <f t="shared" si="7"/>
        <v>276.22623099999998</v>
      </c>
      <c r="E119" s="190">
        <v>43344</v>
      </c>
      <c r="F119" s="191">
        <f t="shared" ref="F119:F120" si="8">+AVERAGE(D108:D119)</f>
        <v>255.99004791666667</v>
      </c>
      <c r="G119" s="20"/>
      <c r="H119" s="113"/>
    </row>
    <row r="120" spans="2:8" x14ac:dyDescent="0.25">
      <c r="B120" s="20"/>
      <c r="C120" s="20">
        <v>10</v>
      </c>
      <c r="D120" s="196">
        <f t="shared" si="7"/>
        <v>324.171718</v>
      </c>
      <c r="E120" s="190">
        <v>43374</v>
      </c>
      <c r="F120" s="191">
        <f t="shared" si="8"/>
        <v>261.70958975000002</v>
      </c>
      <c r="G120" s="20"/>
      <c r="H120" s="113"/>
    </row>
    <row r="121" spans="2:8" x14ac:dyDescent="0.25">
      <c r="B121" s="20"/>
      <c r="C121" s="20">
        <v>11</v>
      </c>
      <c r="D121" s="196">
        <f t="shared" si="7"/>
        <v>274.19762700000001</v>
      </c>
      <c r="E121" s="190">
        <v>43405</v>
      </c>
      <c r="F121" s="191">
        <f t="shared" ref="F121:F123" si="9">+AVERAGE(D110:D121)</f>
        <v>264.53814758333334</v>
      </c>
      <c r="G121" s="20"/>
      <c r="H121" s="113"/>
    </row>
    <row r="122" spans="2:8" x14ac:dyDescent="0.25">
      <c r="B122" s="20"/>
      <c r="C122" s="20">
        <v>12</v>
      </c>
      <c r="D122" s="196">
        <f t="shared" si="7"/>
        <v>269.75232199999999</v>
      </c>
      <c r="E122" s="190">
        <v>43435</v>
      </c>
      <c r="F122" s="191">
        <f t="shared" si="9"/>
        <v>268.28846991666666</v>
      </c>
      <c r="G122" s="20"/>
      <c r="H122" s="113"/>
    </row>
    <row r="123" spans="2:8" x14ac:dyDescent="0.25">
      <c r="B123" s="39">
        <v>2018</v>
      </c>
      <c r="C123" s="20">
        <v>1</v>
      </c>
      <c r="D123" s="196">
        <f t="shared" ref="D123:D128" si="10">+G13</f>
        <v>251.78692599999999</v>
      </c>
      <c r="E123" s="190">
        <v>43466</v>
      </c>
      <c r="F123" s="191">
        <f t="shared" si="9"/>
        <v>270.26421458333334</v>
      </c>
      <c r="G123" s="39"/>
    </row>
    <row r="124" spans="2:8" x14ac:dyDescent="0.25">
      <c r="B124" s="39"/>
      <c r="C124" s="20">
        <v>2</v>
      </c>
      <c r="D124" s="196">
        <f t="shared" si="10"/>
        <v>253.38819799999999</v>
      </c>
      <c r="E124" s="190">
        <v>43497</v>
      </c>
      <c r="F124" s="191">
        <f>+AVERAGE(D113:D124)</f>
        <v>272.76510141666665</v>
      </c>
      <c r="G124" s="39"/>
    </row>
    <row r="125" spans="2:8" x14ac:dyDescent="0.25">
      <c r="B125" s="39"/>
      <c r="C125" s="20">
        <v>3</v>
      </c>
      <c r="D125" s="196">
        <f t="shared" si="10"/>
        <v>243.24802399999999</v>
      </c>
      <c r="E125" s="190">
        <v>43525</v>
      </c>
      <c r="F125" s="191">
        <f>+AVERAGE(D114:D125)</f>
        <v>275.922033</v>
      </c>
      <c r="G125" s="39"/>
    </row>
    <row r="126" spans="2:8" x14ac:dyDescent="0.25">
      <c r="B126" s="39"/>
      <c r="C126" s="20">
        <v>4</v>
      </c>
      <c r="D126" s="196">
        <f t="shared" si="10"/>
        <v>250.353082</v>
      </c>
      <c r="E126" s="190">
        <v>43556</v>
      </c>
      <c r="F126" s="191">
        <f>+AVERAGE(D115:D126)</f>
        <v>276.17048541666662</v>
      </c>
      <c r="G126" s="39"/>
    </row>
    <row r="127" spans="2:8" x14ac:dyDescent="0.25">
      <c r="B127" s="39"/>
      <c r="C127" s="20">
        <v>5</v>
      </c>
      <c r="D127" s="196">
        <f t="shared" si="10"/>
        <v>272.54346800000002</v>
      </c>
      <c r="E127" s="190">
        <v>43586</v>
      </c>
      <c r="F127" s="191">
        <f>+AVERAGE(D116:D127)</f>
        <v>275.32275599999997</v>
      </c>
      <c r="G127" s="39"/>
    </row>
    <row r="128" spans="2:8" x14ac:dyDescent="0.25">
      <c r="B128" s="39"/>
      <c r="C128" s="20">
        <v>6</v>
      </c>
      <c r="D128" s="196">
        <f t="shared" si="10"/>
        <v>236.06098499999999</v>
      </c>
      <c r="E128" s="190">
        <v>43617</v>
      </c>
      <c r="F128" s="191">
        <f t="shared" ref="F128" si="11">+AVERAGE(D117:D128)</f>
        <v>271.93296674999999</v>
      </c>
      <c r="G128" s="39"/>
    </row>
    <row r="129" spans="2:7" x14ac:dyDescent="0.25">
      <c r="B129" s="39"/>
      <c r="C129" s="20">
        <v>7</v>
      </c>
      <c r="D129" s="196">
        <f>+G19</f>
        <v>298.56015300000001</v>
      </c>
      <c r="E129" s="190">
        <v>43647</v>
      </c>
      <c r="F129" s="191">
        <f>+AVERAGE(D118:D129)</f>
        <v>272.52805925000001</v>
      </c>
      <c r="G129" s="39"/>
    </row>
    <row r="130" spans="2:7" x14ac:dyDescent="0.25">
      <c r="B130" s="39"/>
      <c r="C130" s="20">
        <v>8</v>
      </c>
      <c r="D130" s="196">
        <f>+G20</f>
        <v>297.11736200000001</v>
      </c>
      <c r="E130" s="190">
        <v>43678</v>
      </c>
      <c r="F130" s="191">
        <f t="shared" ref="F130:F132" si="12">+AVERAGE(D119:D130)</f>
        <v>270.61717466666664</v>
      </c>
      <c r="G130" s="39"/>
    </row>
    <row r="131" spans="2:7" x14ac:dyDescent="0.25">
      <c r="B131" s="39"/>
      <c r="C131" s="20">
        <v>9</v>
      </c>
      <c r="D131" s="196">
        <f>+G21</f>
        <v>0</v>
      </c>
      <c r="E131" s="190">
        <v>43709</v>
      </c>
      <c r="F131" s="191">
        <f t="shared" si="12"/>
        <v>247.59832208333333</v>
      </c>
      <c r="G131" s="39"/>
    </row>
    <row r="132" spans="2:7" x14ac:dyDescent="0.25">
      <c r="B132" s="39"/>
      <c r="C132" s="20">
        <v>10</v>
      </c>
      <c r="D132" s="196">
        <f>+G22</f>
        <v>0</v>
      </c>
      <c r="E132" s="190">
        <v>43739</v>
      </c>
      <c r="F132" s="191">
        <f t="shared" si="12"/>
        <v>220.58401225</v>
      </c>
      <c r="G132" s="39"/>
    </row>
    <row r="133" spans="2:7" x14ac:dyDescent="0.25">
      <c r="B133" s="39"/>
      <c r="C133" s="20">
        <v>11</v>
      </c>
      <c r="D133" s="196">
        <f t="shared" ref="D133" si="13">+G23</f>
        <v>0</v>
      </c>
      <c r="E133" s="190">
        <v>43770</v>
      </c>
      <c r="F133" s="191">
        <f>+AVERAGE(D122:D133)</f>
        <v>197.73420999999999</v>
      </c>
      <c r="G133" s="39"/>
    </row>
    <row r="134" spans="2:7" x14ac:dyDescent="0.25">
      <c r="B134" s="39"/>
      <c r="C134" s="20">
        <v>12</v>
      </c>
      <c r="D134" s="196">
        <f>+G24</f>
        <v>0</v>
      </c>
      <c r="E134" s="190">
        <v>43800</v>
      </c>
      <c r="F134" s="191">
        <f>+AVERAGE(D123:D134)</f>
        <v>175.25484983333334</v>
      </c>
      <c r="G134" s="39"/>
    </row>
    <row r="135" spans="2:7" x14ac:dyDescent="0.25">
      <c r="B135" s="39"/>
      <c r="C135" s="39"/>
      <c r="D135" s="39"/>
      <c r="E135" s="39"/>
      <c r="F135" s="39"/>
      <c r="G135" s="39"/>
    </row>
    <row r="136" spans="2:7" x14ac:dyDescent="0.25">
      <c r="B136" s="39"/>
      <c r="C136" s="39"/>
      <c r="D136" s="39"/>
      <c r="E136" s="39"/>
      <c r="F136" s="39"/>
      <c r="G136" s="39"/>
    </row>
    <row r="137" spans="2:7" x14ac:dyDescent="0.25">
      <c r="B137" s="170"/>
      <c r="C137" s="170"/>
      <c r="D137" s="170"/>
      <c r="E137" s="170"/>
      <c r="F137" s="170"/>
      <c r="G137" s="170"/>
    </row>
    <row r="138" spans="2:7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ignoredErrors>
    <ignoredError sqref="F66:F74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9" t="s">
        <v>143</v>
      </c>
      <c r="D7" s="209"/>
      <c r="E7" s="209"/>
      <c r="F7" s="209"/>
      <c r="G7" s="209"/>
      <c r="H7" s="209"/>
      <c r="I7" s="209"/>
      <c r="J7" s="209"/>
      <c r="K7" s="59"/>
    </row>
    <row r="8" spans="1:14" x14ac:dyDescent="0.25">
      <c r="A8" s="57"/>
      <c r="B8" s="40"/>
      <c r="C8" s="201" t="s">
        <v>144</v>
      </c>
      <c r="D8" s="201"/>
      <c r="E8" s="201"/>
      <c r="F8" s="201"/>
      <c r="G8" s="201"/>
      <c r="H8" s="201"/>
      <c r="I8" s="201"/>
      <c r="J8" s="20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10" t="str">
        <f>'Histórico importaciones'!C10</f>
        <v>Año</v>
      </c>
      <c r="D10" s="210"/>
      <c r="E10" s="210"/>
      <c r="F10" s="210"/>
      <c r="G10" s="210"/>
      <c r="H10" s="206" t="str">
        <f>'Histórico importaciones'!H10</f>
        <v>% Cambio   '19/'18</v>
      </c>
      <c r="I10" s="206" t="str">
        <f>'Histórico importaciones'!I10</f>
        <v xml:space="preserve"> '19 como % de '18</v>
      </c>
      <c r="J10" s="206" t="str">
        <f>'Histórico importaciones'!J10</f>
        <v>% Cambio   '18/'17</v>
      </c>
      <c r="K10" s="59"/>
    </row>
    <row r="11" spans="1:14" x14ac:dyDescent="0.25">
      <c r="A11" s="57"/>
      <c r="B11" s="42"/>
      <c r="C11" s="157">
        <f>'Histórico importaciones'!C11</f>
        <v>2015</v>
      </c>
      <c r="D11" s="157">
        <f>'Histórico importaciones'!D11</f>
        <v>2016</v>
      </c>
      <c r="E11" s="157">
        <f>'Histórico importaciones'!E11</f>
        <v>2017</v>
      </c>
      <c r="F11" s="157">
        <f>'Histórico importaciones'!F11</f>
        <v>2018</v>
      </c>
      <c r="G11" s="157">
        <f>'Histórico importaciones'!G11</f>
        <v>2019</v>
      </c>
      <c r="H11" s="206"/>
      <c r="I11" s="206"/>
      <c r="J11" s="206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554.24403299999994</v>
      </c>
      <c r="D13" s="120">
        <v>438.52532300000001</v>
      </c>
      <c r="E13" s="120">
        <v>452.982483</v>
      </c>
      <c r="F13" s="120">
        <v>548.52144099999998</v>
      </c>
      <c r="G13" s="120">
        <v>577.29907800000001</v>
      </c>
      <c r="H13" s="160">
        <v>5.2464014802294789</v>
      </c>
      <c r="I13" s="160">
        <v>105.24640148022948</v>
      </c>
      <c r="J13" s="160">
        <v>21.091093273026186</v>
      </c>
      <c r="K13" s="59"/>
      <c r="M13" s="38">
        <f t="shared" ref="M13:M24" si="0">IF(G13="","",1)</f>
        <v>1</v>
      </c>
    </row>
    <row r="14" spans="1:14" x14ac:dyDescent="0.25">
      <c r="A14" s="57"/>
      <c r="B14" s="66" t="s">
        <v>7</v>
      </c>
      <c r="C14" s="120">
        <v>721.04504099999997</v>
      </c>
      <c r="D14" s="120">
        <v>460.22035</v>
      </c>
      <c r="E14" s="120">
        <v>493.48695199999997</v>
      </c>
      <c r="F14" s="120">
        <v>513.55222900000001</v>
      </c>
      <c r="G14" s="120">
        <v>595.51948600000003</v>
      </c>
      <c r="H14" s="160">
        <v>15.960841443451312</v>
      </c>
      <c r="I14" s="160">
        <v>115.96084144345132</v>
      </c>
      <c r="J14" s="160">
        <v>4.0660197637809148</v>
      </c>
      <c r="K14" s="59"/>
      <c r="M14" s="38">
        <f t="shared" si="0"/>
        <v>1</v>
      </c>
    </row>
    <row r="15" spans="1:14" x14ac:dyDescent="0.25">
      <c r="A15" s="57"/>
      <c r="B15" s="66" t="s">
        <v>8</v>
      </c>
      <c r="C15" s="120">
        <v>734.55807400000003</v>
      </c>
      <c r="D15" s="120">
        <v>491.54882199999997</v>
      </c>
      <c r="E15" s="120">
        <v>552.07858599999997</v>
      </c>
      <c r="F15" s="120">
        <v>547.827853</v>
      </c>
      <c r="G15" s="120">
        <v>686.37046799999996</v>
      </c>
      <c r="H15" s="160">
        <v>25.289443433975968</v>
      </c>
      <c r="I15" s="160">
        <v>125.28944343397596</v>
      </c>
      <c r="J15" s="160">
        <v>-0.76995071132861526</v>
      </c>
      <c r="K15" s="59"/>
      <c r="M15" s="38">
        <f t="shared" si="0"/>
        <v>1</v>
      </c>
    </row>
    <row r="16" spans="1:14" x14ac:dyDescent="0.25">
      <c r="A16" s="57"/>
      <c r="B16" s="66" t="s">
        <v>9</v>
      </c>
      <c r="C16" s="120">
        <v>697.05681300000003</v>
      </c>
      <c r="D16" s="120">
        <v>514.98882600000002</v>
      </c>
      <c r="E16" s="120">
        <v>452.918386</v>
      </c>
      <c r="F16" s="120">
        <v>634.13583000000006</v>
      </c>
      <c r="G16" s="120">
        <v>634.57431199999996</v>
      </c>
      <c r="H16" s="160">
        <v>6.9146384616036727E-2</v>
      </c>
      <c r="I16" s="160">
        <v>100.06914638461603</v>
      </c>
      <c r="J16" s="160">
        <v>40.011059299323762</v>
      </c>
      <c r="K16" s="59"/>
      <c r="M16" s="38">
        <f t="shared" si="0"/>
        <v>1</v>
      </c>
    </row>
    <row r="17" spans="1:14" x14ac:dyDescent="0.25">
      <c r="A17" s="57"/>
      <c r="B17" s="66" t="s">
        <v>10</v>
      </c>
      <c r="C17" s="120">
        <v>676.82369500000004</v>
      </c>
      <c r="D17" s="120">
        <v>509.480951</v>
      </c>
      <c r="E17" s="120">
        <v>520.38312099999996</v>
      </c>
      <c r="F17" s="120">
        <v>622.01932399999998</v>
      </c>
      <c r="G17" s="120">
        <v>739.95903899999996</v>
      </c>
      <c r="H17" s="160">
        <v>18.9607799065741</v>
      </c>
      <c r="I17" s="160">
        <v>118.9607799065741</v>
      </c>
      <c r="J17" s="160">
        <v>19.531033751573212</v>
      </c>
      <c r="K17" s="59"/>
      <c r="M17" s="38">
        <f t="shared" si="0"/>
        <v>1</v>
      </c>
    </row>
    <row r="18" spans="1:14" x14ac:dyDescent="0.25">
      <c r="A18" s="57"/>
      <c r="B18" s="66" t="s">
        <v>11</v>
      </c>
      <c r="C18" s="120">
        <v>612.25338499999998</v>
      </c>
      <c r="D18" s="120">
        <v>503.87729899999999</v>
      </c>
      <c r="E18" s="120">
        <v>541.411429</v>
      </c>
      <c r="F18" s="120">
        <v>588.144857</v>
      </c>
      <c r="G18" s="120">
        <v>587.15020400000003</v>
      </c>
      <c r="H18" s="160">
        <v>-0.16911701057346074</v>
      </c>
      <c r="I18" s="160">
        <v>99.830882989426541</v>
      </c>
      <c r="J18" s="160">
        <v>8.6317771470612925</v>
      </c>
      <c r="K18" s="59"/>
      <c r="M18" s="38">
        <f t="shared" si="0"/>
        <v>1</v>
      </c>
    </row>
    <row r="19" spans="1:14" x14ac:dyDescent="0.25">
      <c r="A19" s="57"/>
      <c r="B19" s="66" t="s">
        <v>12</v>
      </c>
      <c r="C19" s="120">
        <v>705.82552199999998</v>
      </c>
      <c r="D19" s="120">
        <v>462.83718499999998</v>
      </c>
      <c r="E19" s="120">
        <v>543.09333500000002</v>
      </c>
      <c r="F19" s="120">
        <v>626.72231799999997</v>
      </c>
      <c r="G19" s="120">
        <v>681.17722700000002</v>
      </c>
      <c r="H19" s="160">
        <v>8.6888415229533944</v>
      </c>
      <c r="I19" s="160">
        <v>108.6888415229534</v>
      </c>
      <c r="J19" s="160">
        <v>15.39863916761195</v>
      </c>
      <c r="K19" s="59"/>
      <c r="M19" s="38">
        <f t="shared" si="0"/>
        <v>1</v>
      </c>
    </row>
    <row r="20" spans="1:14" x14ac:dyDescent="0.25">
      <c r="A20" s="57"/>
      <c r="B20" s="66" t="s">
        <v>13</v>
      </c>
      <c r="C20" s="120">
        <v>635.35444399999994</v>
      </c>
      <c r="D20" s="120">
        <v>554.04270799999995</v>
      </c>
      <c r="E20" s="120">
        <v>555.73606400000006</v>
      </c>
      <c r="F20" s="120">
        <v>696.63518099999999</v>
      </c>
      <c r="G20" s="117">
        <v>716.01287200000002</v>
      </c>
      <c r="H20" s="65">
        <v>2.7816124606546477</v>
      </c>
      <c r="I20" s="65">
        <v>102.78161246065464</v>
      </c>
      <c r="J20" s="65">
        <v>25.353603288916648</v>
      </c>
      <c r="K20" s="59"/>
      <c r="M20" s="38">
        <f t="shared" si="0"/>
        <v>1</v>
      </c>
    </row>
    <row r="21" spans="1:14" x14ac:dyDescent="0.25">
      <c r="A21" s="57"/>
      <c r="B21" s="66" t="s">
        <v>14</v>
      </c>
      <c r="C21" s="120">
        <v>612.83593099999996</v>
      </c>
      <c r="D21" s="120">
        <v>510.76239600000002</v>
      </c>
      <c r="E21" s="120">
        <v>525.54063399999995</v>
      </c>
      <c r="F21" s="120">
        <v>616.60602100000006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tr">
        <f t="shared" si="0"/>
        <v/>
      </c>
    </row>
    <row r="22" spans="1:14" x14ac:dyDescent="0.25">
      <c r="A22" s="57"/>
      <c r="B22" s="66" t="s">
        <v>15</v>
      </c>
      <c r="C22" s="120">
        <v>650.46100999999999</v>
      </c>
      <c r="D22" s="120">
        <v>538.18664200000001</v>
      </c>
      <c r="E22" s="120">
        <v>551.93198700000005</v>
      </c>
      <c r="F22" s="120">
        <v>757.237798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tr">
        <f t="shared" si="0"/>
        <v/>
      </c>
    </row>
    <row r="23" spans="1:14" x14ac:dyDescent="0.25">
      <c r="A23" s="57"/>
      <c r="B23" s="66" t="s">
        <v>16</v>
      </c>
      <c r="C23" s="120">
        <v>591.85949300000004</v>
      </c>
      <c r="D23" s="120">
        <v>573.12053500000002</v>
      </c>
      <c r="E23" s="120">
        <v>561.55575099999999</v>
      </c>
      <c r="F23" s="120">
        <v>756.82459800000004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tr">
        <f t="shared" si="0"/>
        <v/>
      </c>
    </row>
    <row r="24" spans="1:14" x14ac:dyDescent="0.25">
      <c r="A24" s="57"/>
      <c r="B24" s="66" t="s">
        <v>17</v>
      </c>
      <c r="C24" s="120">
        <v>543.07125599999995</v>
      </c>
      <c r="D24" s="120">
        <v>554.22810700000002</v>
      </c>
      <c r="E24" s="120">
        <v>536.562859</v>
      </c>
      <c r="F24" s="120">
        <v>620.52112899999997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tr">
        <f t="shared" si="0"/>
        <v/>
      </c>
    </row>
    <row r="25" spans="1:14" x14ac:dyDescent="0.25">
      <c r="A25" s="57"/>
      <c r="B25" s="67" t="s">
        <v>22</v>
      </c>
      <c r="C25" s="121">
        <v>7735.3886969999994</v>
      </c>
      <c r="D25" s="121">
        <v>6111.8191439999991</v>
      </c>
      <c r="E25" s="121">
        <v>6287.681587</v>
      </c>
      <c r="F25" s="121">
        <v>7528.7485789999992</v>
      </c>
      <c r="G25" s="122">
        <v>5218.0626860000002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-20.988855461518906</v>
      </c>
      <c r="E26" s="68">
        <v>2.8774156901001602</v>
      </c>
      <c r="F26" s="68">
        <v>19.738069983790972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1">
        <v>5337.1610069999997</v>
      </c>
      <c r="D28" s="121">
        <v>3935.5214639999999</v>
      </c>
      <c r="E28" s="121">
        <v>4112.0903560000006</v>
      </c>
      <c r="F28" s="121">
        <v>4777.5590329999995</v>
      </c>
      <c r="G28" s="117">
        <v>5218.0626860000002</v>
      </c>
      <c r="H28" s="65">
        <v>9.220266038730518</v>
      </c>
      <c r="I28" s="29">
        <v>109.22026603873051</v>
      </c>
      <c r="J28" s="29">
        <v>16.183221169471771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-26.261893564044016</v>
      </c>
      <c r="E29" s="68">
        <v>4.4865437430631872</v>
      </c>
      <c r="F29" s="68">
        <v>16.183221169471771</v>
      </c>
      <c r="G29" s="29">
        <v>9.220266038730518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208" t="s">
        <v>143</v>
      </c>
      <c r="D31" s="208"/>
      <c r="E31" s="208"/>
      <c r="F31" s="208"/>
      <c r="G31" s="208"/>
      <c r="H31" s="208"/>
      <c r="I31" s="208"/>
      <c r="J31" s="45"/>
      <c r="K31" s="59"/>
    </row>
    <row r="32" spans="1:14" s="113" customFormat="1" x14ac:dyDescent="0.25">
      <c r="A32" s="60"/>
      <c r="B32" s="42"/>
      <c r="C32" s="208" t="str">
        <f>+'Histórico importaciones'!C32:I32</f>
        <v>Valor CIF, millones de dólares, Promedio movil 12 meses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tr">
        <f>IF(G32="","",1)</f>
        <v/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tr">
        <f>IF(G33="","",1)</f>
        <v/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tr">
        <f>IF(G34="","",1)</f>
        <v/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tr">
        <f>IF(G35="","",1)</f>
        <v/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tr">
        <f>IF(G36="","",1)</f>
        <v/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tr">
        <f>IF(G38="","",1)</f>
        <v/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tr">
        <f>IF(G39="","",1)</f>
        <v/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tr">
        <f>IF(G40="","",1)</f>
        <v/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tr">
        <f>IF(G41="","",1)</f>
        <v/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3"/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A47" s="113"/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A48" s="113"/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A49" s="113"/>
      <c r="B49" s="20"/>
      <c r="C49" s="20"/>
      <c r="D49" s="20"/>
      <c r="E49" s="20"/>
      <c r="F49" s="20"/>
      <c r="G49" s="20"/>
      <c r="H49" s="113"/>
      <c r="I49" s="113"/>
      <c r="J49" s="113"/>
      <c r="K49" s="113"/>
      <c r="L49" s="113"/>
      <c r="M49" s="20"/>
      <c r="N49" s="113"/>
    </row>
    <row r="50" spans="1:14" x14ac:dyDescent="0.25">
      <c r="A50" s="113"/>
      <c r="B50" s="20" t="s">
        <v>1</v>
      </c>
      <c r="C50" s="20" t="s">
        <v>164</v>
      </c>
      <c r="D50" s="20" t="s">
        <v>172</v>
      </c>
      <c r="E50" s="20" t="s">
        <v>165</v>
      </c>
      <c r="F50" s="20" t="s">
        <v>166</v>
      </c>
      <c r="G50" s="20"/>
      <c r="H50" s="113"/>
      <c r="I50" s="113"/>
      <c r="J50" s="113"/>
      <c r="K50" s="113"/>
      <c r="L50" s="113"/>
      <c r="M50" s="20"/>
      <c r="N50" s="113"/>
    </row>
    <row r="51" spans="1:14" x14ac:dyDescent="0.25">
      <c r="A51" s="113"/>
      <c r="B51" s="20">
        <v>2012</v>
      </c>
      <c r="C51" s="20">
        <v>1</v>
      </c>
      <c r="D51" s="197">
        <v>710.00997382999844</v>
      </c>
      <c r="E51" s="190">
        <v>41275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1:14" x14ac:dyDescent="0.25">
      <c r="A52" s="113"/>
      <c r="B52" s="20"/>
      <c r="C52" s="20">
        <v>2</v>
      </c>
      <c r="D52" s="197">
        <v>656.85091445000182</v>
      </c>
      <c r="E52" s="190">
        <v>41306</v>
      </c>
      <c r="F52" s="20"/>
      <c r="G52" s="20"/>
      <c r="H52" s="113"/>
      <c r="I52" s="113"/>
      <c r="J52" s="113"/>
      <c r="K52" s="113"/>
      <c r="L52" s="113"/>
      <c r="M52" s="20"/>
      <c r="N52" s="113"/>
    </row>
    <row r="53" spans="1:14" x14ac:dyDescent="0.25">
      <c r="A53" s="113"/>
      <c r="B53" s="20"/>
      <c r="C53" s="20">
        <v>3</v>
      </c>
      <c r="D53" s="197">
        <v>838.31074264999563</v>
      </c>
      <c r="E53" s="190">
        <v>41334</v>
      </c>
      <c r="F53" s="20"/>
      <c r="G53" s="20"/>
      <c r="H53" s="113"/>
      <c r="I53" s="113"/>
      <c r="J53" s="113"/>
      <c r="K53" s="113"/>
      <c r="L53" s="113"/>
      <c r="M53" s="20"/>
      <c r="N53" s="113"/>
    </row>
    <row r="54" spans="1:14" x14ac:dyDescent="0.25">
      <c r="A54" s="113"/>
      <c r="B54" s="20"/>
      <c r="C54" s="20">
        <v>4</v>
      </c>
      <c r="D54" s="197">
        <v>727.52032805000806</v>
      </c>
      <c r="E54" s="190">
        <v>41365</v>
      </c>
      <c r="F54" s="20"/>
      <c r="G54" s="20"/>
      <c r="H54" s="113"/>
      <c r="I54" s="113"/>
      <c r="J54" s="113"/>
      <c r="K54" s="113"/>
      <c r="L54" s="113"/>
      <c r="M54" s="20"/>
      <c r="N54" s="113"/>
    </row>
    <row r="55" spans="1:14" x14ac:dyDescent="0.25">
      <c r="A55" s="113"/>
      <c r="B55" s="20"/>
      <c r="C55" s="20">
        <v>5</v>
      </c>
      <c r="D55" s="197">
        <v>853.96389062999208</v>
      </c>
      <c r="E55" s="190">
        <v>41395</v>
      </c>
      <c r="F55" s="20"/>
      <c r="G55" s="20"/>
      <c r="H55" s="113"/>
      <c r="I55" s="113"/>
      <c r="J55" s="113"/>
      <c r="K55" s="113"/>
      <c r="L55" s="113"/>
      <c r="M55" s="20"/>
      <c r="N55" s="113"/>
    </row>
    <row r="56" spans="1:14" x14ac:dyDescent="0.25">
      <c r="A56" s="113"/>
      <c r="B56" s="20"/>
      <c r="C56" s="20">
        <v>6</v>
      </c>
      <c r="D56" s="197">
        <v>761.28994155999521</v>
      </c>
      <c r="E56" s="190">
        <v>41426</v>
      </c>
      <c r="F56" s="20"/>
      <c r="G56" s="20"/>
      <c r="H56" s="113"/>
      <c r="I56" s="113"/>
      <c r="J56" s="113"/>
      <c r="K56" s="113"/>
      <c r="L56" s="113"/>
      <c r="M56" s="20"/>
      <c r="N56" s="113"/>
    </row>
    <row r="57" spans="1:14" x14ac:dyDescent="0.25">
      <c r="A57" s="113"/>
      <c r="B57" s="20"/>
      <c r="C57" s="20">
        <v>7</v>
      </c>
      <c r="D57" s="197">
        <v>749.62039432000654</v>
      </c>
      <c r="E57" s="190">
        <v>41456</v>
      </c>
      <c r="F57" s="20"/>
      <c r="G57" s="20"/>
      <c r="H57" s="113"/>
      <c r="I57" s="113"/>
      <c r="J57" s="113"/>
      <c r="K57" s="113"/>
      <c r="L57" s="113"/>
      <c r="M57" s="20"/>
      <c r="N57" s="113"/>
    </row>
    <row r="58" spans="1:14" x14ac:dyDescent="0.25">
      <c r="A58" s="113"/>
      <c r="B58" s="20"/>
      <c r="C58" s="20">
        <v>8</v>
      </c>
      <c r="D58" s="197">
        <v>836.95295495999937</v>
      </c>
      <c r="E58" s="190">
        <v>41487</v>
      </c>
      <c r="F58" s="20"/>
      <c r="G58" s="20"/>
      <c r="H58" s="113"/>
      <c r="I58" s="113"/>
      <c r="J58" s="113"/>
      <c r="K58" s="113"/>
      <c r="L58" s="113"/>
      <c r="M58" s="20"/>
      <c r="N58" s="113"/>
    </row>
    <row r="59" spans="1:14" x14ac:dyDescent="0.25">
      <c r="B59" s="20"/>
      <c r="C59" s="20">
        <v>9</v>
      </c>
      <c r="D59" s="197">
        <v>729.21414019999133</v>
      </c>
      <c r="E59" s="190">
        <v>41518</v>
      </c>
      <c r="F59" s="20"/>
      <c r="G59" s="20"/>
    </row>
    <row r="60" spans="1:14" x14ac:dyDescent="0.25">
      <c r="B60" s="20"/>
      <c r="C60" s="20">
        <v>10</v>
      </c>
      <c r="D60" s="197">
        <v>786.96079942999768</v>
      </c>
      <c r="E60" s="190">
        <v>41548</v>
      </c>
      <c r="F60" s="20"/>
      <c r="G60" s="20"/>
    </row>
    <row r="61" spans="1:14" x14ac:dyDescent="0.25">
      <c r="B61" s="20"/>
      <c r="C61" s="20">
        <v>11</v>
      </c>
      <c r="D61" s="197">
        <v>751.21031250999374</v>
      </c>
      <c r="E61" s="190">
        <v>41579</v>
      </c>
      <c r="F61" s="20"/>
      <c r="G61" s="20"/>
    </row>
    <row r="62" spans="1:14" x14ac:dyDescent="0.25">
      <c r="B62" s="20"/>
      <c r="C62" s="20">
        <v>12</v>
      </c>
      <c r="D62" s="197">
        <v>699.8273558800006</v>
      </c>
      <c r="E62" s="190">
        <v>41609</v>
      </c>
      <c r="F62" s="20"/>
      <c r="G62" s="20"/>
    </row>
    <row r="63" spans="1:14" x14ac:dyDescent="0.25">
      <c r="B63" s="20">
        <v>2013</v>
      </c>
      <c r="C63" s="20">
        <v>1</v>
      </c>
      <c r="D63" s="197">
        <v>671.15326835000155</v>
      </c>
      <c r="E63" s="190">
        <v>41640</v>
      </c>
      <c r="F63" s="20"/>
      <c r="G63" s="20"/>
    </row>
    <row r="64" spans="1:14" x14ac:dyDescent="0.25">
      <c r="B64" s="20"/>
      <c r="C64" s="20">
        <v>2</v>
      </c>
      <c r="D64" s="197">
        <v>593.20488250000926</v>
      </c>
      <c r="E64" s="190">
        <v>41671</v>
      </c>
      <c r="F64" s="20"/>
      <c r="G64" s="20"/>
    </row>
    <row r="65" spans="2:7" x14ac:dyDescent="0.25">
      <c r="B65" s="20"/>
      <c r="C65" s="20">
        <v>3</v>
      </c>
      <c r="D65" s="197">
        <v>625.12454349000097</v>
      </c>
      <c r="E65" s="190">
        <v>41699</v>
      </c>
      <c r="F65" s="20"/>
      <c r="G65" s="20"/>
    </row>
    <row r="66" spans="2:7" x14ac:dyDescent="0.25">
      <c r="B66" s="20"/>
      <c r="C66" s="20">
        <v>4</v>
      </c>
      <c r="D66" s="197">
        <v>811.05117881000342</v>
      </c>
      <c r="E66" s="190">
        <v>41730</v>
      </c>
      <c r="F66" s="191">
        <f>+AVERAGE(D55:D66)</f>
        <v>739.13113855333268</v>
      </c>
      <c r="G66" s="20"/>
    </row>
    <row r="67" spans="2:7" x14ac:dyDescent="0.25">
      <c r="B67" s="20"/>
      <c r="C67" s="20">
        <v>5</v>
      </c>
      <c r="D67" s="197">
        <v>760.94300338998937</v>
      </c>
      <c r="E67" s="190">
        <v>41760</v>
      </c>
      <c r="F67" s="191">
        <f t="shared" ref="F67:F115" si="1">+AVERAGE(D56:D67)</f>
        <v>731.3793979499992</v>
      </c>
      <c r="G67" s="20"/>
    </row>
    <row r="68" spans="2:7" x14ac:dyDescent="0.25">
      <c r="B68" s="20"/>
      <c r="C68" s="20">
        <v>6</v>
      </c>
      <c r="D68" s="197">
        <v>650.12206645000447</v>
      </c>
      <c r="E68" s="190">
        <v>41791</v>
      </c>
      <c r="F68" s="191">
        <f t="shared" si="1"/>
        <v>722.11540835750009</v>
      </c>
      <c r="G68" s="20"/>
    </row>
    <row r="69" spans="2:7" x14ac:dyDescent="0.25">
      <c r="B69" s="20"/>
      <c r="C69" s="20">
        <v>7</v>
      </c>
      <c r="D69" s="197">
        <v>755.47203635998937</v>
      </c>
      <c r="E69" s="190">
        <v>41821</v>
      </c>
      <c r="F69" s="191">
        <f t="shared" si="1"/>
        <v>722.60304519416513</v>
      </c>
      <c r="G69" s="20"/>
    </row>
    <row r="70" spans="2:7" x14ac:dyDescent="0.25">
      <c r="B70" s="20"/>
      <c r="C70" s="20">
        <v>8</v>
      </c>
      <c r="D70" s="197">
        <v>729.34613726999851</v>
      </c>
      <c r="E70" s="190">
        <v>41852</v>
      </c>
      <c r="F70" s="191">
        <f t="shared" si="1"/>
        <v>713.63581038666507</v>
      </c>
      <c r="G70" s="20"/>
    </row>
    <row r="71" spans="2:7" x14ac:dyDescent="0.25">
      <c r="B71" s="20"/>
      <c r="C71" s="20">
        <v>9</v>
      </c>
      <c r="D71" s="197">
        <v>765.2887008099965</v>
      </c>
      <c r="E71" s="190">
        <v>41883</v>
      </c>
      <c r="F71" s="191">
        <f t="shared" si="1"/>
        <v>716.64202377083211</v>
      </c>
      <c r="G71" s="20"/>
    </row>
    <row r="72" spans="2:7" x14ac:dyDescent="0.25">
      <c r="B72" s="20"/>
      <c r="C72" s="20">
        <v>10</v>
      </c>
      <c r="D72" s="197">
        <v>836.33089649998783</v>
      </c>
      <c r="E72" s="190">
        <v>41913</v>
      </c>
      <c r="F72" s="191">
        <f t="shared" si="1"/>
        <v>720.75619852666478</v>
      </c>
      <c r="G72" s="20"/>
    </row>
    <row r="73" spans="2:7" x14ac:dyDescent="0.25">
      <c r="B73" s="20"/>
      <c r="C73" s="20">
        <v>11</v>
      </c>
      <c r="D73" s="197">
        <v>775.75306022998905</v>
      </c>
      <c r="E73" s="190">
        <v>41944</v>
      </c>
      <c r="F73" s="191">
        <f t="shared" si="1"/>
        <v>722.80142750333096</v>
      </c>
      <c r="G73" s="20"/>
    </row>
    <row r="74" spans="2:7" x14ac:dyDescent="0.25">
      <c r="B74" s="20"/>
      <c r="C74" s="20">
        <v>12</v>
      </c>
      <c r="D74" s="197">
        <v>740.10935870000503</v>
      </c>
      <c r="E74" s="190">
        <v>41974</v>
      </c>
      <c r="F74" s="191">
        <f t="shared" si="1"/>
        <v>726.15826107166458</v>
      </c>
      <c r="G74" s="20"/>
    </row>
    <row r="75" spans="2:7" x14ac:dyDescent="0.25">
      <c r="B75" s="20">
        <v>2014</v>
      </c>
      <c r="C75" s="20">
        <v>1</v>
      </c>
      <c r="D75" s="197">
        <v>670.5882888800013</v>
      </c>
      <c r="E75" s="190">
        <v>42005</v>
      </c>
      <c r="F75" s="191">
        <f t="shared" si="1"/>
        <v>726.11117944916452</v>
      </c>
      <c r="G75" s="20"/>
    </row>
    <row r="76" spans="2:7" x14ac:dyDescent="0.25">
      <c r="B76" s="20"/>
      <c r="C76" s="20">
        <v>2</v>
      </c>
      <c r="D76" s="197">
        <v>693.61803542000246</v>
      </c>
      <c r="E76" s="190">
        <v>42036</v>
      </c>
      <c r="F76" s="191">
        <f t="shared" si="1"/>
        <v>734.47894219249747</v>
      </c>
      <c r="G76" s="20"/>
    </row>
    <row r="77" spans="2:7" x14ac:dyDescent="0.25">
      <c r="B77" s="20"/>
      <c r="C77" s="20">
        <v>3</v>
      </c>
      <c r="D77" s="197">
        <v>711.37841208999225</v>
      </c>
      <c r="E77" s="190">
        <v>42064</v>
      </c>
      <c r="F77" s="191">
        <f t="shared" si="1"/>
        <v>741.66676457582992</v>
      </c>
      <c r="G77" s="20"/>
    </row>
    <row r="78" spans="2:7" x14ac:dyDescent="0.25">
      <c r="B78" s="20"/>
      <c r="C78" s="20">
        <v>4</v>
      </c>
      <c r="D78" s="197">
        <v>765.97753482000508</v>
      </c>
      <c r="E78" s="190">
        <v>42095</v>
      </c>
      <c r="F78" s="191">
        <f t="shared" si="1"/>
        <v>737.9106275766635</v>
      </c>
      <c r="G78" s="20"/>
    </row>
    <row r="79" spans="2:7" x14ac:dyDescent="0.25">
      <c r="B79" s="20"/>
      <c r="C79" s="20">
        <v>5</v>
      </c>
      <c r="D79" s="197">
        <v>768.42906980999373</v>
      </c>
      <c r="E79" s="190">
        <v>42125</v>
      </c>
      <c r="F79" s="191">
        <f t="shared" si="1"/>
        <v>738.53446644499718</v>
      </c>
      <c r="G79" s="20"/>
    </row>
    <row r="80" spans="2:7" x14ac:dyDescent="0.25">
      <c r="B80" s="20"/>
      <c r="C80" s="20">
        <v>6</v>
      </c>
      <c r="D80" s="197">
        <v>657.57504946999802</v>
      </c>
      <c r="E80" s="190">
        <v>42156</v>
      </c>
      <c r="F80" s="191">
        <f t="shared" si="1"/>
        <v>739.15554836333001</v>
      </c>
      <c r="G80" s="20"/>
    </row>
    <row r="81" spans="2:7" x14ac:dyDescent="0.25">
      <c r="B81" s="20"/>
      <c r="C81" s="20">
        <v>7</v>
      </c>
      <c r="D81" s="197">
        <v>839.61033308000196</v>
      </c>
      <c r="E81" s="190">
        <v>42186</v>
      </c>
      <c r="F81" s="191">
        <f t="shared" si="1"/>
        <v>746.16707308999776</v>
      </c>
      <c r="G81" s="20"/>
    </row>
    <row r="82" spans="2:7" x14ac:dyDescent="0.25">
      <c r="B82" s="20"/>
      <c r="C82" s="20">
        <v>8</v>
      </c>
      <c r="D82" s="197">
        <v>813.39492512000243</v>
      </c>
      <c r="E82" s="190">
        <v>42217</v>
      </c>
      <c r="F82" s="191">
        <f t="shared" si="1"/>
        <v>753.17113874416475</v>
      </c>
      <c r="G82" s="20"/>
    </row>
    <row r="83" spans="2:7" x14ac:dyDescent="0.25">
      <c r="B83" s="20"/>
      <c r="C83" s="20">
        <v>9</v>
      </c>
      <c r="D83" s="197">
        <v>848.22185452998451</v>
      </c>
      <c r="E83" s="190">
        <v>42248</v>
      </c>
      <c r="F83" s="191">
        <f t="shared" si="1"/>
        <v>760.08223488749707</v>
      </c>
      <c r="G83" s="20"/>
    </row>
    <row r="84" spans="2:7" x14ac:dyDescent="0.25">
      <c r="B84" s="20"/>
      <c r="C84" s="20">
        <v>10</v>
      </c>
      <c r="D84" s="197">
        <v>844.45617598000058</v>
      </c>
      <c r="E84" s="190">
        <v>42278</v>
      </c>
      <c r="F84" s="191">
        <f t="shared" si="1"/>
        <v>760.75934151083129</v>
      </c>
      <c r="G84" s="20"/>
    </row>
    <row r="85" spans="2:7" x14ac:dyDescent="0.25">
      <c r="B85" s="20"/>
      <c r="C85" s="20">
        <v>11</v>
      </c>
      <c r="D85" s="197">
        <v>900.27999842999282</v>
      </c>
      <c r="E85" s="190">
        <v>42309</v>
      </c>
      <c r="F85" s="191">
        <f t="shared" si="1"/>
        <v>771.13658636083176</v>
      </c>
      <c r="G85" s="20"/>
    </row>
    <row r="86" spans="2:7" x14ac:dyDescent="0.25">
      <c r="B86" s="20"/>
      <c r="C86" s="20">
        <v>12</v>
      </c>
      <c r="D86" s="197">
        <v>897.39170045999469</v>
      </c>
      <c r="E86" s="190">
        <v>42339</v>
      </c>
      <c r="F86" s="191">
        <f t="shared" si="1"/>
        <v>784.24344817416431</v>
      </c>
      <c r="G86" s="20"/>
    </row>
    <row r="87" spans="2:7" x14ac:dyDescent="0.25">
      <c r="B87" s="20">
        <v>2015</v>
      </c>
      <c r="C87" s="20">
        <v>1</v>
      </c>
      <c r="D87" s="197">
        <v>554.24403279000035</v>
      </c>
      <c r="E87" s="190">
        <v>42370</v>
      </c>
      <c r="F87" s="191">
        <f t="shared" si="1"/>
        <v>774.54809349999744</v>
      </c>
      <c r="G87" s="20"/>
    </row>
    <row r="88" spans="2:7" x14ac:dyDescent="0.25">
      <c r="B88" s="20"/>
      <c r="C88" s="20">
        <v>2</v>
      </c>
      <c r="D88" s="197">
        <v>721.04504147000694</v>
      </c>
      <c r="E88" s="190">
        <v>42401</v>
      </c>
      <c r="F88" s="191">
        <f t="shared" si="1"/>
        <v>776.83367733749765</v>
      </c>
      <c r="G88" s="20"/>
    </row>
    <row r="89" spans="2:7" x14ac:dyDescent="0.25">
      <c r="B89" s="20"/>
      <c r="C89" s="20">
        <v>3</v>
      </c>
      <c r="D89" s="197">
        <v>734.55807449001361</v>
      </c>
      <c r="E89" s="190">
        <v>42430</v>
      </c>
      <c r="F89" s="191">
        <f t="shared" si="1"/>
        <v>778.76531587083298</v>
      </c>
      <c r="G89" s="20"/>
    </row>
    <row r="90" spans="2:7" x14ac:dyDescent="0.25">
      <c r="B90" s="20"/>
      <c r="C90" s="20">
        <v>4</v>
      </c>
      <c r="D90" s="197">
        <v>697.05681285000321</v>
      </c>
      <c r="E90" s="190">
        <v>42461</v>
      </c>
      <c r="F90" s="191">
        <f t="shared" si="1"/>
        <v>773.02192237333281</v>
      </c>
      <c r="G90" s="20"/>
    </row>
    <row r="91" spans="2:7" x14ac:dyDescent="0.25">
      <c r="B91" s="20"/>
      <c r="C91" s="20">
        <v>5</v>
      </c>
      <c r="D91" s="197">
        <v>676.8236948400031</v>
      </c>
      <c r="E91" s="190">
        <v>42491</v>
      </c>
      <c r="F91" s="191">
        <f t="shared" si="1"/>
        <v>765.3881411258335</v>
      </c>
      <c r="G91" s="20"/>
    </row>
    <row r="92" spans="2:7" x14ac:dyDescent="0.25">
      <c r="B92" s="20"/>
      <c r="C92" s="20">
        <v>6</v>
      </c>
      <c r="D92" s="197">
        <v>612.25338520999492</v>
      </c>
      <c r="E92" s="190">
        <v>42522</v>
      </c>
      <c r="F92" s="191">
        <f t="shared" si="1"/>
        <v>761.61133577083331</v>
      </c>
      <c r="G92" s="20"/>
    </row>
    <row r="93" spans="2:7" x14ac:dyDescent="0.25">
      <c r="B93" s="20"/>
      <c r="C93" s="20">
        <v>7</v>
      </c>
      <c r="D93" s="197">
        <v>705.82552159000466</v>
      </c>
      <c r="E93" s="190">
        <v>42552</v>
      </c>
      <c r="F93" s="191">
        <f t="shared" si="1"/>
        <v>750.4626014800001</v>
      </c>
      <c r="G93" s="20"/>
    </row>
    <row r="94" spans="2:7" x14ac:dyDescent="0.25">
      <c r="B94" s="20"/>
      <c r="C94" s="20">
        <v>8</v>
      </c>
      <c r="D94" s="197">
        <v>635.35444445999406</v>
      </c>
      <c r="E94" s="190">
        <v>42583</v>
      </c>
      <c r="F94" s="191">
        <f t="shared" si="1"/>
        <v>735.62589475833283</v>
      </c>
      <c r="G94" s="20"/>
    </row>
    <row r="95" spans="2:7" x14ac:dyDescent="0.25">
      <c r="B95" s="20"/>
      <c r="C95" s="20">
        <v>9</v>
      </c>
      <c r="D95" s="197">
        <v>612.83593131999021</v>
      </c>
      <c r="E95" s="190">
        <v>42614</v>
      </c>
      <c r="F95" s="191">
        <f t="shared" si="1"/>
        <v>716.01040115749993</v>
      </c>
      <c r="G95" s="20"/>
    </row>
    <row r="96" spans="2:7" x14ac:dyDescent="0.25">
      <c r="B96" s="20"/>
      <c r="C96" s="20">
        <v>10</v>
      </c>
      <c r="D96" s="197">
        <v>650.46101039999348</v>
      </c>
      <c r="E96" s="190">
        <v>42644</v>
      </c>
      <c r="F96" s="191">
        <f t="shared" si="1"/>
        <v>699.84413735916598</v>
      </c>
      <c r="G96" s="20"/>
    </row>
    <row r="97" spans="2:7" x14ac:dyDescent="0.25">
      <c r="B97" s="20"/>
      <c r="C97" s="20">
        <v>11</v>
      </c>
      <c r="D97" s="197">
        <v>591.85949314999777</v>
      </c>
      <c r="E97" s="190">
        <v>42675</v>
      </c>
      <c r="F97" s="191">
        <f t="shared" si="1"/>
        <v>674.14242858583293</v>
      </c>
      <c r="G97" s="20"/>
    </row>
    <row r="98" spans="2:7" x14ac:dyDescent="0.25">
      <c r="B98" s="20"/>
      <c r="C98" s="20">
        <v>12</v>
      </c>
      <c r="D98" s="197">
        <v>543.07125639000174</v>
      </c>
      <c r="E98" s="190">
        <v>42705</v>
      </c>
      <c r="F98" s="191">
        <f t="shared" si="1"/>
        <v>644.61572491333357</v>
      </c>
      <c r="G98" s="20"/>
    </row>
    <row r="99" spans="2:7" x14ac:dyDescent="0.25">
      <c r="B99" s="20">
        <v>2016</v>
      </c>
      <c r="C99" s="20">
        <v>1</v>
      </c>
      <c r="D99" s="197">
        <f t="shared" ref="D99:D109" si="2">E13</f>
        <v>452.982483</v>
      </c>
      <c r="E99" s="190">
        <v>42736</v>
      </c>
      <c r="F99" s="191">
        <f t="shared" si="1"/>
        <v>636.17726243083359</v>
      </c>
      <c r="G99" s="20"/>
    </row>
    <row r="100" spans="2:7" x14ac:dyDescent="0.25">
      <c r="B100" s="20"/>
      <c r="C100" s="20">
        <v>2</v>
      </c>
      <c r="D100" s="197">
        <f t="shared" si="2"/>
        <v>493.48695199999997</v>
      </c>
      <c r="E100" s="190">
        <v>42767</v>
      </c>
      <c r="F100" s="191">
        <f t="shared" si="1"/>
        <v>617.21408830833286</v>
      </c>
      <c r="G100" s="20"/>
    </row>
    <row r="101" spans="2:7" x14ac:dyDescent="0.25">
      <c r="B101" s="20"/>
      <c r="C101" s="20">
        <v>3</v>
      </c>
      <c r="D101" s="197">
        <f t="shared" si="2"/>
        <v>552.07858599999997</v>
      </c>
      <c r="E101" s="190">
        <v>42795</v>
      </c>
      <c r="F101" s="191">
        <f t="shared" si="1"/>
        <v>602.00746426749845</v>
      </c>
      <c r="G101" s="20"/>
    </row>
    <row r="102" spans="2:7" x14ac:dyDescent="0.25">
      <c r="B102" s="20"/>
      <c r="C102" s="20">
        <v>4</v>
      </c>
      <c r="D102" s="197">
        <f t="shared" si="2"/>
        <v>452.918386</v>
      </c>
      <c r="E102" s="190">
        <v>42826</v>
      </c>
      <c r="F102" s="191">
        <f t="shared" si="1"/>
        <v>581.66259536333166</v>
      </c>
      <c r="G102" s="20"/>
    </row>
    <row r="103" spans="2:7" x14ac:dyDescent="0.25">
      <c r="B103" s="20"/>
      <c r="C103" s="20">
        <v>5</v>
      </c>
      <c r="D103" s="197">
        <f t="shared" si="2"/>
        <v>520.38312099999996</v>
      </c>
      <c r="E103" s="190">
        <v>42856</v>
      </c>
      <c r="F103" s="191">
        <f t="shared" si="1"/>
        <v>568.62588087666472</v>
      </c>
      <c r="G103" s="20"/>
    </row>
    <row r="104" spans="2:7" x14ac:dyDescent="0.25">
      <c r="B104" s="20"/>
      <c r="C104" s="20">
        <v>6</v>
      </c>
      <c r="D104" s="197">
        <f t="shared" si="2"/>
        <v>541.411429</v>
      </c>
      <c r="E104" s="190">
        <v>42887</v>
      </c>
      <c r="F104" s="191">
        <f t="shared" si="1"/>
        <v>562.72238452583179</v>
      </c>
      <c r="G104" s="20"/>
    </row>
    <row r="105" spans="2:7" x14ac:dyDescent="0.25">
      <c r="B105" s="20"/>
      <c r="C105" s="20">
        <v>7</v>
      </c>
      <c r="D105" s="197">
        <f t="shared" si="2"/>
        <v>543.09333500000002</v>
      </c>
      <c r="E105" s="190">
        <v>42917</v>
      </c>
      <c r="F105" s="191">
        <f t="shared" si="1"/>
        <v>549.16136897666468</v>
      </c>
      <c r="G105" s="20"/>
    </row>
    <row r="106" spans="2:7" x14ac:dyDescent="0.25">
      <c r="B106" s="20"/>
      <c r="C106" s="20">
        <v>8</v>
      </c>
      <c r="D106" s="197">
        <f t="shared" si="2"/>
        <v>555.73606400000006</v>
      </c>
      <c r="E106" s="190">
        <v>42948</v>
      </c>
      <c r="F106" s="191">
        <f t="shared" si="1"/>
        <v>542.52650393833187</v>
      </c>
      <c r="G106" s="20"/>
    </row>
    <row r="107" spans="2:7" x14ac:dyDescent="0.25">
      <c r="B107" s="20"/>
      <c r="C107" s="20">
        <v>9</v>
      </c>
      <c r="D107" s="197">
        <f t="shared" si="2"/>
        <v>525.54063399999995</v>
      </c>
      <c r="E107" s="190">
        <v>42979</v>
      </c>
      <c r="F107" s="191">
        <f t="shared" si="1"/>
        <v>535.25189582833264</v>
      </c>
      <c r="G107" s="20"/>
    </row>
    <row r="108" spans="2:7" x14ac:dyDescent="0.25">
      <c r="B108" s="20"/>
      <c r="C108" s="20">
        <v>10</v>
      </c>
      <c r="D108" s="197">
        <f t="shared" si="2"/>
        <v>551.93198700000005</v>
      </c>
      <c r="E108" s="190">
        <v>43009</v>
      </c>
      <c r="F108" s="191">
        <f t="shared" si="1"/>
        <v>527.04114387833317</v>
      </c>
      <c r="G108" s="20"/>
    </row>
    <row r="109" spans="2:7" x14ac:dyDescent="0.25">
      <c r="B109" s="20"/>
      <c r="C109" s="20">
        <v>11</v>
      </c>
      <c r="D109" s="197">
        <f t="shared" si="2"/>
        <v>561.55575099999999</v>
      </c>
      <c r="E109" s="190">
        <v>43040</v>
      </c>
      <c r="F109" s="191">
        <f t="shared" si="1"/>
        <v>524.51583203250004</v>
      </c>
      <c r="G109" s="20"/>
    </row>
    <row r="110" spans="2:7" x14ac:dyDescent="0.25">
      <c r="B110" s="20"/>
      <c r="C110" s="20">
        <v>12</v>
      </c>
      <c r="D110" s="197">
        <f>E24</f>
        <v>536.562859</v>
      </c>
      <c r="E110" s="190">
        <v>43070</v>
      </c>
      <c r="F110" s="191">
        <f t="shared" si="1"/>
        <v>523.97346558333334</v>
      </c>
      <c r="G110" s="20"/>
    </row>
    <row r="111" spans="2:7" x14ac:dyDescent="0.25">
      <c r="B111" s="39">
        <v>2017</v>
      </c>
      <c r="C111" s="20">
        <v>1</v>
      </c>
      <c r="D111" s="197">
        <f t="shared" ref="D111:D115" si="3">+F13</f>
        <v>548.52144099999998</v>
      </c>
      <c r="E111" s="190">
        <v>43101</v>
      </c>
      <c r="F111" s="191">
        <f t="shared" si="1"/>
        <v>531.93504541666664</v>
      </c>
      <c r="G111" s="20"/>
    </row>
    <row r="112" spans="2:7" x14ac:dyDescent="0.25">
      <c r="B112" s="20"/>
      <c r="C112" s="20">
        <v>2</v>
      </c>
      <c r="D112" s="197">
        <f t="shared" si="3"/>
        <v>513.55222900000001</v>
      </c>
      <c r="E112" s="190">
        <v>43132</v>
      </c>
      <c r="F112" s="191">
        <f t="shared" si="1"/>
        <v>533.60715183333321</v>
      </c>
      <c r="G112" s="20"/>
    </row>
    <row r="113" spans="2:7" x14ac:dyDescent="0.25">
      <c r="B113" s="20"/>
      <c r="C113" s="20">
        <v>3</v>
      </c>
      <c r="D113" s="197">
        <f t="shared" si="3"/>
        <v>547.827853</v>
      </c>
      <c r="E113" s="190">
        <v>43160</v>
      </c>
      <c r="F113" s="191">
        <f t="shared" si="1"/>
        <v>533.25292408333326</v>
      </c>
      <c r="G113" s="20"/>
    </row>
    <row r="114" spans="2:7" x14ac:dyDescent="0.25">
      <c r="B114" s="20"/>
      <c r="C114" s="20">
        <v>4</v>
      </c>
      <c r="D114" s="197">
        <f t="shared" si="3"/>
        <v>634.13583000000006</v>
      </c>
      <c r="E114" s="190">
        <v>43191</v>
      </c>
      <c r="F114" s="191">
        <f t="shared" si="1"/>
        <v>548.35437775000003</v>
      </c>
      <c r="G114" s="20"/>
    </row>
    <row r="115" spans="2:7" x14ac:dyDescent="0.25">
      <c r="B115" s="20"/>
      <c r="C115" s="20">
        <v>5</v>
      </c>
      <c r="D115" s="197">
        <f t="shared" si="3"/>
        <v>622.01932399999998</v>
      </c>
      <c r="E115" s="190">
        <v>43221</v>
      </c>
      <c r="F115" s="191">
        <f t="shared" si="1"/>
        <v>556.82406133333336</v>
      </c>
      <c r="G115" s="20"/>
    </row>
    <row r="116" spans="2:7" x14ac:dyDescent="0.25">
      <c r="B116" s="20"/>
      <c r="C116" s="20">
        <v>6</v>
      </c>
      <c r="D116" s="197">
        <f>+F18</f>
        <v>588.144857</v>
      </c>
      <c r="E116" s="190">
        <v>43252</v>
      </c>
      <c r="F116" s="191">
        <f t="shared" ref="F116:F121" si="4">+AVERAGE(D105:D116)</f>
        <v>560.71851366666669</v>
      </c>
      <c r="G116" s="20"/>
    </row>
    <row r="117" spans="2:7" x14ac:dyDescent="0.25">
      <c r="B117" s="20"/>
      <c r="C117" s="20">
        <v>7</v>
      </c>
      <c r="D117" s="197">
        <f t="shared" ref="D117:D122" si="5">+F19</f>
        <v>626.72231799999997</v>
      </c>
      <c r="E117" s="190">
        <v>43282</v>
      </c>
      <c r="F117" s="191">
        <f t="shared" si="4"/>
        <v>567.68759558333329</v>
      </c>
      <c r="G117" s="20"/>
    </row>
    <row r="118" spans="2:7" x14ac:dyDescent="0.25">
      <c r="B118" s="20"/>
      <c r="C118" s="20">
        <v>8</v>
      </c>
      <c r="D118" s="197">
        <f t="shared" si="5"/>
        <v>696.63518099999999</v>
      </c>
      <c r="E118" s="190">
        <v>43313</v>
      </c>
      <c r="F118" s="191">
        <f t="shared" si="4"/>
        <v>579.42918866666662</v>
      </c>
      <c r="G118" s="20"/>
    </row>
    <row r="119" spans="2:7" x14ac:dyDescent="0.25">
      <c r="B119" s="20"/>
      <c r="C119" s="20">
        <v>9</v>
      </c>
      <c r="D119" s="197">
        <f t="shared" si="5"/>
        <v>616.60602100000006</v>
      </c>
      <c r="E119" s="190">
        <v>43344</v>
      </c>
      <c r="F119" s="191">
        <f t="shared" si="4"/>
        <v>587.01797091666674</v>
      </c>
      <c r="G119" s="20"/>
    </row>
    <row r="120" spans="2:7" x14ac:dyDescent="0.25">
      <c r="B120" s="20"/>
      <c r="C120" s="20">
        <v>10</v>
      </c>
      <c r="D120" s="197">
        <f t="shared" si="5"/>
        <v>757.237798</v>
      </c>
      <c r="E120" s="190">
        <v>43374</v>
      </c>
      <c r="F120" s="191">
        <f t="shared" si="4"/>
        <v>604.12678850000009</v>
      </c>
      <c r="G120" s="20"/>
    </row>
    <row r="121" spans="2:7" x14ac:dyDescent="0.25">
      <c r="B121" s="20"/>
      <c r="C121" s="20">
        <v>11</v>
      </c>
      <c r="D121" s="197">
        <f t="shared" si="5"/>
        <v>756.82459800000004</v>
      </c>
      <c r="E121" s="190">
        <v>43405</v>
      </c>
      <c r="F121" s="191">
        <f t="shared" si="4"/>
        <v>620.39919241666678</v>
      </c>
      <c r="G121" s="20"/>
    </row>
    <row r="122" spans="2:7" x14ac:dyDescent="0.25">
      <c r="B122" s="20"/>
      <c r="C122" s="20">
        <v>12</v>
      </c>
      <c r="D122" s="197">
        <f t="shared" si="5"/>
        <v>620.52112899999997</v>
      </c>
      <c r="E122" s="190">
        <v>43435</v>
      </c>
      <c r="F122" s="191">
        <f t="shared" ref="F122:F124" si="6">+AVERAGE(D111:D122)</f>
        <v>627.39571491666663</v>
      </c>
      <c r="G122" s="20"/>
    </row>
    <row r="123" spans="2:7" x14ac:dyDescent="0.25">
      <c r="B123" s="39">
        <v>2018</v>
      </c>
      <c r="C123" s="20">
        <v>1</v>
      </c>
      <c r="D123" s="197">
        <f t="shared" ref="D123:D130" si="7">+G13</f>
        <v>577.29907800000001</v>
      </c>
      <c r="E123" s="190">
        <v>43466</v>
      </c>
      <c r="F123" s="191">
        <f t="shared" si="6"/>
        <v>629.79385133333335</v>
      </c>
      <c r="G123" s="39"/>
    </row>
    <row r="124" spans="2:7" x14ac:dyDescent="0.25">
      <c r="B124" s="39"/>
      <c r="C124" s="20">
        <v>2</v>
      </c>
      <c r="D124" s="197">
        <f t="shared" si="7"/>
        <v>595.51948600000003</v>
      </c>
      <c r="E124" s="190">
        <v>43497</v>
      </c>
      <c r="F124" s="191">
        <f t="shared" si="6"/>
        <v>636.62445608333337</v>
      </c>
      <c r="G124" s="39"/>
    </row>
    <row r="125" spans="2:7" x14ac:dyDescent="0.25">
      <c r="B125" s="39"/>
      <c r="C125" s="20">
        <v>3</v>
      </c>
      <c r="D125" s="197">
        <f t="shared" si="7"/>
        <v>686.37046799999996</v>
      </c>
      <c r="E125" s="190">
        <v>43525</v>
      </c>
      <c r="F125" s="191">
        <f>+AVERAGE(D114:D125)</f>
        <v>648.16967399999999</v>
      </c>
      <c r="G125" s="39"/>
    </row>
    <row r="126" spans="2:7" x14ac:dyDescent="0.25">
      <c r="B126" s="39"/>
      <c r="C126" s="20">
        <v>4</v>
      </c>
      <c r="D126" s="197">
        <f t="shared" si="7"/>
        <v>634.57431199999996</v>
      </c>
      <c r="E126" s="190">
        <v>43556</v>
      </c>
      <c r="F126" s="191">
        <f>+AVERAGE(D115:D126)</f>
        <v>648.20621416666665</v>
      </c>
      <c r="G126" s="39"/>
    </row>
    <row r="127" spans="2:7" x14ac:dyDescent="0.25">
      <c r="B127" s="39"/>
      <c r="C127" s="20">
        <v>5</v>
      </c>
      <c r="D127" s="197">
        <f>+G17</f>
        <v>739.95903899999996</v>
      </c>
      <c r="E127" s="190">
        <v>43586</v>
      </c>
      <c r="F127" s="191">
        <f>+AVERAGE(D116:D127)</f>
        <v>658.03452375000006</v>
      </c>
      <c r="G127" s="39"/>
    </row>
    <row r="128" spans="2:7" x14ac:dyDescent="0.25">
      <c r="B128" s="39"/>
      <c r="C128" s="20">
        <v>6</v>
      </c>
      <c r="D128" s="197">
        <f t="shared" si="7"/>
        <v>587.15020400000003</v>
      </c>
      <c r="E128" s="190">
        <v>43617</v>
      </c>
      <c r="F128" s="191">
        <f>+AVERAGE(D117:D128)</f>
        <v>657.95163600000012</v>
      </c>
      <c r="G128" s="39"/>
    </row>
    <row r="129" spans="2:7" x14ac:dyDescent="0.25">
      <c r="B129" s="39"/>
      <c r="C129" s="20">
        <v>7</v>
      </c>
      <c r="D129" s="197">
        <f t="shared" si="7"/>
        <v>681.17722700000002</v>
      </c>
      <c r="E129" s="190">
        <v>43647</v>
      </c>
      <c r="F129" s="191">
        <f>+AVERAGE(D118:D129)</f>
        <v>662.48954508333338</v>
      </c>
      <c r="G129" s="39"/>
    </row>
    <row r="130" spans="2:7" x14ac:dyDescent="0.25">
      <c r="B130" s="39"/>
      <c r="C130" s="20">
        <v>8</v>
      </c>
      <c r="D130" s="197">
        <f t="shared" si="7"/>
        <v>716.01287200000002</v>
      </c>
      <c r="E130" s="190">
        <v>43678</v>
      </c>
      <c r="F130" s="191">
        <f t="shared" ref="F130:F132" si="8">+AVERAGE(D119:D130)</f>
        <v>664.10435266666684</v>
      </c>
      <c r="G130" s="39"/>
    </row>
    <row r="131" spans="2:7" x14ac:dyDescent="0.25">
      <c r="B131" s="39"/>
      <c r="C131" s="20">
        <v>9</v>
      </c>
      <c r="D131" s="197">
        <f t="shared" ref="D131" si="9">+G21</f>
        <v>0</v>
      </c>
      <c r="E131" s="190">
        <v>43709</v>
      </c>
      <c r="F131" s="191">
        <f>+AVERAGE(D120:D131)</f>
        <v>612.72051758333339</v>
      </c>
      <c r="G131" s="39"/>
    </row>
    <row r="132" spans="2:7" x14ac:dyDescent="0.25">
      <c r="B132" s="39"/>
      <c r="C132" s="20">
        <v>10</v>
      </c>
      <c r="D132" s="197">
        <f t="shared" ref="D132:D134" si="10">+G22</f>
        <v>0</v>
      </c>
      <c r="E132" s="190">
        <v>43739</v>
      </c>
      <c r="F132" s="191">
        <f t="shared" si="8"/>
        <v>549.61736774999997</v>
      </c>
      <c r="G132" s="39"/>
    </row>
    <row r="133" spans="2:7" x14ac:dyDescent="0.25">
      <c r="B133" s="39"/>
      <c r="C133" s="20">
        <v>11</v>
      </c>
      <c r="D133" s="197">
        <f t="shared" si="10"/>
        <v>0</v>
      </c>
      <c r="E133" s="190">
        <v>43770</v>
      </c>
      <c r="F133" s="191">
        <f>+AVERAGE(D122:D133)</f>
        <v>486.54865124999998</v>
      </c>
      <c r="G133" s="39"/>
    </row>
    <row r="134" spans="2:7" x14ac:dyDescent="0.25">
      <c r="B134" s="39"/>
      <c r="C134" s="20">
        <v>12</v>
      </c>
      <c r="D134" s="197">
        <f t="shared" si="10"/>
        <v>0</v>
      </c>
      <c r="E134" s="190">
        <v>43800</v>
      </c>
      <c r="F134" s="191">
        <f>+AVERAGE(D123:D134)</f>
        <v>434.8385571666667</v>
      </c>
      <c r="G134" s="39"/>
    </row>
    <row r="135" spans="2:7" x14ac:dyDescent="0.25">
      <c r="B135" s="39"/>
      <c r="C135" s="39"/>
      <c r="D135" s="39"/>
      <c r="E135" s="39"/>
      <c r="F135" s="39"/>
      <c r="G135" s="39"/>
    </row>
    <row r="136" spans="2:7" x14ac:dyDescent="0.25">
      <c r="B136" s="39"/>
      <c r="C136" s="39"/>
      <c r="D136" s="39"/>
      <c r="E136" s="39"/>
      <c r="F136" s="39"/>
      <c r="G136" s="39"/>
    </row>
    <row r="137" spans="2:7" x14ac:dyDescent="0.25">
      <c r="B137" s="170"/>
      <c r="C137" s="170"/>
      <c r="D137" s="170"/>
      <c r="E137" s="170"/>
      <c r="F137" s="170"/>
      <c r="G137" s="170"/>
    </row>
    <row r="138" spans="2:7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ignoredErrors>
    <ignoredError sqref="F66:G98" formulaRange="1"/>
  </ignoredError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9" t="s">
        <v>145</v>
      </c>
      <c r="D7" s="209"/>
      <c r="E7" s="209"/>
      <c r="F7" s="209"/>
      <c r="G7" s="209"/>
      <c r="H7" s="209"/>
      <c r="I7" s="209"/>
      <c r="J7" s="209"/>
      <c r="K7" s="59"/>
    </row>
    <row r="8" spans="1:14" x14ac:dyDescent="0.25">
      <c r="A8" s="57"/>
      <c r="B8" s="40"/>
      <c r="C8" s="201" t="s">
        <v>144</v>
      </c>
      <c r="D8" s="201"/>
      <c r="E8" s="201"/>
      <c r="F8" s="201"/>
      <c r="G8" s="201"/>
      <c r="H8" s="201"/>
      <c r="I8" s="201"/>
      <c r="J8" s="20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10" t="str">
        <f>'Histórico importaciones'!C10</f>
        <v>Año</v>
      </c>
      <c r="D10" s="210"/>
      <c r="E10" s="210"/>
      <c r="F10" s="210"/>
      <c r="G10" s="210"/>
      <c r="H10" s="206" t="str">
        <f>'Histórico importaciones'!H10</f>
        <v>% Cambio   '19/'18</v>
      </c>
      <c r="I10" s="206" t="str">
        <f>'Histórico importaciones'!I10</f>
        <v xml:space="preserve"> '19 como % de '18</v>
      </c>
      <c r="J10" s="206" t="str">
        <f>'Histórico importaciones'!J10</f>
        <v>% Cambio   '18/'17</v>
      </c>
      <c r="K10" s="59"/>
    </row>
    <row r="11" spans="1:14" x14ac:dyDescent="0.25">
      <c r="A11" s="57"/>
      <c r="B11" s="42"/>
      <c r="C11" s="157">
        <f>'Histórico importaciones'!C11</f>
        <v>2015</v>
      </c>
      <c r="D11" s="157">
        <f>'Histórico importaciones'!D11</f>
        <v>2016</v>
      </c>
      <c r="E11" s="157">
        <f>'Histórico importaciones'!E11</f>
        <v>2017</v>
      </c>
      <c r="F11" s="157">
        <f>'Histórico importaciones'!F11</f>
        <v>2018</v>
      </c>
      <c r="G11" s="157">
        <f>'Histórico importaciones'!G11</f>
        <v>2019</v>
      </c>
      <c r="H11" s="206"/>
      <c r="I11" s="206"/>
      <c r="J11" s="206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986.08818699999995</v>
      </c>
      <c r="D13" s="120">
        <v>586.72821599999997</v>
      </c>
      <c r="E13" s="120">
        <v>479.981787</v>
      </c>
      <c r="F13" s="120">
        <v>562.79941699999995</v>
      </c>
      <c r="G13" s="120">
        <v>643.21643500000005</v>
      </c>
      <c r="H13" s="160">
        <v>14.288752896842482</v>
      </c>
      <c r="I13" s="160">
        <v>114.28875289684248</v>
      </c>
      <c r="J13" s="160">
        <v>17.25432761055994</v>
      </c>
      <c r="K13" s="59"/>
      <c r="M13" s="38">
        <f t="shared" ref="M13:M24" si="0">IF(G13="","",1)</f>
        <v>1</v>
      </c>
    </row>
    <row r="14" spans="1:14" x14ac:dyDescent="0.25">
      <c r="A14" s="57"/>
      <c r="B14" s="66" t="s">
        <v>7</v>
      </c>
      <c r="C14" s="120">
        <v>970.14073199999996</v>
      </c>
      <c r="D14" s="120">
        <v>502.744258</v>
      </c>
      <c r="E14" s="120">
        <v>494.18200400000001</v>
      </c>
      <c r="F14" s="120">
        <v>544.69058399999994</v>
      </c>
      <c r="G14" s="120">
        <v>641.79865099999995</v>
      </c>
      <c r="H14" s="160">
        <v>17.828115604069271</v>
      </c>
      <c r="I14" s="160">
        <v>117.82811560406927</v>
      </c>
      <c r="J14" s="160">
        <v>10.220643323952361</v>
      </c>
      <c r="K14" s="59"/>
      <c r="M14" s="38">
        <f t="shared" si="0"/>
        <v>1</v>
      </c>
    </row>
    <row r="15" spans="1:14" x14ac:dyDescent="0.25">
      <c r="A15" s="57"/>
      <c r="B15" s="66" t="s">
        <v>8</v>
      </c>
      <c r="C15" s="120">
        <v>741.49189200000001</v>
      </c>
      <c r="D15" s="120">
        <v>509.01388200000002</v>
      </c>
      <c r="E15" s="120">
        <v>640.82073800000001</v>
      </c>
      <c r="F15" s="120">
        <v>542.90115400000002</v>
      </c>
      <c r="G15" s="120">
        <v>623.22109999999998</v>
      </c>
      <c r="H15" s="160">
        <v>14.794580082988729</v>
      </c>
      <c r="I15" s="160">
        <v>114.79458008298873</v>
      </c>
      <c r="J15" s="160">
        <v>-15.280339444944735</v>
      </c>
      <c r="K15" s="59"/>
      <c r="M15" s="38">
        <f t="shared" si="0"/>
        <v>1</v>
      </c>
    </row>
    <row r="16" spans="1:14" x14ac:dyDescent="0.25">
      <c r="A16" s="57"/>
      <c r="B16" s="66" t="s">
        <v>9</v>
      </c>
      <c r="C16" s="120">
        <v>711.62657999999999</v>
      </c>
      <c r="D16" s="120">
        <v>587.59587899999997</v>
      </c>
      <c r="E16" s="120">
        <v>616.10172699999998</v>
      </c>
      <c r="F16" s="120">
        <v>681.66151000000002</v>
      </c>
      <c r="G16" s="120">
        <v>799.77174100000002</v>
      </c>
      <c r="H16" s="160">
        <v>17.32681532803575</v>
      </c>
      <c r="I16" s="160">
        <v>117.32681532803575</v>
      </c>
      <c r="J16" s="160">
        <v>10.641064637041664</v>
      </c>
      <c r="K16" s="59"/>
      <c r="M16" s="38">
        <f t="shared" si="0"/>
        <v>1</v>
      </c>
    </row>
    <row r="17" spans="1:35" x14ac:dyDescent="0.25">
      <c r="A17" s="57"/>
      <c r="B17" s="66" t="s">
        <v>10</v>
      </c>
      <c r="C17" s="120">
        <v>664.58841600000005</v>
      </c>
      <c r="D17" s="120">
        <v>557.15808100000004</v>
      </c>
      <c r="E17" s="120">
        <v>596.985952</v>
      </c>
      <c r="F17" s="120">
        <v>781.19141000000002</v>
      </c>
      <c r="G17" s="120">
        <v>776.22064899999998</v>
      </c>
      <c r="H17" s="160">
        <v>-0.63630512783032778</v>
      </c>
      <c r="I17" s="160">
        <v>99.363694872169674</v>
      </c>
      <c r="J17" s="160">
        <v>30.855911664735448</v>
      </c>
      <c r="K17" s="59"/>
      <c r="M17" s="38">
        <f t="shared" si="0"/>
        <v>1</v>
      </c>
    </row>
    <row r="18" spans="1:35" x14ac:dyDescent="0.25">
      <c r="A18" s="57"/>
      <c r="B18" s="66" t="s">
        <v>11</v>
      </c>
      <c r="C18" s="120">
        <v>669.03745000000004</v>
      </c>
      <c r="D18" s="120">
        <v>583.10082899999998</v>
      </c>
      <c r="E18" s="120">
        <v>563.69954299999995</v>
      </c>
      <c r="F18" s="120">
        <v>622.76363800000001</v>
      </c>
      <c r="G18" s="120">
        <v>657.87066600000003</v>
      </c>
      <c r="H18" s="160">
        <v>5.6372957343408636</v>
      </c>
      <c r="I18" s="160">
        <v>105.63729573434087</v>
      </c>
      <c r="J18" s="160">
        <v>10.477939131485158</v>
      </c>
      <c r="K18" s="59"/>
      <c r="M18" s="38">
        <f t="shared" si="0"/>
        <v>1</v>
      </c>
    </row>
    <row r="19" spans="1:35" x14ac:dyDescent="0.25">
      <c r="A19" s="57"/>
      <c r="B19" s="66" t="s">
        <v>12</v>
      </c>
      <c r="C19" s="120">
        <v>887.79529500000001</v>
      </c>
      <c r="D19" s="120">
        <v>512.98372199999994</v>
      </c>
      <c r="E19" s="120">
        <v>593.71868800000004</v>
      </c>
      <c r="F19" s="120">
        <v>615.44383900000003</v>
      </c>
      <c r="G19" s="120">
        <v>710.18307100000004</v>
      </c>
      <c r="H19" s="160">
        <v>15.393643740741059</v>
      </c>
      <c r="I19" s="160">
        <v>115.39364374074106</v>
      </c>
      <c r="J19" s="160">
        <v>3.6591657697660374</v>
      </c>
      <c r="K19" s="59"/>
      <c r="M19" s="38">
        <f t="shared" si="0"/>
        <v>1</v>
      </c>
    </row>
    <row r="20" spans="1:35" x14ac:dyDescent="0.25">
      <c r="A20" s="57"/>
      <c r="B20" s="66" t="s">
        <v>13</v>
      </c>
      <c r="C20" s="120">
        <v>723.30850299999997</v>
      </c>
      <c r="D20" s="120">
        <v>603.32587999999998</v>
      </c>
      <c r="E20" s="120">
        <v>594.22548800000004</v>
      </c>
      <c r="F20" s="120">
        <v>607.51644599999997</v>
      </c>
      <c r="G20" s="117">
        <v>758.23229200000003</v>
      </c>
      <c r="H20" s="65">
        <v>24.808521150717965</v>
      </c>
      <c r="I20" s="65">
        <v>124.80852115071797</v>
      </c>
      <c r="J20" s="65">
        <v>2.2366859497618741</v>
      </c>
      <c r="K20" s="59"/>
      <c r="M20" s="38">
        <f t="shared" si="0"/>
        <v>1</v>
      </c>
    </row>
    <row r="21" spans="1:35" x14ac:dyDescent="0.25">
      <c r="A21" s="57"/>
      <c r="B21" s="66" t="s">
        <v>14</v>
      </c>
      <c r="C21" s="120">
        <v>698.77636099999995</v>
      </c>
      <c r="D21" s="120">
        <v>583.42207599999995</v>
      </c>
      <c r="E21" s="120">
        <v>618.38461700000005</v>
      </c>
      <c r="F21" s="120">
        <v>624.880854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tr">
        <f t="shared" si="0"/>
        <v/>
      </c>
    </row>
    <row r="22" spans="1:35" x14ac:dyDescent="0.25">
      <c r="A22" s="57"/>
      <c r="B22" s="66" t="s">
        <v>15</v>
      </c>
      <c r="C22" s="120">
        <v>857.30211199999997</v>
      </c>
      <c r="D22" s="120">
        <v>553.76557400000002</v>
      </c>
      <c r="E22" s="120">
        <v>635.65676299999996</v>
      </c>
      <c r="F22" s="120">
        <v>926.28859499999999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tr">
        <f t="shared" si="0"/>
        <v/>
      </c>
    </row>
    <row r="23" spans="1:35" x14ac:dyDescent="0.25">
      <c r="A23" s="57"/>
      <c r="B23" s="66" t="s">
        <v>16</v>
      </c>
      <c r="C23" s="120">
        <v>782.74909200000002</v>
      </c>
      <c r="D23" s="120">
        <v>649.01434700000004</v>
      </c>
      <c r="E23" s="120">
        <v>620.714877</v>
      </c>
      <c r="F23" s="120">
        <v>690.54472799999996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tr">
        <f t="shared" si="0"/>
        <v/>
      </c>
    </row>
    <row r="24" spans="1:35" x14ac:dyDescent="0.25">
      <c r="A24" s="57"/>
      <c r="B24" s="66" t="s">
        <v>17</v>
      </c>
      <c r="C24" s="120">
        <v>712.50206200000002</v>
      </c>
      <c r="D24" s="120">
        <v>630.93911900000001</v>
      </c>
      <c r="E24" s="120">
        <v>524.59719199999995</v>
      </c>
      <c r="F24" s="120">
        <v>663.39654599999994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tr">
        <f t="shared" si="0"/>
        <v/>
      </c>
    </row>
    <row r="25" spans="1:35" x14ac:dyDescent="0.25">
      <c r="A25" s="57"/>
      <c r="B25" s="67" t="s">
        <v>22</v>
      </c>
      <c r="C25" s="121">
        <v>9405.4066820000007</v>
      </c>
      <c r="D25" s="121">
        <v>6859.7918629999995</v>
      </c>
      <c r="E25" s="121">
        <v>6979.0693759999995</v>
      </c>
      <c r="F25" s="121">
        <v>7864.0787209999989</v>
      </c>
      <c r="G25" s="122">
        <v>5610.5146049999994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-27.065441241065958</v>
      </c>
      <c r="E26" s="68">
        <v>1.7387920126753942</v>
      </c>
      <c r="F26" s="68">
        <v>12.680907687254361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1">
        <v>6354.0770550000007</v>
      </c>
      <c r="D28" s="121">
        <v>4442.6507469999997</v>
      </c>
      <c r="E28" s="121">
        <v>4579.7159269999993</v>
      </c>
      <c r="F28" s="121">
        <v>4958.9679979999992</v>
      </c>
      <c r="G28" s="117">
        <v>5610.5146049999994</v>
      </c>
      <c r="H28" s="65">
        <v>13.138754016214161</v>
      </c>
      <c r="I28" s="29">
        <v>113.13875401621416</v>
      </c>
      <c r="J28" s="29">
        <v>8.2811265380914989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-30.081887447302936</v>
      </c>
      <c r="E29" s="68">
        <v>3.0852116856711298</v>
      </c>
      <c r="F29" s="68">
        <v>8.2811265380914989</v>
      </c>
      <c r="G29" s="29">
        <v>13.138754016214161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202" t="s">
        <v>145</v>
      </c>
      <c r="D31" s="202"/>
      <c r="E31" s="202"/>
      <c r="F31" s="202"/>
      <c r="G31" s="202"/>
      <c r="H31" s="202"/>
      <c r="I31" s="202"/>
      <c r="J31" s="45"/>
      <c r="K31" s="59"/>
    </row>
    <row r="32" spans="1:35" s="52" customFormat="1" x14ac:dyDescent="0.25">
      <c r="A32" s="60"/>
      <c r="B32" s="42"/>
      <c r="C32" s="202" t="str">
        <f>+'Histórico importaciones'!C32:I32</f>
        <v>Valor CIF, millones de dólares, Promedio movil 12 meses</v>
      </c>
      <c r="D32" s="202"/>
      <c r="E32" s="202"/>
      <c r="F32" s="202"/>
      <c r="G32" s="202"/>
      <c r="H32" s="202"/>
      <c r="I32" s="202"/>
      <c r="J32" s="51"/>
      <c r="K32" s="59"/>
      <c r="L32" s="38"/>
      <c r="M32" s="39" t="str">
        <f>IF(G32="","",1)</f>
        <v/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tr">
        <f>IF(G33="","",1)</f>
        <v/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tr">
        <f>IF(G34="","",1)</f>
        <v/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tr">
        <f>IF(G35="","",1)</f>
        <v/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tr">
        <f>IF(G36="","",1)</f>
        <v/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tr">
        <f>IF(G38="","",1)</f>
        <v/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tr">
        <f>IF(G39="","",1)</f>
        <v/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tr">
        <f>IF(G40="","",1)</f>
        <v/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tr">
        <f>IF(G41="","",1)</f>
        <v/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35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35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164</v>
      </c>
      <c r="D50" s="20" t="s">
        <v>173</v>
      </c>
      <c r="E50" s="20" t="s">
        <v>165</v>
      </c>
      <c r="F50" s="20" t="s">
        <v>166</v>
      </c>
      <c r="G50" s="20"/>
      <c r="H50" s="113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98">
        <v>594.78164248999201</v>
      </c>
      <c r="E51" s="190">
        <v>41275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98">
        <v>558.49392370000305</v>
      </c>
      <c r="E52" s="190">
        <v>41306</v>
      </c>
      <c r="F52" s="20"/>
      <c r="G52" s="20"/>
      <c r="H52" s="113"/>
      <c r="I52" s="113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98">
        <v>952.06218896999951</v>
      </c>
      <c r="E53" s="190">
        <v>41334</v>
      </c>
      <c r="F53" s="20"/>
      <c r="G53" s="20"/>
      <c r="H53" s="113"/>
      <c r="I53" s="113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98">
        <v>603.89552355000194</v>
      </c>
      <c r="E54" s="190">
        <v>41365</v>
      </c>
      <c r="F54" s="20"/>
      <c r="G54" s="20"/>
      <c r="H54" s="113"/>
      <c r="I54" s="113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98">
        <v>876.35716092999508</v>
      </c>
      <c r="E55" s="190">
        <v>41395</v>
      </c>
      <c r="F55" s="20"/>
      <c r="G55" s="20"/>
      <c r="H55" s="113"/>
      <c r="I55" s="113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98">
        <v>712.26492296000163</v>
      </c>
      <c r="E56" s="190">
        <v>41426</v>
      </c>
      <c r="F56" s="20"/>
      <c r="G56" s="20"/>
      <c r="H56" s="113"/>
      <c r="I56" s="113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98">
        <v>692.98646396000356</v>
      </c>
      <c r="E57" s="190">
        <v>41456</v>
      </c>
      <c r="F57" s="20"/>
      <c r="G57" s="20"/>
      <c r="H57" s="113"/>
      <c r="I57" s="113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98">
        <v>666.05571631999658</v>
      </c>
      <c r="E58" s="190">
        <v>41487</v>
      </c>
      <c r="F58" s="20"/>
      <c r="G58" s="20"/>
      <c r="H58" s="113"/>
      <c r="I58" s="113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98">
        <v>801.3040429400005</v>
      </c>
      <c r="E59" s="190">
        <v>41518</v>
      </c>
      <c r="F59" s="20"/>
      <c r="G59" s="20"/>
    </row>
    <row r="60" spans="2:14" x14ac:dyDescent="0.25">
      <c r="B60" s="20"/>
      <c r="C60" s="20">
        <v>10</v>
      </c>
      <c r="D60" s="198">
        <v>846.17719709999358</v>
      </c>
      <c r="E60" s="190">
        <v>41548</v>
      </c>
      <c r="F60" s="20"/>
      <c r="G60" s="20"/>
    </row>
    <row r="61" spans="2:14" x14ac:dyDescent="0.25">
      <c r="B61" s="20"/>
      <c r="C61" s="20">
        <v>11</v>
      </c>
      <c r="D61" s="198">
        <v>793.65544923999505</v>
      </c>
      <c r="E61" s="190">
        <v>41579</v>
      </c>
      <c r="F61" s="20"/>
      <c r="G61" s="20"/>
    </row>
    <row r="62" spans="2:14" x14ac:dyDescent="0.25">
      <c r="B62" s="20"/>
      <c r="C62" s="20">
        <v>12</v>
      </c>
      <c r="D62" s="198">
        <v>867.00872846999198</v>
      </c>
      <c r="E62" s="190">
        <v>41609</v>
      </c>
      <c r="F62" s="20"/>
      <c r="G62" s="20"/>
    </row>
    <row r="63" spans="2:14" x14ac:dyDescent="0.25">
      <c r="B63" s="20">
        <v>2013</v>
      </c>
      <c r="C63" s="20">
        <v>1</v>
      </c>
      <c r="D63" s="198">
        <v>551.73534014000018</v>
      </c>
      <c r="E63" s="190">
        <v>41640</v>
      </c>
      <c r="F63" s="20"/>
      <c r="G63" s="20"/>
    </row>
    <row r="64" spans="2:14" x14ac:dyDescent="0.25">
      <c r="B64" s="20"/>
      <c r="C64" s="20">
        <v>2</v>
      </c>
      <c r="D64" s="198">
        <v>552.84475560000351</v>
      </c>
      <c r="E64" s="190">
        <v>41671</v>
      </c>
      <c r="F64" s="20"/>
      <c r="G64" s="20"/>
    </row>
    <row r="65" spans="2:7" x14ac:dyDescent="0.25">
      <c r="B65" s="20"/>
      <c r="C65" s="20">
        <v>3</v>
      </c>
      <c r="D65" s="198">
        <v>631.31349726000565</v>
      </c>
      <c r="E65" s="190">
        <v>41699</v>
      </c>
      <c r="F65" s="20"/>
      <c r="G65" s="20"/>
    </row>
    <row r="66" spans="2:7" x14ac:dyDescent="0.25">
      <c r="B66" s="20"/>
      <c r="C66" s="20">
        <v>4</v>
      </c>
      <c r="D66" s="198">
        <v>605.59790405999615</v>
      </c>
      <c r="E66" s="190">
        <v>41730</v>
      </c>
      <c r="F66" s="191">
        <f>+AVERAGE(D55:D66)</f>
        <v>716.44176491499866</v>
      </c>
      <c r="G66" s="20"/>
    </row>
    <row r="67" spans="2:7" x14ac:dyDescent="0.25">
      <c r="B67" s="20"/>
      <c r="C67" s="20">
        <v>5</v>
      </c>
      <c r="D67" s="198">
        <v>766.76686282999844</v>
      </c>
      <c r="E67" s="190">
        <v>41760</v>
      </c>
      <c r="F67" s="191">
        <f t="shared" ref="F67:F115" si="1">+AVERAGE(D56:D67)</f>
        <v>707.30924007333226</v>
      </c>
      <c r="G67" s="20"/>
    </row>
    <row r="68" spans="2:7" x14ac:dyDescent="0.25">
      <c r="B68" s="20"/>
      <c r="C68" s="20">
        <v>6</v>
      </c>
      <c r="D68" s="198">
        <v>589.89502395999864</v>
      </c>
      <c r="E68" s="190">
        <v>41791</v>
      </c>
      <c r="F68" s="191">
        <f t="shared" si="1"/>
        <v>697.1117484899986</v>
      </c>
      <c r="G68" s="20"/>
    </row>
    <row r="69" spans="2:7" x14ac:dyDescent="0.25">
      <c r="B69" s="20"/>
      <c r="C69" s="20">
        <v>7</v>
      </c>
      <c r="D69" s="198">
        <v>647.93146702000286</v>
      </c>
      <c r="E69" s="190">
        <v>41821</v>
      </c>
      <c r="F69" s="191">
        <f t="shared" si="1"/>
        <v>693.35716541166528</v>
      </c>
      <c r="G69" s="20"/>
    </row>
    <row r="70" spans="2:7" x14ac:dyDescent="0.25">
      <c r="B70" s="20"/>
      <c r="C70" s="20">
        <v>8</v>
      </c>
      <c r="D70" s="198">
        <v>711.90561350999656</v>
      </c>
      <c r="E70" s="190">
        <v>41852</v>
      </c>
      <c r="F70" s="191">
        <f t="shared" si="1"/>
        <v>697.1779901774986</v>
      </c>
      <c r="G70" s="20"/>
    </row>
    <row r="71" spans="2:7" x14ac:dyDescent="0.25">
      <c r="B71" s="20"/>
      <c r="C71" s="20">
        <v>9</v>
      </c>
      <c r="D71" s="198">
        <v>598.41206802000124</v>
      </c>
      <c r="E71" s="190">
        <v>41883</v>
      </c>
      <c r="F71" s="191">
        <f t="shared" si="1"/>
        <v>680.27032560083205</v>
      </c>
      <c r="G71" s="20"/>
    </row>
    <row r="72" spans="2:7" x14ac:dyDescent="0.25">
      <c r="B72" s="20"/>
      <c r="C72" s="20">
        <v>10</v>
      </c>
      <c r="D72" s="198">
        <v>830.31638174999671</v>
      </c>
      <c r="E72" s="190">
        <v>41913</v>
      </c>
      <c r="F72" s="191">
        <f t="shared" si="1"/>
        <v>678.94859098833228</v>
      </c>
      <c r="G72" s="20"/>
    </row>
    <row r="73" spans="2:7" x14ac:dyDescent="0.25">
      <c r="B73" s="20"/>
      <c r="C73" s="20">
        <v>11</v>
      </c>
      <c r="D73" s="198">
        <v>842.69621688000484</v>
      </c>
      <c r="E73" s="190">
        <v>41944</v>
      </c>
      <c r="F73" s="191">
        <f t="shared" si="1"/>
        <v>683.03532162499971</v>
      </c>
      <c r="G73" s="20"/>
    </row>
    <row r="74" spans="2:7" x14ac:dyDescent="0.25">
      <c r="B74" s="20"/>
      <c r="C74" s="20">
        <v>12</v>
      </c>
      <c r="D74" s="198">
        <v>753.03372171000422</v>
      </c>
      <c r="E74" s="190">
        <v>41974</v>
      </c>
      <c r="F74" s="191">
        <f t="shared" si="1"/>
        <v>673.53740439500075</v>
      </c>
      <c r="G74" s="20"/>
    </row>
    <row r="75" spans="2:7" x14ac:dyDescent="0.25">
      <c r="B75" s="20">
        <v>2014</v>
      </c>
      <c r="C75" s="20">
        <v>1</v>
      </c>
      <c r="D75" s="198">
        <f t="shared" ref="D75:D85" si="2">C13</f>
        <v>986.08818699999995</v>
      </c>
      <c r="E75" s="190">
        <v>42005</v>
      </c>
      <c r="F75" s="191">
        <f t="shared" si="1"/>
        <v>709.73347496666747</v>
      </c>
      <c r="G75" s="20"/>
    </row>
    <row r="76" spans="2:7" x14ac:dyDescent="0.25">
      <c r="B76" s="20"/>
      <c r="C76" s="20">
        <v>2</v>
      </c>
      <c r="D76" s="198">
        <f t="shared" si="2"/>
        <v>970.14073199999996</v>
      </c>
      <c r="E76" s="190">
        <v>42036</v>
      </c>
      <c r="F76" s="191">
        <f t="shared" si="1"/>
        <v>744.50813966666703</v>
      </c>
      <c r="G76" s="20"/>
    </row>
    <row r="77" spans="2:7" x14ac:dyDescent="0.25">
      <c r="B77" s="20"/>
      <c r="C77" s="20">
        <v>3</v>
      </c>
      <c r="D77" s="198">
        <f t="shared" si="2"/>
        <v>741.49189200000001</v>
      </c>
      <c r="E77" s="190">
        <v>42064</v>
      </c>
      <c r="F77" s="191">
        <f t="shared" si="1"/>
        <v>753.68967256166661</v>
      </c>
      <c r="G77" s="20"/>
    </row>
    <row r="78" spans="2:7" x14ac:dyDescent="0.25">
      <c r="B78" s="20"/>
      <c r="C78" s="20">
        <v>4</v>
      </c>
      <c r="D78" s="198">
        <f t="shared" si="2"/>
        <v>711.62657999999999</v>
      </c>
      <c r="E78" s="190">
        <v>42095</v>
      </c>
      <c r="F78" s="191">
        <f t="shared" si="1"/>
        <v>762.52539555666692</v>
      </c>
      <c r="G78" s="20"/>
    </row>
    <row r="79" spans="2:7" x14ac:dyDescent="0.25">
      <c r="B79" s="20"/>
      <c r="C79" s="20">
        <v>5</v>
      </c>
      <c r="D79" s="198">
        <f t="shared" si="2"/>
        <v>664.58841600000005</v>
      </c>
      <c r="E79" s="190">
        <v>42125</v>
      </c>
      <c r="F79" s="191">
        <f t="shared" si="1"/>
        <v>754.0105249875005</v>
      </c>
      <c r="G79" s="20"/>
    </row>
    <row r="80" spans="2:7" x14ac:dyDescent="0.25">
      <c r="B80" s="20"/>
      <c r="C80" s="20">
        <v>6</v>
      </c>
      <c r="D80" s="198">
        <f t="shared" si="2"/>
        <v>669.03745000000004</v>
      </c>
      <c r="E80" s="190">
        <v>42156</v>
      </c>
      <c r="F80" s="191">
        <f t="shared" si="1"/>
        <v>760.6057271575005</v>
      </c>
      <c r="G80" s="20"/>
    </row>
    <row r="81" spans="2:7" x14ac:dyDescent="0.25">
      <c r="B81" s="20"/>
      <c r="C81" s="20">
        <v>7</v>
      </c>
      <c r="D81" s="198">
        <f t="shared" si="2"/>
        <v>887.79529500000001</v>
      </c>
      <c r="E81" s="190">
        <v>42186</v>
      </c>
      <c r="F81" s="191">
        <f t="shared" si="1"/>
        <v>780.59437948916695</v>
      </c>
      <c r="G81" s="20"/>
    </row>
    <row r="82" spans="2:7" x14ac:dyDescent="0.25">
      <c r="B82" s="20"/>
      <c r="C82" s="20">
        <v>8</v>
      </c>
      <c r="D82" s="198">
        <f t="shared" si="2"/>
        <v>723.30850299999997</v>
      </c>
      <c r="E82" s="190">
        <v>42217</v>
      </c>
      <c r="F82" s="191">
        <f t="shared" si="1"/>
        <v>781.54462028000069</v>
      </c>
      <c r="G82" s="20"/>
    </row>
    <row r="83" spans="2:7" x14ac:dyDescent="0.25">
      <c r="B83" s="20"/>
      <c r="C83" s="20">
        <v>9</v>
      </c>
      <c r="D83" s="198">
        <f t="shared" si="2"/>
        <v>698.77636099999995</v>
      </c>
      <c r="E83" s="190">
        <v>42248</v>
      </c>
      <c r="F83" s="191">
        <f t="shared" si="1"/>
        <v>789.90831136166719</v>
      </c>
      <c r="G83" s="20"/>
    </row>
    <row r="84" spans="2:7" x14ac:dyDescent="0.25">
      <c r="B84" s="20"/>
      <c r="C84" s="20">
        <v>10</v>
      </c>
      <c r="D84" s="198">
        <f t="shared" si="2"/>
        <v>857.30211199999997</v>
      </c>
      <c r="E84" s="190">
        <v>42278</v>
      </c>
      <c r="F84" s="191">
        <f t="shared" si="1"/>
        <v>792.15712221583408</v>
      </c>
      <c r="G84" s="20"/>
    </row>
    <row r="85" spans="2:7" x14ac:dyDescent="0.25">
      <c r="B85" s="20"/>
      <c r="C85" s="20">
        <v>11</v>
      </c>
      <c r="D85" s="198">
        <f t="shared" si="2"/>
        <v>782.74909200000002</v>
      </c>
      <c r="E85" s="190">
        <v>42309</v>
      </c>
      <c r="F85" s="191">
        <f t="shared" si="1"/>
        <v>787.16152847583362</v>
      </c>
      <c r="G85" s="20"/>
    </row>
    <row r="86" spans="2:7" x14ac:dyDescent="0.25">
      <c r="B86" s="20"/>
      <c r="C86" s="20">
        <v>12</v>
      </c>
      <c r="D86" s="198">
        <f>C24</f>
        <v>712.50206200000002</v>
      </c>
      <c r="E86" s="190">
        <v>42339</v>
      </c>
      <c r="F86" s="191">
        <f t="shared" si="1"/>
        <v>783.78389016666677</v>
      </c>
      <c r="G86" s="20"/>
    </row>
    <row r="87" spans="2:7" x14ac:dyDescent="0.25">
      <c r="B87" s="20">
        <v>2015</v>
      </c>
      <c r="C87" s="20">
        <v>1</v>
      </c>
      <c r="D87" s="198">
        <f t="shared" ref="D87:D97" si="3">D13</f>
        <v>586.72821599999997</v>
      </c>
      <c r="E87" s="190">
        <v>42370</v>
      </c>
      <c r="F87" s="191">
        <f t="shared" si="1"/>
        <v>750.50389258333337</v>
      </c>
      <c r="G87" s="20"/>
    </row>
    <row r="88" spans="2:7" x14ac:dyDescent="0.25">
      <c r="B88" s="20"/>
      <c r="C88" s="20">
        <v>2</v>
      </c>
      <c r="D88" s="198">
        <f t="shared" si="3"/>
        <v>502.744258</v>
      </c>
      <c r="E88" s="190">
        <v>42401</v>
      </c>
      <c r="F88" s="191">
        <f t="shared" si="1"/>
        <v>711.55418641666677</v>
      </c>
      <c r="G88" s="20"/>
    </row>
    <row r="89" spans="2:7" x14ac:dyDescent="0.25">
      <c r="B89" s="20"/>
      <c r="C89" s="20">
        <v>3</v>
      </c>
      <c r="D89" s="198">
        <f t="shared" si="3"/>
        <v>509.01388200000002</v>
      </c>
      <c r="E89" s="190">
        <v>42430</v>
      </c>
      <c r="F89" s="191">
        <f t="shared" si="1"/>
        <v>692.18101891666674</v>
      </c>
      <c r="G89" s="20"/>
    </row>
    <row r="90" spans="2:7" x14ac:dyDescent="0.25">
      <c r="B90" s="20"/>
      <c r="C90" s="20">
        <v>4</v>
      </c>
      <c r="D90" s="198">
        <f t="shared" si="3"/>
        <v>587.59587899999997</v>
      </c>
      <c r="E90" s="190">
        <v>42461</v>
      </c>
      <c r="F90" s="191">
        <f t="shared" si="1"/>
        <v>681.84512716666677</v>
      </c>
      <c r="G90" s="20"/>
    </row>
    <row r="91" spans="2:7" x14ac:dyDescent="0.25">
      <c r="B91" s="20"/>
      <c r="C91" s="20">
        <v>5</v>
      </c>
      <c r="D91" s="198">
        <f t="shared" si="3"/>
        <v>557.15808100000004</v>
      </c>
      <c r="E91" s="190">
        <v>42491</v>
      </c>
      <c r="F91" s="191">
        <f t="shared" si="1"/>
        <v>672.89259924999988</v>
      </c>
      <c r="G91" s="20"/>
    </row>
    <row r="92" spans="2:7" x14ac:dyDescent="0.25">
      <c r="B92" s="20"/>
      <c r="C92" s="20">
        <v>6</v>
      </c>
      <c r="D92" s="198">
        <f t="shared" si="3"/>
        <v>583.10082899999998</v>
      </c>
      <c r="E92" s="190">
        <v>42522</v>
      </c>
      <c r="F92" s="191">
        <f t="shared" si="1"/>
        <v>665.73121416666675</v>
      </c>
      <c r="G92" s="20"/>
    </row>
    <row r="93" spans="2:7" x14ac:dyDescent="0.25">
      <c r="B93" s="20"/>
      <c r="C93" s="20">
        <v>7</v>
      </c>
      <c r="D93" s="198">
        <f t="shared" si="3"/>
        <v>512.98372199999994</v>
      </c>
      <c r="E93" s="190">
        <v>42552</v>
      </c>
      <c r="F93" s="191">
        <f t="shared" si="1"/>
        <v>634.49691641666652</v>
      </c>
      <c r="G93" s="20"/>
    </row>
    <row r="94" spans="2:7" x14ac:dyDescent="0.25">
      <c r="B94" s="20"/>
      <c r="C94" s="20">
        <v>8</v>
      </c>
      <c r="D94" s="198">
        <f t="shared" si="3"/>
        <v>603.32587999999998</v>
      </c>
      <c r="E94" s="190">
        <v>42583</v>
      </c>
      <c r="F94" s="191">
        <f t="shared" si="1"/>
        <v>624.49836450000009</v>
      </c>
      <c r="G94" s="20"/>
    </row>
    <row r="95" spans="2:7" x14ac:dyDescent="0.25">
      <c r="B95" s="20"/>
      <c r="C95" s="20">
        <v>9</v>
      </c>
      <c r="D95" s="198">
        <f t="shared" si="3"/>
        <v>583.42207599999995</v>
      </c>
      <c r="E95" s="190">
        <v>42614</v>
      </c>
      <c r="F95" s="191">
        <f t="shared" si="1"/>
        <v>614.88550741666666</v>
      </c>
      <c r="G95" s="20"/>
    </row>
    <row r="96" spans="2:7" x14ac:dyDescent="0.25">
      <c r="B96" s="20"/>
      <c r="C96" s="20">
        <v>10</v>
      </c>
      <c r="D96" s="198">
        <f t="shared" si="3"/>
        <v>553.76557400000002</v>
      </c>
      <c r="E96" s="190">
        <v>42644</v>
      </c>
      <c r="F96" s="191">
        <f t="shared" si="1"/>
        <v>589.59079591666671</v>
      </c>
      <c r="G96" s="20"/>
    </row>
    <row r="97" spans="2:7" x14ac:dyDescent="0.25">
      <c r="B97" s="20"/>
      <c r="C97" s="20">
        <v>11</v>
      </c>
      <c r="D97" s="198">
        <f t="shared" si="3"/>
        <v>649.01434700000004</v>
      </c>
      <c r="E97" s="190">
        <v>42675</v>
      </c>
      <c r="F97" s="191">
        <f t="shared" si="1"/>
        <v>578.44623383333339</v>
      </c>
      <c r="G97" s="20"/>
    </row>
    <row r="98" spans="2:7" x14ac:dyDescent="0.25">
      <c r="B98" s="20"/>
      <c r="C98" s="20">
        <v>12</v>
      </c>
      <c r="D98" s="198">
        <f>D24</f>
        <v>630.93911900000001</v>
      </c>
      <c r="E98" s="190">
        <v>42705</v>
      </c>
      <c r="F98" s="191">
        <f t="shared" si="1"/>
        <v>571.64932191666662</v>
      </c>
      <c r="G98" s="20"/>
    </row>
    <row r="99" spans="2:7" x14ac:dyDescent="0.25">
      <c r="B99" s="20">
        <v>2016</v>
      </c>
      <c r="C99" s="20">
        <v>1</v>
      </c>
      <c r="D99" s="198">
        <f t="shared" ref="D99:D109" si="4">E13</f>
        <v>479.981787</v>
      </c>
      <c r="E99" s="190">
        <v>42736</v>
      </c>
      <c r="F99" s="191">
        <f t="shared" si="1"/>
        <v>562.7537861666666</v>
      </c>
      <c r="G99" s="20"/>
    </row>
    <row r="100" spans="2:7" x14ac:dyDescent="0.25">
      <c r="B100" s="20"/>
      <c r="C100" s="20">
        <v>2</v>
      </c>
      <c r="D100" s="198">
        <f t="shared" si="4"/>
        <v>494.18200400000001</v>
      </c>
      <c r="E100" s="190">
        <v>42767</v>
      </c>
      <c r="F100" s="191">
        <f t="shared" si="1"/>
        <v>562.04026499999998</v>
      </c>
      <c r="G100" s="20"/>
    </row>
    <row r="101" spans="2:7" x14ac:dyDescent="0.25">
      <c r="B101" s="20"/>
      <c r="C101" s="20">
        <v>3</v>
      </c>
      <c r="D101" s="198">
        <f t="shared" si="4"/>
        <v>640.82073800000001</v>
      </c>
      <c r="E101" s="190">
        <v>42795</v>
      </c>
      <c r="F101" s="191">
        <f t="shared" si="1"/>
        <v>573.02416966666658</v>
      </c>
      <c r="G101" s="20"/>
    </row>
    <row r="102" spans="2:7" x14ac:dyDescent="0.25">
      <c r="B102" s="20"/>
      <c r="C102" s="20">
        <v>4</v>
      </c>
      <c r="D102" s="198">
        <f t="shared" si="4"/>
        <v>616.10172699999998</v>
      </c>
      <c r="E102" s="190">
        <v>42826</v>
      </c>
      <c r="F102" s="191">
        <f t="shared" si="1"/>
        <v>575.39965700000005</v>
      </c>
      <c r="G102" s="20"/>
    </row>
    <row r="103" spans="2:7" x14ac:dyDescent="0.25">
      <c r="B103" s="20"/>
      <c r="C103" s="20">
        <v>5</v>
      </c>
      <c r="D103" s="198">
        <f t="shared" si="4"/>
        <v>596.985952</v>
      </c>
      <c r="E103" s="190">
        <v>42856</v>
      </c>
      <c r="F103" s="191">
        <f t="shared" si="1"/>
        <v>578.71864625000001</v>
      </c>
      <c r="G103" s="20"/>
    </row>
    <row r="104" spans="2:7" x14ac:dyDescent="0.25">
      <c r="B104" s="20"/>
      <c r="C104" s="20">
        <v>6</v>
      </c>
      <c r="D104" s="198">
        <f t="shared" si="4"/>
        <v>563.69954299999995</v>
      </c>
      <c r="E104" s="190">
        <v>42887</v>
      </c>
      <c r="F104" s="191">
        <f t="shared" si="1"/>
        <v>577.10187241666665</v>
      </c>
      <c r="G104" s="20"/>
    </row>
    <row r="105" spans="2:7" x14ac:dyDescent="0.25">
      <c r="B105" s="20"/>
      <c r="C105" s="20">
        <v>7</v>
      </c>
      <c r="D105" s="198">
        <f t="shared" si="4"/>
        <v>593.71868800000004</v>
      </c>
      <c r="E105" s="190">
        <v>42917</v>
      </c>
      <c r="F105" s="191">
        <f t="shared" si="1"/>
        <v>583.82978624999998</v>
      </c>
      <c r="G105" s="20"/>
    </row>
    <row r="106" spans="2:7" x14ac:dyDescent="0.25">
      <c r="B106" s="20"/>
      <c r="C106" s="20">
        <v>8</v>
      </c>
      <c r="D106" s="198">
        <f t="shared" si="4"/>
        <v>594.22548800000004</v>
      </c>
      <c r="E106" s="190">
        <v>42948</v>
      </c>
      <c r="F106" s="191">
        <f t="shared" si="1"/>
        <v>583.07142024999996</v>
      </c>
      <c r="G106" s="20"/>
    </row>
    <row r="107" spans="2:7" x14ac:dyDescent="0.25">
      <c r="B107" s="20"/>
      <c r="C107" s="20">
        <v>9</v>
      </c>
      <c r="D107" s="198">
        <f t="shared" si="4"/>
        <v>618.38461700000005</v>
      </c>
      <c r="E107" s="190">
        <v>42979</v>
      </c>
      <c r="F107" s="191">
        <f t="shared" si="1"/>
        <v>585.98496533333321</v>
      </c>
      <c r="G107" s="20"/>
    </row>
    <row r="108" spans="2:7" x14ac:dyDescent="0.25">
      <c r="B108" s="20"/>
      <c r="C108" s="20">
        <v>10</v>
      </c>
      <c r="D108" s="198">
        <f t="shared" si="4"/>
        <v>635.65676299999996</v>
      </c>
      <c r="E108" s="190">
        <v>43009</v>
      </c>
      <c r="F108" s="191">
        <f t="shared" si="1"/>
        <v>592.8092310833332</v>
      </c>
      <c r="G108" s="20"/>
    </row>
    <row r="109" spans="2:7" x14ac:dyDescent="0.25">
      <c r="B109" s="20"/>
      <c r="C109" s="20">
        <v>11</v>
      </c>
      <c r="D109" s="198">
        <f t="shared" si="4"/>
        <v>620.714877</v>
      </c>
      <c r="E109" s="190">
        <v>43040</v>
      </c>
      <c r="F109" s="191">
        <f t="shared" si="1"/>
        <v>590.45094191666669</v>
      </c>
      <c r="G109" s="20"/>
    </row>
    <row r="110" spans="2:7" x14ac:dyDescent="0.25">
      <c r="B110" s="20"/>
      <c r="C110" s="20">
        <v>12</v>
      </c>
      <c r="D110" s="198">
        <f>E24</f>
        <v>524.59719199999995</v>
      </c>
      <c r="E110" s="190">
        <v>43070</v>
      </c>
      <c r="F110" s="191">
        <f t="shared" si="1"/>
        <v>581.58911466666666</v>
      </c>
      <c r="G110" s="20"/>
    </row>
    <row r="111" spans="2:7" x14ac:dyDescent="0.25">
      <c r="B111" s="20">
        <v>2017</v>
      </c>
      <c r="C111" s="20">
        <v>1</v>
      </c>
      <c r="D111" s="198">
        <f>F13</f>
        <v>562.79941699999995</v>
      </c>
      <c r="E111" s="190">
        <v>43101</v>
      </c>
      <c r="F111" s="191">
        <f t="shared" si="1"/>
        <v>588.49058383333329</v>
      </c>
      <c r="G111" s="20"/>
    </row>
    <row r="112" spans="2:7" x14ac:dyDescent="0.25">
      <c r="B112" s="20"/>
      <c r="C112" s="20">
        <v>2</v>
      </c>
      <c r="D112" s="198">
        <f>F14</f>
        <v>544.69058399999994</v>
      </c>
      <c r="E112" s="190">
        <v>43132</v>
      </c>
      <c r="F112" s="191">
        <f t="shared" si="1"/>
        <v>592.69963216666667</v>
      </c>
      <c r="G112" s="20"/>
    </row>
    <row r="113" spans="2:7" x14ac:dyDescent="0.25">
      <c r="B113" s="20"/>
      <c r="C113" s="20">
        <v>3</v>
      </c>
      <c r="D113" s="198">
        <f t="shared" ref="D113:D122" si="5">F15</f>
        <v>542.90115400000002</v>
      </c>
      <c r="E113" s="190">
        <v>43160</v>
      </c>
      <c r="F113" s="191">
        <f t="shared" si="1"/>
        <v>584.5396668333334</v>
      </c>
      <c r="G113" s="20"/>
    </row>
    <row r="114" spans="2:7" x14ac:dyDescent="0.25">
      <c r="B114" s="20"/>
      <c r="C114" s="20">
        <v>4</v>
      </c>
      <c r="D114" s="198">
        <f t="shared" si="5"/>
        <v>681.66151000000002</v>
      </c>
      <c r="E114" s="190">
        <v>43191</v>
      </c>
      <c r="F114" s="191">
        <f t="shared" si="1"/>
        <v>590.00298208333345</v>
      </c>
      <c r="G114" s="20"/>
    </row>
    <row r="115" spans="2:7" x14ac:dyDescent="0.25">
      <c r="B115" s="20"/>
      <c r="C115" s="20">
        <v>5</v>
      </c>
      <c r="D115" s="198">
        <f t="shared" si="5"/>
        <v>781.19141000000002</v>
      </c>
      <c r="E115" s="190">
        <v>43221</v>
      </c>
      <c r="F115" s="191">
        <f t="shared" si="1"/>
        <v>605.35343691666674</v>
      </c>
      <c r="G115" s="20"/>
    </row>
    <row r="116" spans="2:7" x14ac:dyDescent="0.25">
      <c r="B116" s="20"/>
      <c r="C116" s="20">
        <v>6</v>
      </c>
      <c r="D116" s="198">
        <f t="shared" si="5"/>
        <v>622.76363800000001</v>
      </c>
      <c r="E116" s="190">
        <v>43252</v>
      </c>
      <c r="F116" s="191">
        <f t="shared" ref="F116" si="6">+AVERAGE(D105:D116)</f>
        <v>610.27544483333338</v>
      </c>
      <c r="G116" s="20"/>
    </row>
    <row r="117" spans="2:7" x14ac:dyDescent="0.25">
      <c r="B117" s="20"/>
      <c r="C117" s="20">
        <v>7</v>
      </c>
      <c r="D117" s="198">
        <f t="shared" si="5"/>
        <v>615.44383900000003</v>
      </c>
      <c r="E117" s="190">
        <v>43282</v>
      </c>
      <c r="F117" s="191">
        <f t="shared" ref="F117:F118" si="7">+AVERAGE(D106:D117)</f>
        <v>612.08587408333335</v>
      </c>
      <c r="G117" s="20"/>
    </row>
    <row r="118" spans="2:7" x14ac:dyDescent="0.25">
      <c r="B118" s="20"/>
      <c r="C118" s="20">
        <v>8</v>
      </c>
      <c r="D118" s="198">
        <f t="shared" si="5"/>
        <v>607.51644599999997</v>
      </c>
      <c r="E118" s="190">
        <v>43313</v>
      </c>
      <c r="F118" s="191">
        <f t="shared" si="7"/>
        <v>613.19345391666673</v>
      </c>
      <c r="G118" s="20"/>
    </row>
    <row r="119" spans="2:7" x14ac:dyDescent="0.25">
      <c r="B119" s="20"/>
      <c r="C119" s="20">
        <v>9</v>
      </c>
      <c r="D119" s="198">
        <f t="shared" si="5"/>
        <v>624.880854</v>
      </c>
      <c r="E119" s="190">
        <v>43344</v>
      </c>
      <c r="F119" s="191">
        <f t="shared" ref="F119" si="8">+AVERAGE(D108:D119)</f>
        <v>613.73480700000005</v>
      </c>
      <c r="G119" s="20"/>
    </row>
    <row r="120" spans="2:7" x14ac:dyDescent="0.25">
      <c r="B120" s="20"/>
      <c r="C120" s="20">
        <v>10</v>
      </c>
      <c r="D120" s="198">
        <f t="shared" si="5"/>
        <v>926.28859499999999</v>
      </c>
      <c r="E120" s="190">
        <v>43374</v>
      </c>
      <c r="F120" s="191">
        <f>+AVERAGE(D109:D120)</f>
        <v>637.95412633333331</v>
      </c>
      <c r="G120" s="20"/>
    </row>
    <row r="121" spans="2:7" x14ac:dyDescent="0.25">
      <c r="B121" s="20"/>
      <c r="C121" s="20">
        <v>11</v>
      </c>
      <c r="D121" s="198">
        <f t="shared" si="5"/>
        <v>690.54472799999996</v>
      </c>
      <c r="E121" s="190">
        <v>43405</v>
      </c>
      <c r="F121" s="191">
        <f>+AVERAGE(D110:D121)</f>
        <v>643.7732805833333</v>
      </c>
      <c r="G121" s="20"/>
    </row>
    <row r="122" spans="2:7" x14ac:dyDescent="0.25">
      <c r="B122" s="20"/>
      <c r="C122" s="20">
        <v>12</v>
      </c>
      <c r="D122" s="198">
        <f t="shared" si="5"/>
        <v>663.39654599999994</v>
      </c>
      <c r="E122" s="190">
        <v>43435</v>
      </c>
      <c r="F122" s="191">
        <f t="shared" ref="F122:F125" si="9">+AVERAGE(D111:D122)</f>
        <v>655.33989341666654</v>
      </c>
      <c r="G122" s="20"/>
    </row>
    <row r="123" spans="2:7" x14ac:dyDescent="0.25">
      <c r="B123" s="20">
        <v>2017</v>
      </c>
      <c r="C123" s="20">
        <v>1</v>
      </c>
      <c r="D123" s="198">
        <f t="shared" ref="D123:D130" si="10">G13</f>
        <v>643.21643500000005</v>
      </c>
      <c r="E123" s="190">
        <v>43466</v>
      </c>
      <c r="F123" s="191">
        <f t="shared" si="9"/>
        <v>662.04131158333337</v>
      </c>
      <c r="G123" s="20"/>
    </row>
    <row r="124" spans="2:7" x14ac:dyDescent="0.25">
      <c r="B124" s="20"/>
      <c r="C124" s="20">
        <v>2</v>
      </c>
      <c r="D124" s="198">
        <f t="shared" si="10"/>
        <v>641.79865099999995</v>
      </c>
      <c r="E124" s="190">
        <v>43497</v>
      </c>
      <c r="F124" s="191">
        <f t="shared" si="9"/>
        <v>670.13365050000004</v>
      </c>
      <c r="G124" s="20"/>
    </row>
    <row r="125" spans="2:7" x14ac:dyDescent="0.25">
      <c r="B125" s="39"/>
      <c r="C125" s="20">
        <v>3</v>
      </c>
      <c r="D125" s="198">
        <f t="shared" si="10"/>
        <v>623.22109999999998</v>
      </c>
      <c r="E125" s="190">
        <v>43525</v>
      </c>
      <c r="F125" s="191">
        <f t="shared" si="9"/>
        <v>676.82697933333327</v>
      </c>
      <c r="G125" s="39"/>
    </row>
    <row r="126" spans="2:7" x14ac:dyDescent="0.25">
      <c r="B126" s="39"/>
      <c r="C126" s="20">
        <v>4</v>
      </c>
      <c r="D126" s="198">
        <f t="shared" si="10"/>
        <v>799.77174100000002</v>
      </c>
      <c r="E126" s="190">
        <v>43556</v>
      </c>
      <c r="F126" s="191">
        <f t="shared" ref="F126" si="11">+AVERAGE(D115:D126)</f>
        <v>686.66949858333328</v>
      </c>
      <c r="G126" s="39"/>
    </row>
    <row r="127" spans="2:7" x14ac:dyDescent="0.25">
      <c r="B127" s="39"/>
      <c r="C127" s="20">
        <v>5</v>
      </c>
      <c r="D127" s="198">
        <f>G17</f>
        <v>776.22064899999998</v>
      </c>
      <c r="E127" s="190">
        <v>43586</v>
      </c>
      <c r="F127" s="191">
        <f>+AVERAGE(D116:D127)</f>
        <v>686.25526850000006</v>
      </c>
      <c r="G127" s="39"/>
    </row>
    <row r="128" spans="2:7" x14ac:dyDescent="0.25">
      <c r="B128" s="39"/>
      <c r="C128" s="20">
        <v>6</v>
      </c>
      <c r="D128" s="198">
        <f t="shared" si="10"/>
        <v>657.87066600000003</v>
      </c>
      <c r="E128" s="190">
        <v>43617</v>
      </c>
      <c r="F128" s="191">
        <f>+AVERAGE(D117:D128)</f>
        <v>689.18085416666656</v>
      </c>
      <c r="G128" s="39"/>
    </row>
    <row r="129" spans="2:7" x14ac:dyDescent="0.25">
      <c r="B129" s="39"/>
      <c r="C129" s="20">
        <v>7</v>
      </c>
      <c r="D129" s="198">
        <f t="shared" si="10"/>
        <v>710.18307100000004</v>
      </c>
      <c r="E129" s="190">
        <v>43647</v>
      </c>
      <c r="F129" s="191">
        <f>+AVERAGE(D118:D129)</f>
        <v>697.07579016666659</v>
      </c>
      <c r="G129" s="39"/>
    </row>
    <row r="130" spans="2:7" x14ac:dyDescent="0.25">
      <c r="B130" s="39"/>
      <c r="C130" s="20">
        <v>8</v>
      </c>
      <c r="D130" s="198">
        <f t="shared" si="10"/>
        <v>758.23229200000003</v>
      </c>
      <c r="E130" s="190">
        <v>43678</v>
      </c>
      <c r="F130" s="191">
        <f t="shared" ref="F130:F133" si="12">+AVERAGE(D119:D130)</f>
        <v>709.63544400000001</v>
      </c>
      <c r="G130" s="39"/>
    </row>
    <row r="131" spans="2:7" x14ac:dyDescent="0.25">
      <c r="B131" s="39"/>
      <c r="C131" s="20">
        <v>9</v>
      </c>
      <c r="D131" s="198">
        <f t="shared" ref="D131" si="13">G21</f>
        <v>0</v>
      </c>
      <c r="E131" s="190">
        <v>43709</v>
      </c>
      <c r="F131" s="191">
        <f>+AVERAGE(D120:D131)</f>
        <v>657.56203949999997</v>
      </c>
      <c r="G131" s="39"/>
    </row>
    <row r="132" spans="2:7" x14ac:dyDescent="0.25">
      <c r="B132" s="39"/>
      <c r="C132" s="20">
        <v>10</v>
      </c>
      <c r="D132" s="198">
        <f t="shared" ref="D132:D134" si="14">G22</f>
        <v>0</v>
      </c>
      <c r="E132" s="190">
        <v>43739</v>
      </c>
      <c r="F132" s="191">
        <f t="shared" si="12"/>
        <v>580.37132325000005</v>
      </c>
      <c r="G132" s="39"/>
    </row>
    <row r="133" spans="2:7" x14ac:dyDescent="0.25">
      <c r="B133" s="39"/>
      <c r="C133" s="20">
        <v>11</v>
      </c>
      <c r="D133" s="198">
        <f t="shared" si="14"/>
        <v>0</v>
      </c>
      <c r="E133" s="190">
        <v>43770</v>
      </c>
      <c r="F133" s="191">
        <f t="shared" si="12"/>
        <v>522.82592925000006</v>
      </c>
      <c r="G133" s="39"/>
    </row>
    <row r="134" spans="2:7" x14ac:dyDescent="0.25">
      <c r="B134" s="39"/>
      <c r="C134" s="39">
        <v>12</v>
      </c>
      <c r="D134" s="198">
        <f t="shared" si="14"/>
        <v>0</v>
      </c>
      <c r="E134" s="190">
        <v>43800</v>
      </c>
      <c r="F134" s="191">
        <f>+AVERAGE(D123:D134)</f>
        <v>467.54288374999993</v>
      </c>
      <c r="G134" s="39"/>
    </row>
    <row r="135" spans="2:7" x14ac:dyDescent="0.25">
      <c r="B135" s="39"/>
      <c r="C135" s="39"/>
      <c r="D135" s="39"/>
      <c r="E135" s="39"/>
      <c r="F135" s="39"/>
      <c r="G135" s="39"/>
    </row>
    <row r="136" spans="2:7" x14ac:dyDescent="0.25">
      <c r="B136" s="170"/>
      <c r="C136" s="170"/>
      <c r="D136" s="170"/>
      <c r="E136" s="170"/>
      <c r="F136" s="170"/>
      <c r="G136" s="170"/>
    </row>
    <row r="137" spans="2:7" x14ac:dyDescent="0.25">
      <c r="B137" s="170"/>
      <c r="C137" s="170"/>
      <c r="D137" s="170"/>
      <c r="E137" s="170"/>
      <c r="F137" s="170"/>
      <c r="G137" s="170"/>
    </row>
    <row r="138" spans="2:7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ignoredErrors>
    <ignoredError sqref="F66:F74" formulaRange="1"/>
  </ignoredError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146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3">
        <v>33360.852644110273</v>
      </c>
      <c r="D13" s="117">
        <v>35333.263108638217</v>
      </c>
      <c r="E13" s="114">
        <v>5.9123502794409699</v>
      </c>
      <c r="F13" s="114">
        <v>100</v>
      </c>
      <c r="G13" s="153">
        <v>4580.7123564600079</v>
      </c>
      <c r="H13" s="117">
        <v>4913.0763786400212</v>
      </c>
      <c r="I13" s="114">
        <v>7.2557278500863021</v>
      </c>
      <c r="J13" s="114">
        <v>100</v>
      </c>
      <c r="K13" s="16"/>
    </row>
    <row r="14" spans="1:14" x14ac:dyDescent="0.25">
      <c r="A14" s="14"/>
      <c r="B14" s="119" t="s">
        <v>357</v>
      </c>
      <c r="C14" s="117">
        <v>16048.344245950189</v>
      </c>
      <c r="D14" s="117">
        <v>18071.730706918388</v>
      </c>
      <c r="E14" s="29">
        <v>12.608069904026408</v>
      </c>
      <c r="F14" s="29">
        <v>51.146509314335709</v>
      </c>
      <c r="G14" s="117">
        <v>2157.242375390018</v>
      </c>
      <c r="H14" s="117">
        <v>2583.0847312000246</v>
      </c>
      <c r="I14" s="29">
        <v>19.740125665435105</v>
      </c>
      <c r="J14" s="29">
        <v>52.575708825333656</v>
      </c>
      <c r="K14" s="16"/>
    </row>
    <row r="15" spans="1:14" x14ac:dyDescent="0.25">
      <c r="A15" s="14"/>
      <c r="B15" s="9" t="s">
        <v>358</v>
      </c>
      <c r="C15" s="118">
        <v>5174.4504219601376</v>
      </c>
      <c r="D15" s="22">
        <v>5064.4572820099002</v>
      </c>
      <c r="E15" s="105">
        <v>-2.1256970495539318</v>
      </c>
      <c r="F15" s="105">
        <v>14.333398153570906</v>
      </c>
      <c r="G15" s="118">
        <v>755.48307137999484</v>
      </c>
      <c r="H15" s="22">
        <v>633.58904919999759</v>
      </c>
      <c r="I15" s="105">
        <v>-16.134580217309292</v>
      </c>
      <c r="J15" s="105">
        <v>12.895973935080166</v>
      </c>
      <c r="K15" s="16"/>
    </row>
    <row r="16" spans="1:14" x14ac:dyDescent="0.25">
      <c r="A16" s="14"/>
      <c r="B16" s="9" t="s">
        <v>359</v>
      </c>
      <c r="C16" s="118">
        <v>2797.7043529699813</v>
      </c>
      <c r="D16" s="22">
        <v>2848.5069144799286</v>
      </c>
      <c r="E16" s="105">
        <v>1.8158659779764275</v>
      </c>
      <c r="F16" s="105">
        <v>8.0618280449266813</v>
      </c>
      <c r="G16" s="118">
        <v>382.69261727999867</v>
      </c>
      <c r="H16" s="22">
        <v>416.99765526999892</v>
      </c>
      <c r="I16" s="105">
        <v>8.9641232783178602</v>
      </c>
      <c r="J16" s="105">
        <v>8.4875060579747625</v>
      </c>
      <c r="K16" s="16"/>
    </row>
    <row r="17" spans="1:11" x14ac:dyDescent="0.25">
      <c r="A17" s="14"/>
      <c r="B17" s="9" t="s">
        <v>360</v>
      </c>
      <c r="C17" s="118">
        <v>2705.2125068799619</v>
      </c>
      <c r="D17" s="22">
        <v>2815.867435160043</v>
      </c>
      <c r="E17" s="105">
        <v>4.0904338568101606</v>
      </c>
      <c r="F17" s="105">
        <v>7.969451976462441</v>
      </c>
      <c r="G17" s="118">
        <v>382.02297908999805</v>
      </c>
      <c r="H17" s="22">
        <v>379.93473104000242</v>
      </c>
      <c r="I17" s="105">
        <v>-0.54662891090215826</v>
      </c>
      <c r="J17" s="105">
        <v>7.7331330058656933</v>
      </c>
      <c r="K17" s="16"/>
    </row>
    <row r="18" spans="1:11" x14ac:dyDescent="0.25">
      <c r="A18" s="14"/>
      <c r="B18" s="9" t="s">
        <v>361</v>
      </c>
      <c r="C18" s="118">
        <v>1991.4864160400123</v>
      </c>
      <c r="D18" s="22">
        <v>1927.0974758099901</v>
      </c>
      <c r="E18" s="105">
        <v>-3.2332101143856651</v>
      </c>
      <c r="F18" s="105">
        <v>5.4540602997373782</v>
      </c>
      <c r="G18" s="118">
        <v>269.39070775999937</v>
      </c>
      <c r="H18" s="22">
        <v>258.2890928799992</v>
      </c>
      <c r="I18" s="105">
        <v>-4.1210088396555271</v>
      </c>
      <c r="J18" s="105">
        <v>5.2571764201128843</v>
      </c>
      <c r="K18" s="16"/>
    </row>
    <row r="19" spans="1:11" x14ac:dyDescent="0.25">
      <c r="A19" s="14"/>
      <c r="B19" s="9" t="s">
        <v>362</v>
      </c>
      <c r="C19" s="118">
        <v>1770.9410661899853</v>
      </c>
      <c r="D19" s="22">
        <v>1687.2215504299752</v>
      </c>
      <c r="E19" s="105">
        <v>-4.7274026989573947</v>
      </c>
      <c r="F19" s="105">
        <v>4.77516482200447</v>
      </c>
      <c r="G19" s="118">
        <v>222.01963953999913</v>
      </c>
      <c r="H19" s="22">
        <v>245.14840295999954</v>
      </c>
      <c r="I19" s="105">
        <v>10.417440307497451</v>
      </c>
      <c r="J19" s="105">
        <v>4.9897128411396405</v>
      </c>
      <c r="K19" s="16"/>
    </row>
    <row r="20" spans="1:11" x14ac:dyDescent="0.25">
      <c r="A20" s="14"/>
      <c r="B20" s="9" t="s">
        <v>363</v>
      </c>
      <c r="C20" s="118">
        <v>482.67617258000024</v>
      </c>
      <c r="D20" s="22">
        <v>479.21307588999838</v>
      </c>
      <c r="E20" s="105">
        <v>-0.71747827772208339</v>
      </c>
      <c r="F20" s="105">
        <v>1.3562661178973905</v>
      </c>
      <c r="G20" s="118">
        <v>69.514802969999963</v>
      </c>
      <c r="H20" s="22">
        <v>72.79758602000004</v>
      </c>
      <c r="I20" s="105">
        <v>4.7224230088328101</v>
      </c>
      <c r="J20" s="105">
        <v>1.4817108550661489</v>
      </c>
      <c r="K20" s="16"/>
    </row>
    <row r="21" spans="1:11" x14ac:dyDescent="0.25">
      <c r="A21" s="14"/>
      <c r="B21" s="9" t="s">
        <v>364</v>
      </c>
      <c r="C21" s="118">
        <v>475.13287040000233</v>
      </c>
      <c r="D21" s="22">
        <v>438.26946943000121</v>
      </c>
      <c r="E21" s="105">
        <v>-7.7585457177413941</v>
      </c>
      <c r="F21" s="105">
        <v>1.2403877560995882</v>
      </c>
      <c r="G21" s="118">
        <v>69.040051339999991</v>
      </c>
      <c r="H21" s="22">
        <v>39.722622549999969</v>
      </c>
      <c r="I21" s="105">
        <v>-42.464378604849443</v>
      </c>
      <c r="J21" s="105">
        <v>0.8085081421224618</v>
      </c>
      <c r="K21" s="16"/>
    </row>
    <row r="22" spans="1:11" x14ac:dyDescent="0.25">
      <c r="A22" s="14"/>
      <c r="B22" s="9" t="s">
        <v>365</v>
      </c>
      <c r="C22" s="118">
        <v>354.20016847000159</v>
      </c>
      <c r="D22" s="22">
        <v>360.24293354999867</v>
      </c>
      <c r="E22" s="105">
        <v>1.7060311140165041</v>
      </c>
      <c r="F22" s="105">
        <v>1.019557498673048</v>
      </c>
      <c r="G22" s="118">
        <v>48.585522069999996</v>
      </c>
      <c r="H22" s="22">
        <v>55.744323639999756</v>
      </c>
      <c r="I22" s="105">
        <v>14.73443376750312</v>
      </c>
      <c r="J22" s="105">
        <v>1.1346113787758829</v>
      </c>
      <c r="K22" s="16"/>
    </row>
    <row r="23" spans="1:11" x14ac:dyDescent="0.25">
      <c r="A23" s="14"/>
      <c r="B23" s="9" t="s">
        <v>366</v>
      </c>
      <c r="C23" s="118">
        <v>263.19112187999963</v>
      </c>
      <c r="D23" s="22">
        <v>279.25304485999959</v>
      </c>
      <c r="E23" s="105">
        <v>6.1027601787127628</v>
      </c>
      <c r="F23" s="105">
        <v>0.79034037700222559</v>
      </c>
      <c r="G23" s="118">
        <v>52.145452410000033</v>
      </c>
      <c r="H23" s="22">
        <v>29.463760320000009</v>
      </c>
      <c r="I23" s="105">
        <v>-43.496970573123861</v>
      </c>
      <c r="J23" s="105">
        <v>0.59970084015172209</v>
      </c>
      <c r="K23" s="16"/>
    </row>
    <row r="24" spans="1:11" x14ac:dyDescent="0.25">
      <c r="A24" s="14"/>
      <c r="B24" s="9" t="s">
        <v>367</v>
      </c>
      <c r="C24" s="118">
        <v>229.5133899800006</v>
      </c>
      <c r="D24" s="22">
        <v>249.2279831000013</v>
      </c>
      <c r="E24" s="105">
        <v>8.5897354928697656</v>
      </c>
      <c r="F24" s="105">
        <v>0.70536361822486315</v>
      </c>
      <c r="G24" s="118">
        <v>35.494799809999925</v>
      </c>
      <c r="H24" s="22">
        <v>32.215925559999945</v>
      </c>
      <c r="I24" s="105">
        <v>-9.2376186583709838</v>
      </c>
      <c r="J24" s="105">
        <v>0.65571798761487143</v>
      </c>
      <c r="K24" s="16"/>
    </row>
    <row r="25" spans="1:11" x14ac:dyDescent="0.25">
      <c r="A25" s="14"/>
      <c r="B25" s="9" t="s">
        <v>368</v>
      </c>
      <c r="C25" s="118">
        <v>205.59464306000038</v>
      </c>
      <c r="D25" s="22">
        <v>241.8843925399992</v>
      </c>
      <c r="E25" s="105">
        <v>17.651116264448618</v>
      </c>
      <c r="F25" s="105">
        <v>0.68457983004933309</v>
      </c>
      <c r="G25" s="118">
        <v>24.526858039999961</v>
      </c>
      <c r="H25" s="22">
        <v>31.638672989999996</v>
      </c>
      <c r="I25" s="105">
        <v>28.99602932589913</v>
      </c>
      <c r="J25" s="105">
        <v>0.64396867770164468</v>
      </c>
      <c r="K25" s="16"/>
    </row>
    <row r="26" spans="1:11" x14ac:dyDescent="0.25">
      <c r="A26" s="14"/>
      <c r="B26" s="9" t="s">
        <v>369</v>
      </c>
      <c r="C26" s="118">
        <v>245.11197832999977</v>
      </c>
      <c r="D26" s="22">
        <v>222.00553860000016</v>
      </c>
      <c r="E26" s="105">
        <v>-9.4268912875774991</v>
      </c>
      <c r="F26" s="105">
        <v>0.62831881085368713</v>
      </c>
      <c r="G26" s="118">
        <v>34.630643520000021</v>
      </c>
      <c r="H26" s="22">
        <v>27.974256579999977</v>
      </c>
      <c r="I26" s="105">
        <v>-19.22108936888748</v>
      </c>
      <c r="J26" s="105">
        <v>0.56938371041045122</v>
      </c>
      <c r="K26" s="16"/>
    </row>
    <row r="27" spans="1:11" x14ac:dyDescent="0.25">
      <c r="A27" s="14"/>
      <c r="B27" s="9" t="s">
        <v>370</v>
      </c>
      <c r="C27" s="118">
        <v>156.38530448999916</v>
      </c>
      <c r="D27" s="22">
        <v>121.91101332</v>
      </c>
      <c r="E27" s="105">
        <v>-22.044456979142691</v>
      </c>
      <c r="F27" s="105">
        <v>0.34503185552142052</v>
      </c>
      <c r="G27" s="118">
        <v>21.230490380000006</v>
      </c>
      <c r="H27" s="22">
        <v>17.81662616000002</v>
      </c>
      <c r="I27" s="105">
        <v>-16.080006438362759</v>
      </c>
      <c r="J27" s="105">
        <v>0.36263686511081278</v>
      </c>
      <c r="K27" s="16"/>
    </row>
    <row r="28" spans="1:11" x14ac:dyDescent="0.25">
      <c r="A28" s="14"/>
      <c r="B28" s="9" t="s">
        <v>371</v>
      </c>
      <c r="C28" s="118">
        <v>103.83867394000008</v>
      </c>
      <c r="D28" s="22">
        <v>107.62778429000001</v>
      </c>
      <c r="E28" s="105">
        <v>3.6490357650265759</v>
      </c>
      <c r="F28" s="105">
        <v>0.30460754207467283</v>
      </c>
      <c r="G28" s="118">
        <v>16.166887720000002</v>
      </c>
      <c r="H28" s="22">
        <v>13.110975130000003</v>
      </c>
      <c r="I28" s="105">
        <v>-18.902293644431879</v>
      </c>
      <c r="J28" s="105">
        <v>0.26685876871365116</v>
      </c>
      <c r="K28" s="16"/>
    </row>
    <row r="29" spans="1:11" x14ac:dyDescent="0.25">
      <c r="A29" s="14"/>
      <c r="B29" s="9" t="s">
        <v>372</v>
      </c>
      <c r="C29" s="118">
        <v>4.1849125499999991</v>
      </c>
      <c r="D29" s="22">
        <v>75.536320939999968</v>
      </c>
      <c r="E29" s="105">
        <v>1704.967727222878</v>
      </c>
      <c r="F29" s="105">
        <v>0.21378246528703138</v>
      </c>
      <c r="G29" s="118">
        <v>8.4237660000000006E-2</v>
      </c>
      <c r="H29" s="22">
        <v>7.407335460000005</v>
      </c>
      <c r="I29" s="105">
        <v>8693.3775225950048</v>
      </c>
      <c r="J29" s="105">
        <v>0.15076776522758667</v>
      </c>
      <c r="K29" s="16"/>
    </row>
    <row r="30" spans="1:11" x14ac:dyDescent="0.25">
      <c r="A30" s="14"/>
      <c r="B30" s="9" t="s">
        <v>373</v>
      </c>
      <c r="C30" s="118">
        <v>68.4392531499998</v>
      </c>
      <c r="D30" s="22">
        <v>72.252652930000096</v>
      </c>
      <c r="E30" s="105">
        <v>5.5719482672354381</v>
      </c>
      <c r="F30" s="105">
        <v>0.20448904678814078</v>
      </c>
      <c r="G30" s="118">
        <v>7.8478588099999911</v>
      </c>
      <c r="H30" s="22">
        <v>9.457093129999997</v>
      </c>
      <c r="I30" s="105">
        <v>20.505393368564029</v>
      </c>
      <c r="J30" s="105">
        <v>0.19248821718130496</v>
      </c>
      <c r="K30" s="16"/>
    </row>
    <row r="31" spans="1:11" x14ac:dyDescent="0.25">
      <c r="A31" s="14"/>
      <c r="B31" s="9" t="s">
        <v>374</v>
      </c>
      <c r="C31" s="118">
        <v>62.358532950000047</v>
      </c>
      <c r="D31" s="22">
        <v>51.114289219999883</v>
      </c>
      <c r="E31" s="105">
        <v>-18.031604013224555</v>
      </c>
      <c r="F31" s="105">
        <v>0.14466337021531292</v>
      </c>
      <c r="G31" s="118">
        <v>8.0728223900000042</v>
      </c>
      <c r="H31" s="22">
        <v>7.4332674000000045</v>
      </c>
      <c r="I31" s="105">
        <v>-7.922322071549992</v>
      </c>
      <c r="J31" s="105">
        <v>0.15129557994084333</v>
      </c>
      <c r="K31" s="16"/>
    </row>
    <row r="32" spans="1:11" x14ac:dyDescent="0.25">
      <c r="A32" s="14"/>
      <c r="B32" s="9" t="s">
        <v>375</v>
      </c>
      <c r="C32" s="118">
        <v>40.53961300999994</v>
      </c>
      <c r="D32" s="22">
        <v>43.912473510000098</v>
      </c>
      <c r="E32" s="105">
        <v>8.3199129186757972</v>
      </c>
      <c r="F32" s="105">
        <v>0.12428083241274269</v>
      </c>
      <c r="G32" s="118">
        <v>8.2864001300000005</v>
      </c>
      <c r="H32" s="22">
        <v>11.995832750000007</v>
      </c>
      <c r="I32" s="105">
        <v>44.765308961733737</v>
      </c>
      <c r="J32" s="105">
        <v>0.24416133244239427</v>
      </c>
      <c r="K32" s="16"/>
    </row>
    <row r="33" spans="1:13" x14ac:dyDescent="0.25">
      <c r="A33" s="14"/>
      <c r="B33" s="9" t="s">
        <v>376</v>
      </c>
      <c r="C33" s="118">
        <v>62.92703450999992</v>
      </c>
      <c r="D33" s="22">
        <v>43.220502329999945</v>
      </c>
      <c r="E33" s="105">
        <v>-31.316480004898928</v>
      </c>
      <c r="F33" s="105">
        <v>0.12232241952041352</v>
      </c>
      <c r="G33" s="118">
        <v>2.279022209999999</v>
      </c>
      <c r="H33" s="22">
        <v>21.300412269999995</v>
      </c>
      <c r="I33" s="105">
        <v>834.6294290830981</v>
      </c>
      <c r="J33" s="105">
        <v>0.43354531109276423</v>
      </c>
      <c r="K33" s="16"/>
    </row>
    <row r="34" spans="1:13" x14ac:dyDescent="0.25">
      <c r="A34" s="14"/>
      <c r="B34" s="9" t="s">
        <v>377</v>
      </c>
      <c r="C34" s="118">
        <v>35.382497640000018</v>
      </c>
      <c r="D34" s="22">
        <v>40.693979089999971</v>
      </c>
      <c r="E34" s="105">
        <v>15.011606879880945</v>
      </c>
      <c r="F34" s="105">
        <v>0.11517186783705571</v>
      </c>
      <c r="G34" s="118">
        <v>5.3310607399999999</v>
      </c>
      <c r="H34" s="22">
        <v>7.6078620499999978</v>
      </c>
      <c r="I34" s="105">
        <v>42.708223016794932</v>
      </c>
      <c r="J34" s="105">
        <v>0.15484925255947099</v>
      </c>
      <c r="K34" s="16"/>
    </row>
    <row r="35" spans="1:13" x14ac:dyDescent="0.25">
      <c r="A35" s="14"/>
      <c r="B35" s="9" t="s">
        <v>378</v>
      </c>
      <c r="C35" s="118">
        <v>56.137009040000137</v>
      </c>
      <c r="D35" s="22">
        <v>38.716430849999924</v>
      </c>
      <c r="E35" s="105">
        <v>-31.032252141519102</v>
      </c>
      <c r="F35" s="105">
        <v>0.1095750220718635</v>
      </c>
      <c r="G35" s="118">
        <v>5.72790526</v>
      </c>
      <c r="H35" s="22">
        <v>1.7129804400000004</v>
      </c>
      <c r="I35" s="105">
        <v>-70.094120586065699</v>
      </c>
      <c r="J35" s="105">
        <v>3.4865740077791488E-2</v>
      </c>
      <c r="K35" s="16"/>
    </row>
    <row r="36" spans="1:13" x14ac:dyDescent="0.25">
      <c r="A36" s="14"/>
      <c r="B36" s="9" t="s">
        <v>379</v>
      </c>
      <c r="C36" s="118">
        <v>11.340441179999992</v>
      </c>
      <c r="D36" s="22">
        <v>13.323962339999987</v>
      </c>
      <c r="E36" s="105">
        <v>17.490687782924486</v>
      </c>
      <c r="F36" s="105">
        <v>3.770940232447019E-2</v>
      </c>
      <c r="G36" s="118">
        <v>1.9979189400000004</v>
      </c>
      <c r="H36" s="22">
        <v>1.5217739199999998</v>
      </c>
      <c r="I36" s="105">
        <v>-23.832048961906359</v>
      </c>
      <c r="J36" s="105">
        <v>3.0973952015401787E-2</v>
      </c>
      <c r="K36" s="16"/>
    </row>
    <row r="37" spans="1:13" x14ac:dyDescent="0.25">
      <c r="A37" s="14"/>
      <c r="B37" s="9" t="s">
        <v>380</v>
      </c>
      <c r="C37" s="118">
        <v>3.4004829599999988</v>
      </c>
      <c r="D37" s="22">
        <v>11.542386580000013</v>
      </c>
      <c r="E37" s="105">
        <v>239.43374267048281</v>
      </c>
      <c r="F37" s="105">
        <v>3.2667196755960387E-2</v>
      </c>
      <c r="G37" s="118">
        <v>0.19904882999999995</v>
      </c>
      <c r="H37" s="22">
        <v>2.20179787</v>
      </c>
      <c r="I37" s="105">
        <v>1006.1596644401279</v>
      </c>
      <c r="J37" s="105">
        <v>4.4815054770418111E-2</v>
      </c>
      <c r="K37" s="16"/>
    </row>
    <row r="38" spans="1:13" x14ac:dyDescent="0.25">
      <c r="A38" s="14"/>
      <c r="B38" s="9" t="s">
        <v>381</v>
      </c>
      <c r="C38" s="118">
        <v>0.69152097000000023</v>
      </c>
      <c r="D38" s="22">
        <v>9.3855567699999956</v>
      </c>
      <c r="E38" s="105">
        <v>1257.2338623368128</v>
      </c>
      <c r="F38" s="105">
        <v>2.6562949312500465E-2</v>
      </c>
      <c r="G38" s="118">
        <v>4.826401000000001E-2</v>
      </c>
      <c r="H38" s="22">
        <v>3.9021618600000005</v>
      </c>
      <c r="I38" s="105">
        <v>7985.0345008630657</v>
      </c>
      <c r="J38" s="105">
        <v>7.9424001567835384E-2</v>
      </c>
      <c r="K38" s="16"/>
    </row>
    <row r="39" spans="1:13" x14ac:dyDescent="0.25">
      <c r="A39" s="14"/>
      <c r="B39" s="9" t="s">
        <v>382</v>
      </c>
      <c r="C39" s="118">
        <v>0.72573102000000023</v>
      </c>
      <c r="D39" s="22">
        <v>8.4084339099999994</v>
      </c>
      <c r="E39" s="105">
        <v>1058.6157513289147</v>
      </c>
      <c r="F39" s="105">
        <v>2.3797501759593553E-2</v>
      </c>
      <c r="G39" s="118">
        <v>0.12082710999999997</v>
      </c>
      <c r="H39" s="22">
        <v>0.13790992000000002</v>
      </c>
      <c r="I39" s="105">
        <v>14.138226098431094</v>
      </c>
      <c r="J39" s="105">
        <v>2.8069972736343781E-3</v>
      </c>
      <c r="K39" s="16"/>
    </row>
    <row r="40" spans="1:13" x14ac:dyDescent="0.25">
      <c r="A40" s="14"/>
      <c r="B40" s="9" t="s">
        <v>383</v>
      </c>
      <c r="C40" s="118">
        <v>7.8512831699999879</v>
      </c>
      <c r="D40" s="22">
        <v>8.1757229199999877</v>
      </c>
      <c r="E40" s="105">
        <v>4.1323149729167286</v>
      </c>
      <c r="F40" s="105">
        <v>2.3138884441163323E-2</v>
      </c>
      <c r="G40" s="118">
        <v>8.7345970000000037E-2</v>
      </c>
      <c r="H40" s="22">
        <v>0.41102336999999994</v>
      </c>
      <c r="I40" s="105">
        <v>370.56935769331972</v>
      </c>
      <c r="J40" s="105">
        <v>8.3659063756255821E-3</v>
      </c>
      <c r="K40" s="16"/>
    </row>
    <row r="41" spans="1:13" x14ac:dyDescent="0.25">
      <c r="A41" s="14"/>
      <c r="B41" s="9" t="s">
        <v>384</v>
      </c>
      <c r="C41" s="118">
        <v>0.31471028000000001</v>
      </c>
      <c r="D41" s="22">
        <v>0.80648182000000013</v>
      </c>
      <c r="E41" s="105">
        <v>156.26167025748256</v>
      </c>
      <c r="F41" s="105">
        <v>2.2825002534306912E-3</v>
      </c>
      <c r="G41" s="118">
        <v>6.8602899999999994E-2</v>
      </c>
      <c r="H41" s="22">
        <v>0</v>
      </c>
      <c r="I41" s="105" t="s">
        <v>120</v>
      </c>
      <c r="J41" s="105">
        <v>0</v>
      </c>
      <c r="K41" s="16"/>
    </row>
    <row r="42" spans="1:13" x14ac:dyDescent="0.25">
      <c r="A42" s="14"/>
      <c r="B42" s="9" t="s">
        <v>385</v>
      </c>
      <c r="C42" s="118">
        <v>0.49189254999999987</v>
      </c>
      <c r="D42" s="22">
        <v>0.51968455999999985</v>
      </c>
      <c r="E42" s="105">
        <v>5.6500164517637064</v>
      </c>
      <c r="F42" s="105">
        <v>1.4708082817093343E-3</v>
      </c>
      <c r="G42" s="118">
        <v>6.1976870000000017E-2</v>
      </c>
      <c r="H42" s="22">
        <v>0.10690371000000001</v>
      </c>
      <c r="I42" s="105">
        <v>72.489688491851851</v>
      </c>
      <c r="J42" s="105">
        <v>2.1759016502322687E-3</v>
      </c>
      <c r="K42" s="16"/>
    </row>
    <row r="43" spans="1:13" x14ac:dyDescent="0.25">
      <c r="A43" s="14"/>
      <c r="B43" s="9" t="s">
        <v>386</v>
      </c>
      <c r="C43" s="118">
        <v>1.8233251199999982</v>
      </c>
      <c r="D43" s="22">
        <v>0.47015994999999988</v>
      </c>
      <c r="E43" s="105">
        <v>-74.21414618584312</v>
      </c>
      <c r="F43" s="105">
        <v>1.330644012568021E-3</v>
      </c>
      <c r="G43" s="118">
        <v>0.26234380000000002</v>
      </c>
      <c r="H43" s="22">
        <v>5.2998429999999999E-2</v>
      </c>
      <c r="I43" s="105">
        <v>-79.798100812750292</v>
      </c>
      <c r="J43" s="105">
        <v>1.0787218824933145E-3</v>
      </c>
      <c r="K43" s="16"/>
    </row>
    <row r="44" spans="1:13" x14ac:dyDescent="0.25">
      <c r="A44" s="14"/>
      <c r="B44" s="9" t="s">
        <v>387</v>
      </c>
      <c r="C44" s="118">
        <v>0.35643056000000001</v>
      </c>
      <c r="D44" s="22">
        <v>0.45997729999999998</v>
      </c>
      <c r="E44" s="105">
        <v>29.051027498876625</v>
      </c>
      <c r="F44" s="105">
        <v>1.3018251345360331E-3</v>
      </c>
      <c r="G44" s="118">
        <v>3.4164029999999998E-2</v>
      </c>
      <c r="H44" s="22">
        <v>0.18066440000000003</v>
      </c>
      <c r="I44" s="105">
        <v>428.81466267299277</v>
      </c>
      <c r="J44" s="105">
        <v>3.6772153753898977E-3</v>
      </c>
      <c r="K44" s="16"/>
      <c r="M44" s="7" t="str">
        <f>IF(F46="","",1)</f>
        <v/>
      </c>
    </row>
    <row r="45" spans="1:13" x14ac:dyDescent="0.25">
      <c r="A45" s="14"/>
      <c r="B45" s="9" t="s">
        <v>2</v>
      </c>
      <c r="C45" s="118">
        <v>0.10464032999999999</v>
      </c>
      <c r="D45" s="22">
        <v>0.20749323</v>
      </c>
      <c r="E45" s="105">
        <v>98.291834515430153</v>
      </c>
      <c r="F45" s="105">
        <v>5.8724615771270892E-4</v>
      </c>
      <c r="G45" s="118">
        <v>1.5658100000000001E-2</v>
      </c>
      <c r="H45" s="22">
        <v>0.11795016</v>
      </c>
      <c r="I45" s="105">
        <v>653.28526449569222</v>
      </c>
      <c r="J45" s="105">
        <v>2.400739392385541E-3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147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138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3152.1032442900059</v>
      </c>
      <c r="D13" s="117">
        <v>3355.9116515400005</v>
      </c>
      <c r="E13" s="114">
        <v>6.4657909800128088</v>
      </c>
      <c r="F13" s="114">
        <v>100</v>
      </c>
      <c r="G13" s="153">
        <v>413.27007779999991</v>
      </c>
      <c r="H13" s="117">
        <v>503.29702304999961</v>
      </c>
      <c r="I13" s="114">
        <v>21.784046338232077</v>
      </c>
      <c r="J13" s="114">
        <v>100</v>
      </c>
      <c r="K13" s="16"/>
      <c r="L13" s="124"/>
    </row>
    <row r="14" spans="1:14" x14ac:dyDescent="0.25">
      <c r="A14" s="14"/>
      <c r="B14" s="119" t="s">
        <v>357</v>
      </c>
      <c r="C14" s="117">
        <v>898.33090824000237</v>
      </c>
      <c r="D14" s="117">
        <v>1072.8759227500025</v>
      </c>
      <c r="E14" s="29">
        <v>19.429924197083047</v>
      </c>
      <c r="F14" s="29">
        <v>31.969730855628107</v>
      </c>
      <c r="G14" s="117">
        <v>131.65455911999999</v>
      </c>
      <c r="H14" s="117">
        <v>163.69640644999967</v>
      </c>
      <c r="I14" s="29">
        <v>24.337818260280919</v>
      </c>
      <c r="J14" s="29">
        <v>32.524811185647998</v>
      </c>
      <c r="K14" s="16"/>
    </row>
    <row r="15" spans="1:14" x14ac:dyDescent="0.25">
      <c r="A15" s="14"/>
      <c r="B15" s="9" t="s">
        <v>358</v>
      </c>
      <c r="C15" s="118">
        <v>764.32935683000096</v>
      </c>
      <c r="D15" s="22">
        <v>776.55216370999688</v>
      </c>
      <c r="E15" s="105">
        <v>1.5991544444516892</v>
      </c>
      <c r="F15" s="105">
        <v>23.139827395445391</v>
      </c>
      <c r="G15" s="118">
        <v>90.033769929999949</v>
      </c>
      <c r="H15" s="22">
        <v>104.68835068000004</v>
      </c>
      <c r="I15" s="105">
        <v>16.276760110560563</v>
      </c>
      <c r="J15" s="105">
        <v>20.800510610133266</v>
      </c>
      <c r="K15" s="16"/>
    </row>
    <row r="16" spans="1:14" x14ac:dyDescent="0.25">
      <c r="A16" s="14"/>
      <c r="B16" s="9" t="s">
        <v>359</v>
      </c>
      <c r="C16" s="118">
        <v>569.71832044000166</v>
      </c>
      <c r="D16" s="22">
        <v>547.57720580999921</v>
      </c>
      <c r="E16" s="105">
        <v>-3.886326599590928</v>
      </c>
      <c r="F16" s="105">
        <v>16.31679444119813</v>
      </c>
      <c r="G16" s="118">
        <v>69.926246660000032</v>
      </c>
      <c r="H16" s="22">
        <v>97.96662124000008</v>
      </c>
      <c r="I16" s="105">
        <v>40.099928023221089</v>
      </c>
      <c r="J16" s="105">
        <v>19.4649713297167</v>
      </c>
      <c r="K16" s="16"/>
    </row>
    <row r="17" spans="1:11" x14ac:dyDescent="0.25">
      <c r="A17" s="14"/>
      <c r="B17" s="9" t="s">
        <v>363</v>
      </c>
      <c r="C17" s="118">
        <v>225.29756569000006</v>
      </c>
      <c r="D17" s="22">
        <v>238.2469620200005</v>
      </c>
      <c r="E17" s="105">
        <v>5.7476858617364179</v>
      </c>
      <c r="F17" s="105">
        <v>7.09932163770375</v>
      </c>
      <c r="G17" s="118">
        <v>26.390357070000007</v>
      </c>
      <c r="H17" s="22">
        <v>39.531042969999959</v>
      </c>
      <c r="I17" s="105">
        <v>49.79351308185975</v>
      </c>
      <c r="J17" s="105">
        <v>7.8544162114133513</v>
      </c>
      <c r="K17" s="16"/>
    </row>
    <row r="18" spans="1:11" x14ac:dyDescent="0.25">
      <c r="A18" s="14"/>
      <c r="B18" s="9" t="s">
        <v>362</v>
      </c>
      <c r="C18" s="118">
        <v>176.6491758300001</v>
      </c>
      <c r="D18" s="22">
        <v>191.81274410000026</v>
      </c>
      <c r="E18" s="105">
        <v>8.5840017077650757</v>
      </c>
      <c r="F18" s="105">
        <v>5.7156672766393877</v>
      </c>
      <c r="G18" s="118">
        <v>14.443867660000008</v>
      </c>
      <c r="H18" s="22">
        <v>22.312599079999995</v>
      </c>
      <c r="I18" s="105">
        <v>54.47800828161273</v>
      </c>
      <c r="J18" s="105">
        <v>4.433286520310566</v>
      </c>
      <c r="K18" s="16"/>
    </row>
    <row r="19" spans="1:11" x14ac:dyDescent="0.25">
      <c r="A19" s="14"/>
      <c r="B19" s="9" t="s">
        <v>361</v>
      </c>
      <c r="C19" s="118">
        <v>200.26954749999985</v>
      </c>
      <c r="D19" s="22">
        <v>184.00614857000019</v>
      </c>
      <c r="E19" s="105">
        <v>-8.120754819201693</v>
      </c>
      <c r="F19" s="105">
        <v>5.4830450761587022</v>
      </c>
      <c r="G19" s="118">
        <v>37.052441290000004</v>
      </c>
      <c r="H19" s="22">
        <v>21.75878767</v>
      </c>
      <c r="I19" s="105">
        <v>-41.275697599249881</v>
      </c>
      <c r="J19" s="105">
        <v>4.3232498253498299</v>
      </c>
      <c r="K19" s="16"/>
    </row>
    <row r="20" spans="1:11" x14ac:dyDescent="0.25">
      <c r="A20" s="14"/>
      <c r="B20" s="9" t="s">
        <v>360</v>
      </c>
      <c r="C20" s="118">
        <v>140.62696948000016</v>
      </c>
      <c r="D20" s="22">
        <v>166.76016723000058</v>
      </c>
      <c r="E20" s="105">
        <v>18.583347025562592</v>
      </c>
      <c r="F20" s="105">
        <v>4.9691465254598013</v>
      </c>
      <c r="G20" s="118">
        <v>17.892156610000018</v>
      </c>
      <c r="H20" s="22">
        <v>27.452052260000031</v>
      </c>
      <c r="I20" s="105">
        <v>53.430650415036808</v>
      </c>
      <c r="J20" s="105">
        <v>5.4544435994553515</v>
      </c>
      <c r="K20" s="16"/>
    </row>
    <row r="21" spans="1:11" x14ac:dyDescent="0.25">
      <c r="A21" s="14"/>
      <c r="B21" s="9" t="s">
        <v>365</v>
      </c>
      <c r="C21" s="118">
        <v>39.105066049999991</v>
      </c>
      <c r="D21" s="22">
        <v>44.339952819999993</v>
      </c>
      <c r="E21" s="105">
        <v>13.386722741515488</v>
      </c>
      <c r="F21" s="105">
        <v>1.32124910975093</v>
      </c>
      <c r="G21" s="118">
        <v>5.2250237199999994</v>
      </c>
      <c r="H21" s="22">
        <v>4.8234679199999988</v>
      </c>
      <c r="I21" s="105">
        <v>-7.6852435800999652</v>
      </c>
      <c r="J21" s="105">
        <v>0.95837402152104834</v>
      </c>
      <c r="K21" s="16"/>
    </row>
    <row r="22" spans="1:11" x14ac:dyDescent="0.25">
      <c r="A22" s="14"/>
      <c r="B22" s="9" t="s">
        <v>370</v>
      </c>
      <c r="C22" s="118">
        <v>63.560170160000339</v>
      </c>
      <c r="D22" s="22">
        <v>43.879284480000138</v>
      </c>
      <c r="E22" s="105">
        <v>-30.964180288469034</v>
      </c>
      <c r="F22" s="105">
        <v>1.307522039796974</v>
      </c>
      <c r="G22" s="118">
        <v>9.4896407099999998</v>
      </c>
      <c r="H22" s="22">
        <v>4.8159754600000042</v>
      </c>
      <c r="I22" s="105">
        <v>-49.250181253700973</v>
      </c>
      <c r="J22" s="105">
        <v>0.95688534591661289</v>
      </c>
      <c r="K22" s="16"/>
    </row>
    <row r="23" spans="1:11" x14ac:dyDescent="0.25">
      <c r="A23" s="14"/>
      <c r="B23" s="9" t="s">
        <v>373</v>
      </c>
      <c r="C23" s="118">
        <v>6.288097129999997</v>
      </c>
      <c r="D23" s="22">
        <v>18.529031129999979</v>
      </c>
      <c r="E23" s="105">
        <v>194.66833522019701</v>
      </c>
      <c r="F23" s="105">
        <v>0.55213107655850113</v>
      </c>
      <c r="G23" s="118">
        <v>1.5507321799999998</v>
      </c>
      <c r="H23" s="22">
        <v>2.6712701000000001</v>
      </c>
      <c r="I23" s="105">
        <v>72.258635917389697</v>
      </c>
      <c r="J23" s="105">
        <v>0.53075420232211967</v>
      </c>
      <c r="K23" s="16"/>
    </row>
    <row r="24" spans="1:11" x14ac:dyDescent="0.25">
      <c r="A24" s="14"/>
      <c r="B24" s="9" t="s">
        <v>374</v>
      </c>
      <c r="C24" s="118">
        <v>15.595356090000001</v>
      </c>
      <c r="D24" s="22">
        <v>16.273342100000001</v>
      </c>
      <c r="E24" s="105">
        <v>4.3473583167154217</v>
      </c>
      <c r="F24" s="105">
        <v>0.48491568878257851</v>
      </c>
      <c r="G24" s="118">
        <v>1.7799807299999999</v>
      </c>
      <c r="H24" s="22">
        <v>3.0290927599999997</v>
      </c>
      <c r="I24" s="105">
        <v>70.175592855996811</v>
      </c>
      <c r="J24" s="105">
        <v>0.60184992584370545</v>
      </c>
      <c r="K24" s="16"/>
    </row>
    <row r="25" spans="1:11" x14ac:dyDescent="0.25">
      <c r="A25" s="14"/>
      <c r="B25" s="9" t="s">
        <v>378</v>
      </c>
      <c r="C25" s="118">
        <v>20.247515370000002</v>
      </c>
      <c r="D25" s="22">
        <v>15.853480919999994</v>
      </c>
      <c r="E25" s="105">
        <v>-21.701598293440426</v>
      </c>
      <c r="F25" s="105">
        <v>0.47240459720460637</v>
      </c>
      <c r="G25" s="118">
        <v>3.575643260000001</v>
      </c>
      <c r="H25" s="22">
        <v>1.4432182200000001</v>
      </c>
      <c r="I25" s="105">
        <v>-59.637522116789697</v>
      </c>
      <c r="J25" s="105">
        <v>0.28675278293005618</v>
      </c>
      <c r="K25" s="16"/>
    </row>
    <row r="26" spans="1:11" x14ac:dyDescent="0.25">
      <c r="A26" s="14"/>
      <c r="B26" s="9" t="s">
        <v>368</v>
      </c>
      <c r="C26" s="118">
        <v>6.2893801900000001</v>
      </c>
      <c r="D26" s="22">
        <v>8.9055404300000092</v>
      </c>
      <c r="E26" s="105">
        <v>41.596471527665898</v>
      </c>
      <c r="F26" s="105">
        <v>0.26536873895095925</v>
      </c>
      <c r="G26" s="118">
        <v>1.63509444</v>
      </c>
      <c r="H26" s="22">
        <v>1.0230818500000001</v>
      </c>
      <c r="I26" s="105">
        <v>-37.429800690900763</v>
      </c>
      <c r="J26" s="105">
        <v>0.20327595895562509</v>
      </c>
      <c r="K26" s="16"/>
    </row>
    <row r="27" spans="1:11" x14ac:dyDescent="0.25">
      <c r="A27" s="14"/>
      <c r="B27" s="9" t="s">
        <v>372</v>
      </c>
      <c r="C27" s="118">
        <v>1.8005949999999996E-2</v>
      </c>
      <c r="D27" s="22">
        <v>7.2573521599999982</v>
      </c>
      <c r="E27" s="105">
        <v>40205.299970287597</v>
      </c>
      <c r="F27" s="105">
        <v>0.21625575740856165</v>
      </c>
      <c r="G27" s="118">
        <v>0</v>
      </c>
      <c r="H27" s="22">
        <v>5.8680150199999987</v>
      </c>
      <c r="I27" s="105" t="s">
        <v>120</v>
      </c>
      <c r="J27" s="105">
        <v>1.1659149073522426</v>
      </c>
      <c r="K27" s="16"/>
    </row>
    <row r="28" spans="1:11" x14ac:dyDescent="0.25">
      <c r="A28" s="14"/>
      <c r="B28" s="9" t="s">
        <v>369</v>
      </c>
      <c r="C28" s="118">
        <v>7.419808630000003</v>
      </c>
      <c r="D28" s="22">
        <v>5.6346447599999987</v>
      </c>
      <c r="E28" s="105">
        <v>-24.05943278351107</v>
      </c>
      <c r="F28" s="105">
        <v>0.16790205896553639</v>
      </c>
      <c r="G28" s="118">
        <v>1.16912281</v>
      </c>
      <c r="H28" s="22">
        <v>0.36434474000000006</v>
      </c>
      <c r="I28" s="105">
        <v>-68.836059233161308</v>
      </c>
      <c r="J28" s="105">
        <v>7.2391594488689148E-2</v>
      </c>
      <c r="K28" s="16"/>
    </row>
    <row r="29" spans="1:11" x14ac:dyDescent="0.25">
      <c r="A29" s="14"/>
      <c r="B29" s="9" t="s">
        <v>367</v>
      </c>
      <c r="C29" s="118">
        <v>1.5160207200000004</v>
      </c>
      <c r="D29" s="22">
        <v>4.6635988599999987</v>
      </c>
      <c r="E29" s="105">
        <v>207.62105019250643</v>
      </c>
      <c r="F29" s="105">
        <v>0.13896667565309448</v>
      </c>
      <c r="G29" s="118">
        <v>5.005358E-2</v>
      </c>
      <c r="H29" s="22">
        <v>0.58755092999999992</v>
      </c>
      <c r="I29" s="105">
        <v>1073.8439688030305</v>
      </c>
      <c r="J29" s="105">
        <v>0.11674039445721701</v>
      </c>
      <c r="K29" s="16"/>
    </row>
    <row r="30" spans="1:11" x14ac:dyDescent="0.25">
      <c r="A30" s="14"/>
      <c r="B30" s="9" t="s">
        <v>375</v>
      </c>
      <c r="C30" s="118">
        <v>1.0808540099999999</v>
      </c>
      <c r="D30" s="22">
        <v>3.37633158</v>
      </c>
      <c r="E30" s="105">
        <v>212.37628289874229</v>
      </c>
      <c r="F30" s="105">
        <v>0.10060847634205833</v>
      </c>
      <c r="G30" s="118">
        <v>8.6996929999999986E-2</v>
      </c>
      <c r="H30" s="22">
        <v>0.17938467000000002</v>
      </c>
      <c r="I30" s="105">
        <v>106.19655199327154</v>
      </c>
      <c r="J30" s="105">
        <v>3.5641909604972807E-2</v>
      </c>
      <c r="K30" s="16"/>
    </row>
    <row r="31" spans="1:11" x14ac:dyDescent="0.25">
      <c r="A31" s="14"/>
      <c r="B31" s="9" t="s">
        <v>371</v>
      </c>
      <c r="C31" s="118">
        <v>3.6018459799999998</v>
      </c>
      <c r="D31" s="22">
        <v>3.1698281199999996</v>
      </c>
      <c r="E31" s="105">
        <v>-11.994345743789969</v>
      </c>
      <c r="F31" s="105">
        <v>9.4455052728977279E-2</v>
      </c>
      <c r="G31" s="118">
        <v>0.40375754999999997</v>
      </c>
      <c r="H31" s="22">
        <v>0.27218406000000006</v>
      </c>
      <c r="I31" s="105">
        <v>-32.587251928787438</v>
      </c>
      <c r="J31" s="105">
        <v>5.4080204637522791E-2</v>
      </c>
      <c r="K31" s="16"/>
    </row>
    <row r="32" spans="1:11" x14ac:dyDescent="0.25">
      <c r="A32" s="14"/>
      <c r="B32" s="9" t="s">
        <v>379</v>
      </c>
      <c r="C32" s="118">
        <v>1.3541247199999999</v>
      </c>
      <c r="D32" s="22">
        <v>2.2553893600000001</v>
      </c>
      <c r="E32" s="105">
        <v>66.5569889308276</v>
      </c>
      <c r="F32" s="105">
        <v>6.7206458160631852E-2</v>
      </c>
      <c r="G32" s="118">
        <v>0.22510859</v>
      </c>
      <c r="H32" s="22">
        <v>0.45921959000000001</v>
      </c>
      <c r="I32" s="105">
        <v>103.99914103677696</v>
      </c>
      <c r="J32" s="105">
        <v>9.1242262316019937E-2</v>
      </c>
      <c r="K32" s="16"/>
    </row>
    <row r="33" spans="1:13" x14ac:dyDescent="0.25">
      <c r="A33" s="14"/>
      <c r="B33" s="9" t="s">
        <v>380</v>
      </c>
      <c r="C33" s="118">
        <v>0.52337582000000005</v>
      </c>
      <c r="D33" s="22">
        <v>1.6202432600000001</v>
      </c>
      <c r="E33" s="105">
        <v>209.57549013250173</v>
      </c>
      <c r="F33" s="105">
        <v>4.8280271599417217E-2</v>
      </c>
      <c r="G33" s="118">
        <v>0</v>
      </c>
      <c r="H33" s="22">
        <v>1.8529400000000001E-2</v>
      </c>
      <c r="I33" s="105" t="s">
        <v>120</v>
      </c>
      <c r="J33" s="105">
        <v>3.6816033378681864E-3</v>
      </c>
      <c r="K33" s="16"/>
    </row>
    <row r="34" spans="1:13" x14ac:dyDescent="0.25">
      <c r="A34" s="14"/>
      <c r="B34" s="9" t="s">
        <v>366</v>
      </c>
      <c r="C34" s="118">
        <v>9.112314199999993</v>
      </c>
      <c r="D34" s="22">
        <v>1.1340974499999996</v>
      </c>
      <c r="E34" s="105">
        <v>-87.554232381495353</v>
      </c>
      <c r="F34" s="105">
        <v>3.3794019859836641E-2</v>
      </c>
      <c r="G34" s="118">
        <v>0.65187480000000009</v>
      </c>
      <c r="H34" s="22">
        <v>0.14354631000000001</v>
      </c>
      <c r="I34" s="105">
        <v>-77.979466302424953</v>
      </c>
      <c r="J34" s="105">
        <v>2.852119194548455E-2</v>
      </c>
      <c r="K34" s="16"/>
    </row>
    <row r="35" spans="1:13" x14ac:dyDescent="0.25">
      <c r="A35" s="14"/>
      <c r="B35" s="9" t="s">
        <v>377</v>
      </c>
      <c r="C35" s="118">
        <v>0.10676838000000001</v>
      </c>
      <c r="D35" s="22">
        <v>0.47727511999999994</v>
      </c>
      <c r="E35" s="105">
        <v>347.01916428815338</v>
      </c>
      <c r="F35" s="105">
        <v>1.422192147939837E-2</v>
      </c>
      <c r="G35" s="118">
        <v>0</v>
      </c>
      <c r="H35" s="22">
        <v>8.588947999999999E-2</v>
      </c>
      <c r="I35" s="105" t="s">
        <v>120</v>
      </c>
      <c r="J35" s="105">
        <v>1.7065366188638745E-2</v>
      </c>
      <c r="K35" s="16"/>
    </row>
    <row r="36" spans="1:13" x14ac:dyDescent="0.25">
      <c r="A36" s="14"/>
      <c r="B36" s="9" t="s">
        <v>383</v>
      </c>
      <c r="C36" s="118">
        <v>0.31986935000000005</v>
      </c>
      <c r="D36" s="22">
        <v>0.40770251000000035</v>
      </c>
      <c r="E36" s="105">
        <v>27.459073524862653</v>
      </c>
      <c r="F36" s="105">
        <v>1.2148785556166504E-2</v>
      </c>
      <c r="G36" s="118">
        <v>3.3650160000000005E-2</v>
      </c>
      <c r="H36" s="22">
        <v>0.10639219000000001</v>
      </c>
      <c r="I36" s="105">
        <v>216.17142385058497</v>
      </c>
      <c r="J36" s="105">
        <v>2.1139046155142976E-2</v>
      </c>
      <c r="K36" s="16"/>
      <c r="M36" s="7" t="str">
        <f>IF(F39="","",1)</f>
        <v/>
      </c>
    </row>
    <row r="37" spans="1:13" x14ac:dyDescent="0.25">
      <c r="A37" s="14"/>
      <c r="B37" s="9" t="s">
        <v>386</v>
      </c>
      <c r="C37" s="118">
        <v>0.74282753000000012</v>
      </c>
      <c r="D37" s="22">
        <v>0.30324228999999997</v>
      </c>
      <c r="E37" s="105">
        <v>-59.177295165675957</v>
      </c>
      <c r="F37" s="105">
        <v>9.0360629684885941E-3</v>
      </c>
      <c r="G37" s="118">
        <v>0</v>
      </c>
      <c r="H37" s="22">
        <v>0</v>
      </c>
      <c r="I37" s="105" t="s">
        <v>120</v>
      </c>
      <c r="J37" s="105">
        <v>0</v>
      </c>
      <c r="K37" s="16"/>
    </row>
    <row r="38" spans="1:13" x14ac:dyDescent="0.25">
      <c r="A38" s="14"/>
      <c r="B38" s="9" t="s">
        <v>2</v>
      </c>
      <c r="C38" s="118">
        <v>1.8613559999999998E-2</v>
      </c>
      <c r="D38" s="22">
        <v>0.40184076000000002</v>
      </c>
      <c r="E38" s="105">
        <v>2058.8603147382878</v>
      </c>
      <c r="F38" s="105">
        <v>1.1974116178404118E-2</v>
      </c>
      <c r="G38" s="118">
        <v>0</v>
      </c>
      <c r="H38" s="22">
        <v>1.3812979999999999E-2</v>
      </c>
      <c r="I38" s="105" t="s">
        <v>120</v>
      </c>
      <c r="J38" s="105">
        <v>2.7444986493845723E-3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148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29996.38584680952</v>
      </c>
      <c r="D13" s="117">
        <v>31701.591068259208</v>
      </c>
      <c r="E13" s="114">
        <v>5.6847022509915357</v>
      </c>
      <c r="F13" s="114">
        <v>100</v>
      </c>
      <c r="G13" s="153">
        <v>4133.6130656100067</v>
      </c>
      <c r="H13" s="117">
        <v>4373.7578437100065</v>
      </c>
      <c r="I13" s="114">
        <v>5.8095611342509956</v>
      </c>
      <c r="J13" s="114">
        <v>100</v>
      </c>
      <c r="K13" s="16"/>
    </row>
    <row r="14" spans="1:14" x14ac:dyDescent="0.25">
      <c r="A14" s="14"/>
      <c r="B14" s="119" t="s">
        <v>357</v>
      </c>
      <c r="C14" s="117">
        <v>15026.429192139509</v>
      </c>
      <c r="D14" s="117">
        <v>16879.470726679243</v>
      </c>
      <c r="E14" s="29">
        <v>12.331882118135429</v>
      </c>
      <c r="F14" s="29">
        <v>53.244869288531028</v>
      </c>
      <c r="G14" s="117">
        <v>2008.8782400600082</v>
      </c>
      <c r="H14" s="117">
        <v>2401.8687054500115</v>
      </c>
      <c r="I14" s="29">
        <v>19.562682175215549</v>
      </c>
      <c r="J14" s="29">
        <v>54.915447797462988</v>
      </c>
      <c r="K14" s="16"/>
    </row>
    <row r="15" spans="1:14" x14ac:dyDescent="0.25">
      <c r="A15" s="14"/>
      <c r="B15" s="9" t="s">
        <v>358</v>
      </c>
      <c r="C15" s="118">
        <v>4387.7271858100366</v>
      </c>
      <c r="D15" s="22">
        <v>4219.819447610018</v>
      </c>
      <c r="E15" s="105">
        <v>-3.8267588455142443</v>
      </c>
      <c r="F15" s="105">
        <v>13.311065171852071</v>
      </c>
      <c r="G15" s="118">
        <v>661.28524439999785</v>
      </c>
      <c r="H15" s="22">
        <v>524.52575716999672</v>
      </c>
      <c r="I15" s="105">
        <v>-20.680861759449478</v>
      </c>
      <c r="J15" s="105">
        <v>11.992565110213596</v>
      </c>
      <c r="K15" s="16"/>
    </row>
    <row r="16" spans="1:14" x14ac:dyDescent="0.25">
      <c r="A16" s="14"/>
      <c r="B16" s="9" t="s">
        <v>360</v>
      </c>
      <c r="C16" s="118">
        <v>2531.0047852799744</v>
      </c>
      <c r="D16" s="22">
        <v>2613.4398095699307</v>
      </c>
      <c r="E16" s="105">
        <v>3.2570078401032099</v>
      </c>
      <c r="F16" s="105">
        <v>8.2438758481955254</v>
      </c>
      <c r="G16" s="118">
        <v>359.72527201999696</v>
      </c>
      <c r="H16" s="22">
        <v>347.51251081000134</v>
      </c>
      <c r="I16" s="105">
        <v>-3.3950245256376466</v>
      </c>
      <c r="J16" s="105">
        <v>7.9453989733283121</v>
      </c>
      <c r="K16" s="16"/>
    </row>
    <row r="17" spans="1:11" x14ac:dyDescent="0.25">
      <c r="A17" s="14"/>
      <c r="B17" s="9" t="s">
        <v>359</v>
      </c>
      <c r="C17" s="118">
        <v>2214.2406337299872</v>
      </c>
      <c r="D17" s="22">
        <v>2281.5152069100031</v>
      </c>
      <c r="E17" s="105">
        <v>3.0382683866969407</v>
      </c>
      <c r="F17" s="105">
        <v>7.1968476345477175</v>
      </c>
      <c r="G17" s="118">
        <v>310.35224912000291</v>
      </c>
      <c r="H17" s="22">
        <v>316.14429338999759</v>
      </c>
      <c r="I17" s="105">
        <v>1.8662807459645991</v>
      </c>
      <c r="J17" s="105">
        <v>7.2282075205569827</v>
      </c>
      <c r="K17" s="16"/>
    </row>
    <row r="18" spans="1:11" x14ac:dyDescent="0.25">
      <c r="A18" s="14"/>
      <c r="B18" s="9" t="s">
        <v>361</v>
      </c>
      <c r="C18" s="118">
        <v>1789.6951067200082</v>
      </c>
      <c r="D18" s="22">
        <v>1741.0629938599905</v>
      </c>
      <c r="E18" s="105">
        <v>-2.7173406619603657</v>
      </c>
      <c r="F18" s="105">
        <v>5.4920366303103521</v>
      </c>
      <c r="G18" s="118">
        <v>232.11791594999968</v>
      </c>
      <c r="H18" s="22">
        <v>236.21773590999973</v>
      </c>
      <c r="I18" s="105">
        <v>1.7662660562932198</v>
      </c>
      <c r="J18" s="105">
        <v>5.4007959368328873</v>
      </c>
      <c r="K18" s="16"/>
    </row>
    <row r="19" spans="1:11" x14ac:dyDescent="0.25">
      <c r="A19" s="14"/>
      <c r="B19" s="9" t="s">
        <v>362</v>
      </c>
      <c r="C19" s="118">
        <v>1588.2526841700067</v>
      </c>
      <c r="D19" s="22">
        <v>1486.5631741900063</v>
      </c>
      <c r="E19" s="105">
        <v>-6.4026027466241313</v>
      </c>
      <c r="F19" s="105">
        <v>4.6892383760460774</v>
      </c>
      <c r="G19" s="118">
        <v>206.39274141999937</v>
      </c>
      <c r="H19" s="22">
        <v>221.22797028999972</v>
      </c>
      <c r="I19" s="105">
        <v>7.1878636661021789</v>
      </c>
      <c r="J19" s="105">
        <v>5.0580754169587214</v>
      </c>
      <c r="K19" s="16"/>
    </row>
    <row r="20" spans="1:11" x14ac:dyDescent="0.25">
      <c r="A20" s="14"/>
      <c r="B20" s="9" t="s">
        <v>364</v>
      </c>
      <c r="C20" s="118">
        <v>474.85438444000113</v>
      </c>
      <c r="D20" s="22">
        <v>438.00625683999959</v>
      </c>
      <c r="E20" s="105">
        <v>-7.7598794088121874</v>
      </c>
      <c r="F20" s="105">
        <v>1.3816538605172644</v>
      </c>
      <c r="G20" s="118">
        <v>68.947630259999912</v>
      </c>
      <c r="H20" s="22">
        <v>39.710930760000018</v>
      </c>
      <c r="I20" s="105">
        <v>-42.404212283654971</v>
      </c>
      <c r="J20" s="105">
        <v>0.90793619992266261</v>
      </c>
      <c r="K20" s="16"/>
    </row>
    <row r="21" spans="1:11" x14ac:dyDescent="0.25">
      <c r="A21" s="14"/>
      <c r="B21" s="9" t="s">
        <v>365</v>
      </c>
      <c r="C21" s="118">
        <v>313.05306475999953</v>
      </c>
      <c r="D21" s="22">
        <v>311.98288861999958</v>
      </c>
      <c r="E21" s="105">
        <v>-0.34185135380175868</v>
      </c>
      <c r="F21" s="105">
        <v>0.98412375564445498</v>
      </c>
      <c r="G21" s="118">
        <v>42.924206939999955</v>
      </c>
      <c r="H21" s="22">
        <v>50.259079289999974</v>
      </c>
      <c r="I21" s="105">
        <v>17.087962417693127</v>
      </c>
      <c r="J21" s="105">
        <v>1.149105210803534</v>
      </c>
      <c r="K21" s="16"/>
    </row>
    <row r="22" spans="1:11" x14ac:dyDescent="0.25">
      <c r="A22" s="14"/>
      <c r="B22" s="9" t="s">
        <v>366</v>
      </c>
      <c r="C22" s="118">
        <v>253.88411625999908</v>
      </c>
      <c r="D22" s="22">
        <v>277.75407051999878</v>
      </c>
      <c r="E22" s="105">
        <v>9.4019092693277564</v>
      </c>
      <c r="F22" s="105">
        <v>0.87615183074548053</v>
      </c>
      <c r="G22" s="118">
        <v>51.46234630000005</v>
      </c>
      <c r="H22" s="22">
        <v>29.276816529999969</v>
      </c>
      <c r="I22" s="105">
        <v>-43.110218179072909</v>
      </c>
      <c r="J22" s="105">
        <v>0.66937442757841692</v>
      </c>
      <c r="K22" s="16"/>
    </row>
    <row r="23" spans="1:11" x14ac:dyDescent="0.25">
      <c r="A23" s="14"/>
      <c r="B23" s="9" t="s">
        <v>367</v>
      </c>
      <c r="C23" s="118">
        <v>225.29187473000087</v>
      </c>
      <c r="D23" s="22">
        <v>243.98147499000214</v>
      </c>
      <c r="E23" s="105">
        <v>8.2957276121918166</v>
      </c>
      <c r="F23" s="105">
        <v>0.76961902153322936</v>
      </c>
      <c r="G23" s="118">
        <v>32.986265799999998</v>
      </c>
      <c r="H23" s="22">
        <v>31.459571410000006</v>
      </c>
      <c r="I23" s="105">
        <v>-4.6282728674307609</v>
      </c>
      <c r="J23" s="105">
        <v>0.71928013699347071</v>
      </c>
      <c r="K23" s="16"/>
    </row>
    <row r="24" spans="1:11" x14ac:dyDescent="0.25">
      <c r="A24" s="14"/>
      <c r="B24" s="9" t="s">
        <v>368</v>
      </c>
      <c r="C24" s="118">
        <v>198.79467721000003</v>
      </c>
      <c r="D24" s="22">
        <v>230.90802983999896</v>
      </c>
      <c r="E24" s="105">
        <v>16.154030420077838</v>
      </c>
      <c r="F24" s="105">
        <v>0.72837993948888113</v>
      </c>
      <c r="G24" s="118">
        <v>22.846067999999953</v>
      </c>
      <c r="H24" s="22">
        <v>30.312617850000006</v>
      </c>
      <c r="I24" s="105">
        <v>32.681990835359812</v>
      </c>
      <c r="J24" s="105">
        <v>0.69305661020061327</v>
      </c>
      <c r="K24" s="16"/>
    </row>
    <row r="25" spans="1:11" x14ac:dyDescent="0.25">
      <c r="A25" s="14"/>
      <c r="B25" s="9" t="s">
        <v>363</v>
      </c>
      <c r="C25" s="118">
        <v>253.01085624000012</v>
      </c>
      <c r="D25" s="22">
        <v>230.58512421000017</v>
      </c>
      <c r="E25" s="105">
        <v>-8.8635453684751901</v>
      </c>
      <c r="F25" s="105">
        <v>0.72736136086516634</v>
      </c>
      <c r="G25" s="118">
        <v>41.846480789999994</v>
      </c>
      <c r="H25" s="22">
        <v>31.97901876000001</v>
      </c>
      <c r="I25" s="105">
        <v>-23.580147825376997</v>
      </c>
      <c r="J25" s="105">
        <v>0.73115659125915522</v>
      </c>
      <c r="K25" s="16"/>
    </row>
    <row r="26" spans="1:11" x14ac:dyDescent="0.25">
      <c r="A26" s="14"/>
      <c r="B26" s="9" t="s">
        <v>369</v>
      </c>
      <c r="C26" s="118">
        <v>237.32805273999935</v>
      </c>
      <c r="D26" s="22">
        <v>216.0682893900003</v>
      </c>
      <c r="E26" s="105">
        <v>-8.9579647684084875</v>
      </c>
      <c r="F26" s="105">
        <v>0.68156922762888006</v>
      </c>
      <c r="G26" s="118">
        <v>33.267231120000019</v>
      </c>
      <c r="H26" s="22">
        <v>27.585998609999987</v>
      </c>
      <c r="I26" s="105">
        <v>-17.077563472315905</v>
      </c>
      <c r="J26" s="105">
        <v>0.63071618493172854</v>
      </c>
      <c r="K26" s="16"/>
    </row>
    <row r="27" spans="1:11" x14ac:dyDescent="0.25">
      <c r="A27" s="14"/>
      <c r="B27" s="9" t="s">
        <v>371</v>
      </c>
      <c r="C27" s="118">
        <v>100.10732703999979</v>
      </c>
      <c r="D27" s="22">
        <v>104.34154012000008</v>
      </c>
      <c r="E27" s="105">
        <v>4.2296734966347005</v>
      </c>
      <c r="F27" s="105">
        <v>0.32913660357088714</v>
      </c>
      <c r="G27" s="118">
        <v>15.757718369999997</v>
      </c>
      <c r="H27" s="22">
        <v>12.82194518</v>
      </c>
      <c r="I27" s="105">
        <v>-18.630699705797561</v>
      </c>
      <c r="J27" s="105">
        <v>0.29315626603424128</v>
      </c>
      <c r="K27" s="16"/>
    </row>
    <row r="28" spans="1:11" x14ac:dyDescent="0.25">
      <c r="A28" s="14"/>
      <c r="B28" s="9" t="s">
        <v>370</v>
      </c>
      <c r="C28" s="118">
        <v>92.725811269999951</v>
      </c>
      <c r="D28" s="22">
        <v>77.820592650000037</v>
      </c>
      <c r="E28" s="105">
        <v>-16.074508721847415</v>
      </c>
      <c r="F28" s="105">
        <v>0.24547850763211965</v>
      </c>
      <c r="G28" s="118">
        <v>11.694189089999989</v>
      </c>
      <c r="H28" s="22">
        <v>12.998177559999998</v>
      </c>
      <c r="I28" s="105">
        <v>11.150738712743102</v>
      </c>
      <c r="J28" s="105">
        <v>0.29718557872820855</v>
      </c>
      <c r="K28" s="16"/>
    </row>
    <row r="29" spans="1:11" x14ac:dyDescent="0.25">
      <c r="A29" s="14"/>
      <c r="B29" s="9" t="s">
        <v>372</v>
      </c>
      <c r="C29" s="118">
        <v>4.1668606800000019</v>
      </c>
      <c r="D29" s="22">
        <v>67.827503719999896</v>
      </c>
      <c r="E29" s="105">
        <v>1527.7842944343381</v>
      </c>
      <c r="F29" s="105">
        <v>0.21395614994198595</v>
      </c>
      <c r="G29" s="118">
        <v>8.4237660000000006E-2</v>
      </c>
      <c r="H29" s="22">
        <v>1.5379608399999991</v>
      </c>
      <c r="I29" s="105">
        <v>1725.740221178982</v>
      </c>
      <c r="J29" s="105">
        <v>3.5163374264347375E-2</v>
      </c>
      <c r="K29" s="16"/>
    </row>
    <row r="30" spans="1:11" x14ac:dyDescent="0.25">
      <c r="A30" s="14"/>
      <c r="B30" s="9" t="s">
        <v>373</v>
      </c>
      <c r="C30" s="118">
        <v>62.068209249999967</v>
      </c>
      <c r="D30" s="22">
        <v>53.58211818000018</v>
      </c>
      <c r="E30" s="105">
        <v>-13.672202199066652</v>
      </c>
      <c r="F30" s="105">
        <v>0.16902028060556418</v>
      </c>
      <c r="G30" s="118">
        <v>6.2941778399999988</v>
      </c>
      <c r="H30" s="22">
        <v>6.7478110099999951</v>
      </c>
      <c r="I30" s="105">
        <v>7.2071870470059141</v>
      </c>
      <c r="J30" s="105">
        <v>0.15427948348133094</v>
      </c>
      <c r="K30" s="16"/>
    </row>
    <row r="31" spans="1:11" x14ac:dyDescent="0.25">
      <c r="A31" s="14"/>
      <c r="B31" s="9" t="s">
        <v>376</v>
      </c>
      <c r="C31" s="118">
        <v>62.784021329999938</v>
      </c>
      <c r="D31" s="22">
        <v>42.858935300000077</v>
      </c>
      <c r="E31" s="105">
        <v>-31.73591880212857</v>
      </c>
      <c r="F31" s="105">
        <v>0.13519490301832834</v>
      </c>
      <c r="G31" s="118">
        <v>2.2278778400000014</v>
      </c>
      <c r="H31" s="22">
        <v>21.285097869999991</v>
      </c>
      <c r="I31" s="105">
        <v>855.39788976939496</v>
      </c>
      <c r="J31" s="105">
        <v>0.48665469444337295</v>
      </c>
      <c r="K31" s="16"/>
    </row>
    <row r="32" spans="1:11" x14ac:dyDescent="0.25">
      <c r="A32" s="14"/>
      <c r="B32" s="9" t="s">
        <v>377</v>
      </c>
      <c r="C32" s="118">
        <v>35.222051180000015</v>
      </c>
      <c r="D32" s="22">
        <v>39.840069179999972</v>
      </c>
      <c r="E32" s="105">
        <v>13.111155782495111</v>
      </c>
      <c r="F32" s="105">
        <v>0.12567214400758991</v>
      </c>
      <c r="G32" s="118">
        <v>5.3130382399999991</v>
      </c>
      <c r="H32" s="22">
        <v>7.5093256199999976</v>
      </c>
      <c r="I32" s="105">
        <v>41.33769193424812</v>
      </c>
      <c r="J32" s="105">
        <v>0.17169047506366447</v>
      </c>
      <c r="K32" s="16"/>
    </row>
    <row r="33" spans="1:13" x14ac:dyDescent="0.25">
      <c r="A33" s="14"/>
      <c r="B33" s="9" t="s">
        <v>375</v>
      </c>
      <c r="C33" s="118">
        <v>39.369006760000055</v>
      </c>
      <c r="D33" s="22">
        <v>38.407673320000036</v>
      </c>
      <c r="E33" s="105">
        <v>-2.4418534251078872</v>
      </c>
      <c r="F33" s="105">
        <v>0.12115377186369426</v>
      </c>
      <c r="G33" s="118">
        <v>8.19824837</v>
      </c>
      <c r="H33" s="22">
        <v>10.180465430000002</v>
      </c>
      <c r="I33" s="105">
        <v>24.178543641756022</v>
      </c>
      <c r="J33" s="105">
        <v>0.23276243893202145</v>
      </c>
      <c r="K33" s="16"/>
    </row>
    <row r="34" spans="1:13" x14ac:dyDescent="0.25">
      <c r="A34" s="14"/>
      <c r="B34" s="9" t="s">
        <v>374</v>
      </c>
      <c r="C34" s="118">
        <v>46.638683380000103</v>
      </c>
      <c r="D34" s="22">
        <v>34.740914540000027</v>
      </c>
      <c r="E34" s="105">
        <v>-25.510516116117788</v>
      </c>
      <c r="F34" s="105">
        <v>0.10958729000445629</v>
      </c>
      <c r="G34" s="118">
        <v>6.2612851899999962</v>
      </c>
      <c r="H34" s="22">
        <v>4.3954689700000067</v>
      </c>
      <c r="I34" s="105">
        <v>-29.799253082736364</v>
      </c>
      <c r="J34" s="105">
        <v>0.10049639525245375</v>
      </c>
      <c r="K34" s="16"/>
    </row>
    <row r="35" spans="1:13" x14ac:dyDescent="0.25">
      <c r="A35" s="14"/>
      <c r="B35" s="9" t="s">
        <v>378</v>
      </c>
      <c r="C35" s="118">
        <v>35.773038720000045</v>
      </c>
      <c r="D35" s="22">
        <v>22.692962120000011</v>
      </c>
      <c r="E35" s="105">
        <v>-36.564063518280889</v>
      </c>
      <c r="F35" s="105">
        <v>7.1583038438474578E-2</v>
      </c>
      <c r="G35" s="118">
        <v>2.14771942</v>
      </c>
      <c r="H35" s="22">
        <v>0.26951309999999989</v>
      </c>
      <c r="I35" s="105">
        <v>-87.451196022616401</v>
      </c>
      <c r="J35" s="105">
        <v>6.1620489663732148E-3</v>
      </c>
      <c r="K35" s="16"/>
    </row>
    <row r="36" spans="1:13" x14ac:dyDescent="0.25">
      <c r="A36" s="14"/>
      <c r="B36" s="9" t="s">
        <v>379</v>
      </c>
      <c r="C36" s="118">
        <v>9.9431495399999932</v>
      </c>
      <c r="D36" s="22">
        <v>11.049360049999974</v>
      </c>
      <c r="E36" s="105">
        <v>11.125353244963687</v>
      </c>
      <c r="F36" s="105">
        <v>3.4854276008446143E-2</v>
      </c>
      <c r="G36" s="118">
        <v>1.7601216899999994</v>
      </c>
      <c r="H36" s="22">
        <v>1.0625339299999994</v>
      </c>
      <c r="I36" s="105">
        <v>-39.632927880117208</v>
      </c>
      <c r="J36" s="105">
        <v>2.4293387242004076E-2</v>
      </c>
      <c r="K36" s="16"/>
    </row>
    <row r="37" spans="1:13" x14ac:dyDescent="0.25">
      <c r="A37" s="14"/>
      <c r="B37" s="9" t="s">
        <v>380</v>
      </c>
      <c r="C37" s="118">
        <v>2.8507267300000017</v>
      </c>
      <c r="D37" s="22">
        <v>9.9102350000000072</v>
      </c>
      <c r="E37" s="105">
        <v>247.63889838013347</v>
      </c>
      <c r="F37" s="105">
        <v>3.1261001943598023E-2</v>
      </c>
      <c r="G37" s="118">
        <v>0.19377156999999995</v>
      </c>
      <c r="H37" s="22">
        <v>2.1832684699999998</v>
      </c>
      <c r="I37" s="105">
        <v>1026.7228056210724</v>
      </c>
      <c r="J37" s="105">
        <v>4.9917451949010039E-2</v>
      </c>
      <c r="K37" s="16"/>
    </row>
    <row r="38" spans="1:13" x14ac:dyDescent="0.25">
      <c r="A38" s="14"/>
      <c r="B38" s="9" t="s">
        <v>381</v>
      </c>
      <c r="C38" s="118">
        <v>0.6906239999999999</v>
      </c>
      <c r="D38" s="22">
        <v>9.2444116499999982</v>
      </c>
      <c r="E38" s="105">
        <v>1238.5592811718097</v>
      </c>
      <c r="F38" s="105">
        <v>2.9160718243116328E-2</v>
      </c>
      <c r="G38" s="118">
        <v>4.8190470000000006E-2</v>
      </c>
      <c r="H38" s="22">
        <v>3.9021618600000005</v>
      </c>
      <c r="I38" s="105">
        <v>7997.3724887929084</v>
      </c>
      <c r="J38" s="105">
        <v>8.9217601875508076E-2</v>
      </c>
      <c r="K38" s="16"/>
    </row>
    <row r="39" spans="1:13" x14ac:dyDescent="0.25">
      <c r="A39" s="14"/>
      <c r="B39" s="9" t="s">
        <v>382</v>
      </c>
      <c r="C39" s="118">
        <v>0.71104879000000021</v>
      </c>
      <c r="D39" s="22">
        <v>8.4054343899999946</v>
      </c>
      <c r="E39" s="105">
        <v>1082.1178107904511</v>
      </c>
      <c r="F39" s="105">
        <v>2.6514235111738046E-2</v>
      </c>
      <c r="G39" s="118">
        <v>0.12048002999999997</v>
      </c>
      <c r="H39" s="22">
        <v>0.13790991999999999</v>
      </c>
      <c r="I39" s="105">
        <v>14.467036570293047</v>
      </c>
      <c r="J39" s="105">
        <v>3.1531219817834948E-3</v>
      </c>
      <c r="K39" s="16"/>
    </row>
    <row r="40" spans="1:13" x14ac:dyDescent="0.25">
      <c r="A40" s="14"/>
      <c r="B40" s="9" t="s">
        <v>383</v>
      </c>
      <c r="C40" s="118">
        <v>7.5314138199999983</v>
      </c>
      <c r="D40" s="22">
        <v>7.7642745499999997</v>
      </c>
      <c r="E40" s="105">
        <v>3.0918594511647912</v>
      </c>
      <c r="F40" s="105">
        <v>2.4491750377077681E-2</v>
      </c>
      <c r="G40" s="118">
        <v>5.3695809999999997E-2</v>
      </c>
      <c r="H40" s="22">
        <v>0.30463118</v>
      </c>
      <c r="I40" s="105">
        <v>467.32765554705293</v>
      </c>
      <c r="J40" s="105">
        <v>6.9649759059728592E-3</v>
      </c>
      <c r="K40" s="16"/>
    </row>
    <row r="41" spans="1:13" x14ac:dyDescent="0.25">
      <c r="A41" s="14"/>
      <c r="B41" s="9" t="s">
        <v>384</v>
      </c>
      <c r="C41" s="118">
        <v>0.31471027999999995</v>
      </c>
      <c r="D41" s="22">
        <v>0.80544711000000002</v>
      </c>
      <c r="E41" s="105">
        <v>155.93288849668338</v>
      </c>
      <c r="F41" s="105">
        <v>2.5407150961783845E-3</v>
      </c>
      <c r="G41" s="118">
        <v>6.8602899999999994E-2</v>
      </c>
      <c r="H41" s="22">
        <v>0</v>
      </c>
      <c r="I41" s="105" t="s">
        <v>120</v>
      </c>
      <c r="J41" s="105">
        <v>0</v>
      </c>
      <c r="K41" s="16"/>
    </row>
    <row r="42" spans="1:13" x14ac:dyDescent="0.25">
      <c r="A42" s="14"/>
      <c r="B42" s="9" t="s">
        <v>385</v>
      </c>
      <c r="C42" s="118">
        <v>0.48642386999999998</v>
      </c>
      <c r="D42" s="22">
        <v>0.51816507999999994</v>
      </c>
      <c r="E42" s="105">
        <v>6.5254219534908842</v>
      </c>
      <c r="F42" s="105">
        <v>1.6345081194325474E-3</v>
      </c>
      <c r="G42" s="118">
        <v>6.1311110000000016E-2</v>
      </c>
      <c r="H42" s="22">
        <v>0.10690371000000001</v>
      </c>
      <c r="I42" s="105">
        <v>74.362705225855464</v>
      </c>
      <c r="J42" s="105">
        <v>2.4442073342889913E-3</v>
      </c>
      <c r="K42" s="16"/>
    </row>
    <row r="43" spans="1:13" x14ac:dyDescent="0.25">
      <c r="A43" s="14"/>
      <c r="B43" s="9" t="s">
        <v>387</v>
      </c>
      <c r="C43" s="118">
        <v>0.35643056000000001</v>
      </c>
      <c r="D43" s="22">
        <v>0.45702040999999993</v>
      </c>
      <c r="E43" s="105">
        <v>28.221443750502175</v>
      </c>
      <c r="F43" s="105">
        <v>1.4416324058182223E-3</v>
      </c>
      <c r="G43" s="118">
        <v>3.4164030000000005E-2</v>
      </c>
      <c r="H43" s="22">
        <v>0.1806644</v>
      </c>
      <c r="I43" s="105">
        <v>428.81466267299248</v>
      </c>
      <c r="J43" s="105">
        <v>4.1306447786042221E-3</v>
      </c>
      <c r="K43" s="16"/>
    </row>
    <row r="44" spans="1:13" x14ac:dyDescent="0.25">
      <c r="A44" s="14"/>
      <c r="B44" s="9" t="s">
        <v>386</v>
      </c>
      <c r="C44" s="118">
        <v>1.0796953799999991</v>
      </c>
      <c r="D44" s="22">
        <v>0.16691766</v>
      </c>
      <c r="E44" s="105">
        <v>-84.540300617012903</v>
      </c>
      <c r="F44" s="105">
        <v>5.2652770531484163E-4</v>
      </c>
      <c r="G44" s="118">
        <v>0.26234380000000002</v>
      </c>
      <c r="H44" s="22">
        <v>5.2998429999999999E-2</v>
      </c>
      <c r="I44" s="105">
        <v>-79.798100812750292</v>
      </c>
      <c r="J44" s="105">
        <v>1.2117367237470212E-3</v>
      </c>
      <c r="K44" s="16"/>
      <c r="M44" s="7" t="str">
        <f>IF(F46="","",1)</f>
        <v/>
      </c>
    </row>
    <row r="45" spans="1:13" x14ac:dyDescent="0.25">
      <c r="A45" s="14"/>
      <c r="B45" s="9" t="s">
        <v>2</v>
      </c>
      <c r="C45" s="118">
        <v>0.10352198999999999</v>
      </c>
      <c r="D45" s="22">
        <v>0.20749323</v>
      </c>
      <c r="E45" s="105">
        <v>100.433965769012</v>
      </c>
      <c r="F45" s="105">
        <v>6.5451992473573297E-4</v>
      </c>
      <c r="G45" s="118">
        <v>1.5658100000000001E-2</v>
      </c>
      <c r="H45" s="22">
        <v>0.11795016</v>
      </c>
      <c r="I45" s="105">
        <v>653.28526449569222</v>
      </c>
      <c r="J45" s="105">
        <v>2.6967693277675769E-3</v>
      </c>
      <c r="K45" s="16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149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7390.834159799987</v>
      </c>
      <c r="D13" s="117">
        <v>8033.7557680099935</v>
      </c>
      <c r="E13" s="114">
        <v>8.6989045391786313</v>
      </c>
      <c r="F13" s="114">
        <v>100</v>
      </c>
      <c r="G13" s="153">
        <v>969.25494334999757</v>
      </c>
      <c r="H13" s="117">
        <v>1168.3727451900002</v>
      </c>
      <c r="I13" s="114">
        <v>20.543387805874858</v>
      </c>
      <c r="J13" s="114">
        <v>100</v>
      </c>
      <c r="K13" s="16"/>
    </row>
    <row r="14" spans="1:14" x14ac:dyDescent="0.25">
      <c r="A14" s="14"/>
      <c r="B14" s="119" t="s">
        <v>357</v>
      </c>
      <c r="C14" s="117">
        <v>3214.7884204899974</v>
      </c>
      <c r="D14" s="117">
        <v>3947.8352390699833</v>
      </c>
      <c r="E14" s="29">
        <v>22.802334794656719</v>
      </c>
      <c r="F14" s="29">
        <v>49.140593180465636</v>
      </c>
      <c r="G14" s="117">
        <v>384.67863626999753</v>
      </c>
      <c r="H14" s="117">
        <v>630.50617948000058</v>
      </c>
      <c r="I14" s="29">
        <v>63.904651839688363</v>
      </c>
      <c r="J14" s="29">
        <v>53.964471704401838</v>
      </c>
      <c r="K14" s="16"/>
    </row>
    <row r="15" spans="1:14" x14ac:dyDescent="0.25">
      <c r="A15" s="14"/>
      <c r="B15" s="9" t="s">
        <v>361</v>
      </c>
      <c r="C15" s="118">
        <v>1030.9723493499978</v>
      </c>
      <c r="D15" s="22">
        <v>1050.5243667900024</v>
      </c>
      <c r="E15" s="105">
        <v>1.8964638045173343</v>
      </c>
      <c r="F15" s="105">
        <v>13.076379182114758</v>
      </c>
      <c r="G15" s="118">
        <v>141.68998926999996</v>
      </c>
      <c r="H15" s="22">
        <v>145.51462119999934</v>
      </c>
      <c r="I15" s="105">
        <v>2.6992958004332213</v>
      </c>
      <c r="J15" s="105">
        <v>12.454468986807445</v>
      </c>
      <c r="K15" s="16"/>
    </row>
    <row r="16" spans="1:14" x14ac:dyDescent="0.25">
      <c r="A16" s="14"/>
      <c r="B16" s="9" t="s">
        <v>359</v>
      </c>
      <c r="C16" s="118">
        <v>762.02214541000103</v>
      </c>
      <c r="D16" s="22">
        <v>795.26285960000416</v>
      </c>
      <c r="E16" s="105">
        <v>4.3621716757481055</v>
      </c>
      <c r="F16" s="105">
        <v>9.8990171292821767</v>
      </c>
      <c r="G16" s="118">
        <v>108.45012952000015</v>
      </c>
      <c r="H16" s="22">
        <v>102.20327964000022</v>
      </c>
      <c r="I16" s="105">
        <v>-5.7601128810527591</v>
      </c>
      <c r="J16" s="105">
        <v>8.7474891947586446</v>
      </c>
      <c r="K16" s="16"/>
    </row>
    <row r="17" spans="1:11" x14ac:dyDescent="0.25">
      <c r="A17" s="14"/>
      <c r="B17" s="9" t="s">
        <v>358</v>
      </c>
      <c r="C17" s="118">
        <v>746.22677240999406</v>
      </c>
      <c r="D17" s="22">
        <v>725.40339040000129</v>
      </c>
      <c r="E17" s="105">
        <v>-2.7904898054973426</v>
      </c>
      <c r="F17" s="105">
        <v>9.029442907494408</v>
      </c>
      <c r="G17" s="118">
        <v>111.60832305000007</v>
      </c>
      <c r="H17" s="22">
        <v>92.457239320000213</v>
      </c>
      <c r="I17" s="105">
        <v>-17.159189571749277</v>
      </c>
      <c r="J17" s="105">
        <v>7.9133341393516385</v>
      </c>
      <c r="K17" s="16"/>
    </row>
    <row r="18" spans="1:11" x14ac:dyDescent="0.25">
      <c r="A18" s="14"/>
      <c r="B18" s="9" t="s">
        <v>362</v>
      </c>
      <c r="C18" s="118">
        <v>415.03009039000096</v>
      </c>
      <c r="D18" s="22">
        <v>414.91510790999934</v>
      </c>
      <c r="E18" s="105">
        <v>-2.7704612909773552E-2</v>
      </c>
      <c r="F18" s="105">
        <v>5.1646467715905695</v>
      </c>
      <c r="G18" s="118">
        <v>49.64411484000005</v>
      </c>
      <c r="H18" s="22">
        <v>62.897358530000034</v>
      </c>
      <c r="I18" s="105">
        <v>26.69650518035094</v>
      </c>
      <c r="J18" s="105">
        <v>5.3833298310781545</v>
      </c>
      <c r="K18" s="16"/>
    </row>
    <row r="19" spans="1:11" x14ac:dyDescent="0.25">
      <c r="A19" s="14"/>
      <c r="B19" s="9" t="s">
        <v>360</v>
      </c>
      <c r="C19" s="118">
        <v>477.76270662999605</v>
      </c>
      <c r="D19" s="22">
        <v>373.73350487000198</v>
      </c>
      <c r="E19" s="105">
        <v>-21.774240709114125</v>
      </c>
      <c r="F19" s="105">
        <v>4.6520396644143673</v>
      </c>
      <c r="G19" s="118">
        <v>61.812190419999901</v>
      </c>
      <c r="H19" s="22">
        <v>44.538446049999997</v>
      </c>
      <c r="I19" s="105">
        <v>-27.945530246750206</v>
      </c>
      <c r="J19" s="105">
        <v>3.8120065906499025</v>
      </c>
      <c r="K19" s="16"/>
    </row>
    <row r="20" spans="1:11" x14ac:dyDescent="0.25">
      <c r="A20" s="14"/>
      <c r="B20" s="9" t="s">
        <v>364</v>
      </c>
      <c r="C20" s="118">
        <v>208.38692584000026</v>
      </c>
      <c r="D20" s="22">
        <v>158.65788513000015</v>
      </c>
      <c r="E20" s="105">
        <v>-23.863800720483841</v>
      </c>
      <c r="F20" s="105">
        <v>1.9748905706315816</v>
      </c>
      <c r="G20" s="118">
        <v>27.121304179999999</v>
      </c>
      <c r="H20" s="22">
        <v>23.228746759999989</v>
      </c>
      <c r="I20" s="105">
        <v>-14.352397636063863</v>
      </c>
      <c r="J20" s="105">
        <v>1.9881280914527444</v>
      </c>
      <c r="K20" s="16"/>
    </row>
    <row r="21" spans="1:11" x14ac:dyDescent="0.25">
      <c r="A21" s="14"/>
      <c r="B21" s="9" t="s">
        <v>366</v>
      </c>
      <c r="C21" s="118">
        <v>104.39884232000006</v>
      </c>
      <c r="D21" s="22">
        <v>89.041561000000073</v>
      </c>
      <c r="E21" s="105">
        <v>-14.710202698347297</v>
      </c>
      <c r="F21" s="105">
        <v>1.108342891808574</v>
      </c>
      <c r="G21" s="118">
        <v>15.517749850000005</v>
      </c>
      <c r="H21" s="22">
        <v>6.0219084099999991</v>
      </c>
      <c r="I21" s="105">
        <v>-61.193417420632045</v>
      </c>
      <c r="J21" s="105">
        <v>0.51540986682471102</v>
      </c>
      <c r="K21" s="16"/>
    </row>
    <row r="22" spans="1:11" x14ac:dyDescent="0.25">
      <c r="A22" s="14"/>
      <c r="B22" s="9" t="s">
        <v>368</v>
      </c>
      <c r="C22" s="118">
        <v>69.608000410000017</v>
      </c>
      <c r="D22" s="22">
        <v>88.501838349999829</v>
      </c>
      <c r="E22" s="105">
        <v>27.143198811505421</v>
      </c>
      <c r="F22" s="105">
        <v>1.1016247058743016</v>
      </c>
      <c r="G22" s="118">
        <v>6.9739872900000002</v>
      </c>
      <c r="H22" s="22">
        <v>10.828017550000016</v>
      </c>
      <c r="I22" s="105">
        <v>55.262937825056113</v>
      </c>
      <c r="J22" s="105">
        <v>0.92676053892708443</v>
      </c>
      <c r="K22" s="16"/>
    </row>
    <row r="23" spans="1:11" x14ac:dyDescent="0.25">
      <c r="A23" s="14"/>
      <c r="B23" s="9" t="s">
        <v>363</v>
      </c>
      <c r="C23" s="118">
        <v>72.439508640000014</v>
      </c>
      <c r="D23" s="22">
        <v>69.143929500000013</v>
      </c>
      <c r="E23" s="105">
        <v>-4.5494222722822659</v>
      </c>
      <c r="F23" s="105">
        <v>0.86066755695172648</v>
      </c>
      <c r="G23" s="118">
        <v>19.908237529999994</v>
      </c>
      <c r="H23" s="22">
        <v>10.074856140000005</v>
      </c>
      <c r="I23" s="105">
        <v>-49.393530568348567</v>
      </c>
      <c r="J23" s="105">
        <v>0.86229811346392182</v>
      </c>
      <c r="K23" s="16"/>
    </row>
    <row r="24" spans="1:11" x14ac:dyDescent="0.25">
      <c r="A24" s="14"/>
      <c r="B24" s="9" t="s">
        <v>365</v>
      </c>
      <c r="C24" s="118">
        <v>76.340968230000087</v>
      </c>
      <c r="D24" s="22">
        <v>68.545429919999847</v>
      </c>
      <c r="E24" s="105">
        <v>-10.211474246061226</v>
      </c>
      <c r="F24" s="105">
        <v>0.85321774646105442</v>
      </c>
      <c r="G24" s="118">
        <v>12.180891280000003</v>
      </c>
      <c r="H24" s="22">
        <v>9.7277878299999951</v>
      </c>
      <c r="I24" s="105">
        <v>-20.138948732165407</v>
      </c>
      <c r="J24" s="105">
        <v>0.83259284077343543</v>
      </c>
      <c r="K24" s="16"/>
    </row>
    <row r="25" spans="1:11" x14ac:dyDescent="0.25">
      <c r="A25" s="14"/>
      <c r="B25" s="9" t="s">
        <v>370</v>
      </c>
      <c r="C25" s="118">
        <v>79.717490589999983</v>
      </c>
      <c r="D25" s="22">
        <v>64.028165380000104</v>
      </c>
      <c r="E25" s="105">
        <v>-19.681157916388305</v>
      </c>
      <c r="F25" s="105">
        <v>0.79698919445568661</v>
      </c>
      <c r="G25" s="118">
        <v>9.8653018399999954</v>
      </c>
      <c r="H25" s="22">
        <v>10.320008949999995</v>
      </c>
      <c r="I25" s="105">
        <v>4.6091555775448878</v>
      </c>
      <c r="J25" s="105">
        <v>0.88328052776699784</v>
      </c>
      <c r="K25" s="16"/>
    </row>
    <row r="26" spans="1:11" x14ac:dyDescent="0.25">
      <c r="A26" s="14"/>
      <c r="B26" s="9" t="s">
        <v>367</v>
      </c>
      <c r="C26" s="118">
        <v>45.317583070000083</v>
      </c>
      <c r="D26" s="22">
        <v>59.623105030000048</v>
      </c>
      <c r="E26" s="105">
        <v>31.56726592833261</v>
      </c>
      <c r="F26" s="105">
        <v>0.74215730166227123</v>
      </c>
      <c r="G26" s="118">
        <v>4.7592674799999992</v>
      </c>
      <c r="H26" s="22">
        <v>6.8815628699999971</v>
      </c>
      <c r="I26" s="105">
        <v>44.592900040154881</v>
      </c>
      <c r="J26" s="105">
        <v>0.58898693917076272</v>
      </c>
      <c r="K26" s="16"/>
    </row>
    <row r="27" spans="1:11" x14ac:dyDescent="0.25">
      <c r="A27" s="14"/>
      <c r="B27" s="9" t="s">
        <v>372</v>
      </c>
      <c r="C27" s="118">
        <v>0.32835626000000001</v>
      </c>
      <c r="D27" s="22">
        <v>44.448180880000002</v>
      </c>
      <c r="E27" s="105">
        <v>13436.571795524776</v>
      </c>
      <c r="F27" s="105">
        <v>0.55326776371507824</v>
      </c>
      <c r="G27" s="118">
        <v>3.479E-4</v>
      </c>
      <c r="H27" s="22">
        <v>0.45689454999999995</v>
      </c>
      <c r="I27" s="105">
        <v>131229.27565392354</v>
      </c>
      <c r="J27" s="105">
        <v>3.9105204386268015E-2</v>
      </c>
      <c r="K27" s="16"/>
    </row>
    <row r="28" spans="1:11" x14ac:dyDescent="0.25">
      <c r="A28" s="14"/>
      <c r="B28" s="9" t="s">
        <v>369</v>
      </c>
      <c r="C28" s="118">
        <v>20.025611040000008</v>
      </c>
      <c r="D28" s="22">
        <v>22.093610399999992</v>
      </c>
      <c r="E28" s="105">
        <v>10.326772830398401</v>
      </c>
      <c r="F28" s="105">
        <v>0.2750097344006352</v>
      </c>
      <c r="G28" s="118">
        <v>3.4605879700000002</v>
      </c>
      <c r="H28" s="22">
        <v>3.4756847300000011</v>
      </c>
      <c r="I28" s="105">
        <v>0.43624841012208648</v>
      </c>
      <c r="J28" s="105">
        <v>0.29748081203612697</v>
      </c>
      <c r="K28" s="16"/>
    </row>
    <row r="29" spans="1:11" x14ac:dyDescent="0.25">
      <c r="A29" s="14"/>
      <c r="B29" s="9" t="s">
        <v>374</v>
      </c>
      <c r="C29" s="118">
        <v>24.96610870999999</v>
      </c>
      <c r="D29" s="22">
        <v>15.932897750000009</v>
      </c>
      <c r="E29" s="105">
        <v>-36.181893882332552</v>
      </c>
      <c r="F29" s="105">
        <v>0.19832439782951827</v>
      </c>
      <c r="G29" s="118">
        <v>3.7297775400000015</v>
      </c>
      <c r="H29" s="22">
        <v>2.4751705799999995</v>
      </c>
      <c r="I29" s="105">
        <v>-33.637581505732413</v>
      </c>
      <c r="J29" s="105">
        <v>0.21184768218788677</v>
      </c>
      <c r="K29" s="16"/>
    </row>
    <row r="30" spans="1:11" x14ac:dyDescent="0.25">
      <c r="A30" s="14"/>
      <c r="B30" s="9" t="s">
        <v>375</v>
      </c>
      <c r="C30" s="118">
        <v>15.308283849999992</v>
      </c>
      <c r="D30" s="22">
        <v>15.714428299999998</v>
      </c>
      <c r="E30" s="105">
        <v>2.6531024246718937</v>
      </c>
      <c r="F30" s="105">
        <v>0.19560500410746925</v>
      </c>
      <c r="G30" s="118">
        <v>4.86361474</v>
      </c>
      <c r="H30" s="22">
        <v>3.2629967799999999</v>
      </c>
      <c r="I30" s="105">
        <v>-32.910048298768011</v>
      </c>
      <c r="J30" s="105">
        <v>0.27927703666772652</v>
      </c>
      <c r="K30" s="16"/>
    </row>
    <row r="31" spans="1:11" x14ac:dyDescent="0.25">
      <c r="A31" s="14"/>
      <c r="B31" s="9" t="s">
        <v>371</v>
      </c>
      <c r="C31" s="118">
        <v>13.474268070000004</v>
      </c>
      <c r="D31" s="22">
        <v>13.468317340000002</v>
      </c>
      <c r="E31" s="105">
        <v>-4.4163660460716514E-2</v>
      </c>
      <c r="F31" s="105">
        <v>0.1676465868383771</v>
      </c>
      <c r="G31" s="118">
        <v>1.09425945</v>
      </c>
      <c r="H31" s="22">
        <v>0.87224133999999998</v>
      </c>
      <c r="I31" s="105">
        <v>-20.289348197998201</v>
      </c>
      <c r="J31" s="105">
        <v>7.4654372381662878E-2</v>
      </c>
      <c r="K31" s="16"/>
    </row>
    <row r="32" spans="1:11" x14ac:dyDescent="0.25">
      <c r="A32" s="14"/>
      <c r="B32" s="9" t="s">
        <v>373</v>
      </c>
      <c r="C32" s="118">
        <v>7.2422735300000074</v>
      </c>
      <c r="D32" s="22">
        <v>10.431160569999996</v>
      </c>
      <c r="E32" s="105">
        <v>44.031574156796395</v>
      </c>
      <c r="F32" s="105">
        <v>0.12984164407307908</v>
      </c>
      <c r="G32" s="118">
        <v>0.71236040999999994</v>
      </c>
      <c r="H32" s="22">
        <v>1.3346076199999994</v>
      </c>
      <c r="I32" s="105">
        <v>87.350055009373634</v>
      </c>
      <c r="J32" s="105">
        <v>0.1142278973464899</v>
      </c>
      <c r="K32" s="16"/>
    </row>
    <row r="33" spans="1:11" x14ac:dyDescent="0.25">
      <c r="A33" s="14"/>
      <c r="B33" s="9" t="s">
        <v>377</v>
      </c>
      <c r="C33" s="118">
        <v>1.3378806000000005</v>
      </c>
      <c r="D33" s="22">
        <v>2.6846431300000013</v>
      </c>
      <c r="E33" s="105">
        <v>100.66388061834517</v>
      </c>
      <c r="F33" s="105">
        <v>3.3417036906824002E-2</v>
      </c>
      <c r="G33" s="118">
        <v>0.24487177999999998</v>
      </c>
      <c r="H33" s="22">
        <v>0.51843393999999987</v>
      </c>
      <c r="I33" s="105">
        <v>111.71649097335754</v>
      </c>
      <c r="J33" s="105">
        <v>4.4372306880172255E-2</v>
      </c>
      <c r="K33" s="16"/>
    </row>
    <row r="34" spans="1:11" x14ac:dyDescent="0.25">
      <c r="A34" s="14"/>
      <c r="B34" s="9" t="s">
        <v>380</v>
      </c>
      <c r="C34" s="118">
        <v>0.81677218999999968</v>
      </c>
      <c r="D34" s="22">
        <v>2.4938739799999996</v>
      </c>
      <c r="E34" s="105">
        <v>205.33287133588627</v>
      </c>
      <c r="F34" s="105">
        <v>3.1042442065894994E-2</v>
      </c>
      <c r="G34" s="118">
        <v>5.4485940000000004E-2</v>
      </c>
      <c r="H34" s="22">
        <v>0.54107395000000003</v>
      </c>
      <c r="I34" s="105">
        <v>893.05242783734661</v>
      </c>
      <c r="J34" s="105">
        <v>4.6310045507952251E-2</v>
      </c>
      <c r="K34" s="16"/>
    </row>
    <row r="35" spans="1:11" x14ac:dyDescent="0.25">
      <c r="A35" s="14"/>
      <c r="B35" s="9" t="s">
        <v>379</v>
      </c>
      <c r="C35" s="118">
        <v>0.57072522000000003</v>
      </c>
      <c r="D35" s="22">
        <v>0.50494349999999999</v>
      </c>
      <c r="E35" s="105">
        <v>-11.525987935139792</v>
      </c>
      <c r="F35" s="105">
        <v>6.2852732219052425E-3</v>
      </c>
      <c r="G35" s="118">
        <v>0.12311663</v>
      </c>
      <c r="H35" s="22">
        <v>2.8868089999999996E-2</v>
      </c>
      <c r="I35" s="105">
        <v>-76.552241561517732</v>
      </c>
      <c r="J35" s="105">
        <v>2.4707945404277196E-3</v>
      </c>
      <c r="K35" s="16"/>
    </row>
    <row r="36" spans="1:11" x14ac:dyDescent="0.25">
      <c r="A36" s="14"/>
      <c r="B36" s="9" t="s">
        <v>376</v>
      </c>
      <c r="C36" s="118">
        <v>0.39485203000000013</v>
      </c>
      <c r="D36" s="22">
        <v>0.42701069999999985</v>
      </c>
      <c r="E36" s="105">
        <v>8.1444864295112662</v>
      </c>
      <c r="F36" s="105">
        <v>5.315206390768496E-3</v>
      </c>
      <c r="G36" s="118">
        <v>9.6764329999999996E-2</v>
      </c>
      <c r="H36" s="22">
        <v>9.7470920000000016E-2</v>
      </c>
      <c r="I36" s="105">
        <v>0.73021742619414631</v>
      </c>
      <c r="J36" s="105">
        <v>8.3424506777714461E-3</v>
      </c>
      <c r="K36" s="16"/>
    </row>
    <row r="37" spans="1:11" x14ac:dyDescent="0.25">
      <c r="A37" s="14"/>
      <c r="B37" s="9" t="s">
        <v>378</v>
      </c>
      <c r="C37" s="118">
        <v>2.8028243700000011</v>
      </c>
      <c r="D37" s="22">
        <v>0.15161231999999999</v>
      </c>
      <c r="E37" s="105">
        <v>-94.590730635041538</v>
      </c>
      <c r="F37" s="105">
        <v>1.8871910520819233E-3</v>
      </c>
      <c r="G37" s="118">
        <v>0.66443445999999995</v>
      </c>
      <c r="H37" s="22">
        <v>4.8744689999999993E-2</v>
      </c>
      <c r="I37" s="105">
        <v>-92.663732401838402</v>
      </c>
      <c r="J37" s="105">
        <v>4.1720153265020878E-3</v>
      </c>
      <c r="K37" s="16"/>
    </row>
    <row r="38" spans="1:11" x14ac:dyDescent="0.25">
      <c r="A38" s="14"/>
      <c r="B38" s="9" t="s">
        <v>385</v>
      </c>
      <c r="C38" s="118">
        <v>6.0820509999999994E-2</v>
      </c>
      <c r="D38" s="22">
        <v>0.12868791000000002</v>
      </c>
      <c r="E38" s="105">
        <v>111.58637111066652</v>
      </c>
      <c r="F38" s="105">
        <v>1.6018399577496334E-3</v>
      </c>
      <c r="G38" s="118">
        <v>1.9938000000000001E-4</v>
      </c>
      <c r="H38" s="22">
        <v>6.0545269999999998E-2</v>
      </c>
      <c r="I38" s="105">
        <v>30266.771993178856</v>
      </c>
      <c r="J38" s="105">
        <v>5.1820166337545092E-3</v>
      </c>
      <c r="K38" s="16"/>
    </row>
    <row r="39" spans="1:11" x14ac:dyDescent="0.25">
      <c r="A39" s="14"/>
      <c r="B39" s="9" t="s">
        <v>383</v>
      </c>
      <c r="C39" s="118">
        <v>0.4935796400000001</v>
      </c>
      <c r="D39" s="22">
        <v>6.001828E-2</v>
      </c>
      <c r="E39" s="105">
        <v>-87.840203457338717</v>
      </c>
      <c r="F39" s="105">
        <v>7.4707623349703686E-4</v>
      </c>
      <c r="G39" s="118">
        <v>0</v>
      </c>
      <c r="H39" s="22">
        <v>0</v>
      </c>
      <c r="I39" s="105" t="s">
        <v>120</v>
      </c>
      <c r="J39" s="105">
        <v>0</v>
      </c>
      <c r="K39" s="16"/>
    </row>
    <row r="40" spans="1:11" x14ac:dyDescent="0.25">
      <c r="A40" s="14"/>
      <c r="B40" s="9" t="s">
        <v>2</v>
      </c>
      <c r="C40" s="118">
        <v>0.24300515000000003</v>
      </c>
      <c r="D40" s="22">
        <v>6.9573200000000002E-2</v>
      </c>
      <c r="E40" s="105">
        <v>-71.369660272632089</v>
      </c>
      <c r="F40" s="105">
        <v>8.6601089215379112E-4</v>
      </c>
      <c r="G40" s="118">
        <v>9.523928999999999E-2</v>
      </c>
      <c r="H40" s="22">
        <v>1.5583939999999999E-2</v>
      </c>
      <c r="I40" s="105">
        <v>-83.637068272978524</v>
      </c>
      <c r="J40" s="105">
        <v>1.3338157761858564E-3</v>
      </c>
      <c r="K40" s="16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20"/>
      <c r="E43" s="20"/>
    </row>
    <row r="44" spans="1:11" x14ac:dyDescent="0.25">
      <c r="B44" s="20"/>
      <c r="C44" s="20"/>
      <c r="D44" s="20"/>
      <c r="E44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150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5034.3866407700052</v>
      </c>
      <c r="D13" s="117">
        <v>4955.25096846006</v>
      </c>
      <c r="E13" s="114">
        <v>-1.5719029537596518</v>
      </c>
      <c r="F13" s="114">
        <v>100</v>
      </c>
      <c r="G13" s="153">
        <v>764.27288010000109</v>
      </c>
      <c r="H13" s="117">
        <v>684.94136383999921</v>
      </c>
      <c r="I13" s="114">
        <v>-10.379998862398699</v>
      </c>
      <c r="J13" s="114">
        <v>100</v>
      </c>
      <c r="K13" s="16"/>
      <c r="L13" s="124"/>
    </row>
    <row r="14" spans="1:14" x14ac:dyDescent="0.25">
      <c r="A14" s="14"/>
      <c r="B14" s="119" t="s">
        <v>357</v>
      </c>
      <c r="C14" s="117">
        <v>2075.1137416999968</v>
      </c>
      <c r="D14" s="117">
        <v>2103.058197870062</v>
      </c>
      <c r="E14" s="29">
        <v>1.3466469624538346</v>
      </c>
      <c r="F14" s="29">
        <v>42.441002711183124</v>
      </c>
      <c r="G14" s="117">
        <v>320.047976970001</v>
      </c>
      <c r="H14" s="117">
        <v>297.11736155999887</v>
      </c>
      <c r="I14" s="29">
        <v>-7.1647431197952809</v>
      </c>
      <c r="J14" s="29">
        <v>43.378510518661685</v>
      </c>
      <c r="K14" s="16"/>
    </row>
    <row r="15" spans="1:14" x14ac:dyDescent="0.25">
      <c r="A15" s="14"/>
      <c r="B15" s="9" t="s">
        <v>358</v>
      </c>
      <c r="C15" s="118">
        <v>1021.9560584600049</v>
      </c>
      <c r="D15" s="22">
        <v>928.99694419999446</v>
      </c>
      <c r="E15" s="105">
        <v>-9.0961948403233137</v>
      </c>
      <c r="F15" s="105">
        <v>18.74772741306175</v>
      </c>
      <c r="G15" s="118">
        <v>157.67809351000071</v>
      </c>
      <c r="H15" s="22">
        <v>129.86515416000003</v>
      </c>
      <c r="I15" s="105">
        <v>-17.639063696718683</v>
      </c>
      <c r="J15" s="105">
        <v>18.960039649516077</v>
      </c>
      <c r="K15" s="16"/>
    </row>
    <row r="16" spans="1:14" x14ac:dyDescent="0.25">
      <c r="A16" s="14"/>
      <c r="B16" s="9" t="s">
        <v>360</v>
      </c>
      <c r="C16" s="118">
        <v>543.18045968999922</v>
      </c>
      <c r="D16" s="22">
        <v>538.65517246000479</v>
      </c>
      <c r="E16" s="105">
        <v>-0.83310935606503156</v>
      </c>
      <c r="F16" s="105">
        <v>10.870391346240982</v>
      </c>
      <c r="G16" s="118">
        <v>85.944937909999567</v>
      </c>
      <c r="H16" s="22">
        <v>68.391573399999984</v>
      </c>
      <c r="I16" s="105">
        <v>-20.423965549176661</v>
      </c>
      <c r="J16" s="105">
        <v>9.9850260198296485</v>
      </c>
      <c r="K16" s="16"/>
    </row>
    <row r="17" spans="1:11" x14ac:dyDescent="0.25">
      <c r="A17" s="14"/>
      <c r="B17" s="9" t="s">
        <v>362</v>
      </c>
      <c r="C17" s="118">
        <v>470.55451416000085</v>
      </c>
      <c r="D17" s="22">
        <v>414.17032989999865</v>
      </c>
      <c r="E17" s="105">
        <v>-11.982497790007407</v>
      </c>
      <c r="F17" s="105">
        <v>8.3582109672380547</v>
      </c>
      <c r="G17" s="118">
        <v>62.197250890000085</v>
      </c>
      <c r="H17" s="22">
        <v>54.851763900000073</v>
      </c>
      <c r="I17" s="105">
        <v>-11.809986590871979</v>
      </c>
      <c r="J17" s="105">
        <v>8.0082422811324516</v>
      </c>
      <c r="K17" s="16"/>
    </row>
    <row r="18" spans="1:11" x14ac:dyDescent="0.25">
      <c r="A18" s="14"/>
      <c r="B18" s="9" t="s">
        <v>359</v>
      </c>
      <c r="C18" s="118">
        <v>367.17314514000145</v>
      </c>
      <c r="D18" s="22">
        <v>386.18106167999912</v>
      </c>
      <c r="E18" s="105">
        <v>5.1768264622811699</v>
      </c>
      <c r="F18" s="105">
        <v>7.7933703890685546</v>
      </c>
      <c r="G18" s="118">
        <v>56.041600629999863</v>
      </c>
      <c r="H18" s="22">
        <v>57.706058720000016</v>
      </c>
      <c r="I18" s="105">
        <v>2.970040240265992</v>
      </c>
      <c r="J18" s="105">
        <v>8.4249633277338507</v>
      </c>
      <c r="K18" s="16"/>
    </row>
    <row r="19" spans="1:11" x14ac:dyDescent="0.25">
      <c r="A19" s="14"/>
      <c r="B19" s="9" t="s">
        <v>361</v>
      </c>
      <c r="C19" s="118">
        <v>205.12072087000024</v>
      </c>
      <c r="D19" s="22">
        <v>186.13069869000029</v>
      </c>
      <c r="E19" s="105">
        <v>-9.2579735969411381</v>
      </c>
      <c r="F19" s="105">
        <v>3.7562315183370822</v>
      </c>
      <c r="G19" s="118">
        <v>24.71259118999998</v>
      </c>
      <c r="H19" s="22">
        <v>26.892574479999965</v>
      </c>
      <c r="I19" s="105">
        <v>8.8213464676343722</v>
      </c>
      <c r="J19" s="105">
        <v>3.9262593704710191</v>
      </c>
      <c r="K19" s="16"/>
    </row>
    <row r="20" spans="1:11" x14ac:dyDescent="0.25">
      <c r="A20" s="14"/>
      <c r="B20" s="9" t="s">
        <v>369</v>
      </c>
      <c r="C20" s="118">
        <v>74.947298380000035</v>
      </c>
      <c r="D20" s="22">
        <v>78.831194979999836</v>
      </c>
      <c r="E20" s="105">
        <v>5.1821702502304445</v>
      </c>
      <c r="F20" s="105">
        <v>1.5908618046140688</v>
      </c>
      <c r="G20" s="118">
        <v>10.001846399999998</v>
      </c>
      <c r="H20" s="22">
        <v>8.8205327699999998</v>
      </c>
      <c r="I20" s="105">
        <v>-11.810955525171817</v>
      </c>
      <c r="J20" s="105">
        <v>1.2877792517229922</v>
      </c>
      <c r="K20" s="16"/>
    </row>
    <row r="21" spans="1:11" x14ac:dyDescent="0.25">
      <c r="A21" s="14"/>
      <c r="B21" s="9" t="s">
        <v>368</v>
      </c>
      <c r="C21" s="118">
        <v>58.071238269999995</v>
      </c>
      <c r="D21" s="22">
        <v>64.618116799999996</v>
      </c>
      <c r="E21" s="105">
        <v>11.27387451178592</v>
      </c>
      <c r="F21" s="105">
        <v>1.3040331803836229</v>
      </c>
      <c r="G21" s="118">
        <v>8.8469668500000012</v>
      </c>
      <c r="H21" s="22">
        <v>7.9539776800000004</v>
      </c>
      <c r="I21" s="105">
        <v>-10.093732520315712</v>
      </c>
      <c r="J21" s="105">
        <v>1.161264029289671</v>
      </c>
      <c r="K21" s="16"/>
    </row>
    <row r="22" spans="1:11" x14ac:dyDescent="0.25">
      <c r="A22" s="14"/>
      <c r="B22" s="9" t="s">
        <v>365</v>
      </c>
      <c r="C22" s="118">
        <v>47.088240910000039</v>
      </c>
      <c r="D22" s="22">
        <v>61.715850690000096</v>
      </c>
      <c r="E22" s="105">
        <v>31.064251917921236</v>
      </c>
      <c r="F22" s="105">
        <v>1.2454636724319028</v>
      </c>
      <c r="G22" s="118">
        <v>6.8727844400000038</v>
      </c>
      <c r="H22" s="22">
        <v>8.3650510900000103</v>
      </c>
      <c r="I22" s="105">
        <v>21.712693931078775</v>
      </c>
      <c r="J22" s="105">
        <v>1.2212798834491281</v>
      </c>
      <c r="K22" s="16"/>
    </row>
    <row r="23" spans="1:11" x14ac:dyDescent="0.25">
      <c r="A23" s="14"/>
      <c r="B23" s="9" t="s">
        <v>371</v>
      </c>
      <c r="C23" s="118">
        <v>32.86109536999998</v>
      </c>
      <c r="D23" s="22">
        <v>51.864441610000029</v>
      </c>
      <c r="E23" s="105">
        <v>57.829314653183637</v>
      </c>
      <c r="F23" s="105">
        <v>1.0466562024832802</v>
      </c>
      <c r="G23" s="118">
        <v>9.7599213300000009</v>
      </c>
      <c r="H23" s="22">
        <v>3.0263226500000004</v>
      </c>
      <c r="I23" s="105">
        <v>-68.992345863509129</v>
      </c>
      <c r="J23" s="105">
        <v>0.44183674833616021</v>
      </c>
      <c r="K23" s="16"/>
    </row>
    <row r="24" spans="1:11" x14ac:dyDescent="0.25">
      <c r="A24" s="14"/>
      <c r="B24" s="9" t="s">
        <v>363</v>
      </c>
      <c r="C24" s="118">
        <v>45.218622940000081</v>
      </c>
      <c r="D24" s="22">
        <v>40.009840350000133</v>
      </c>
      <c r="E24" s="105">
        <v>-11.519109276970696</v>
      </c>
      <c r="F24" s="105">
        <v>0.80742308723939293</v>
      </c>
      <c r="G24" s="118">
        <v>7.0378849399999979</v>
      </c>
      <c r="H24" s="22">
        <v>4.4349572700000008</v>
      </c>
      <c r="I24" s="105">
        <v>-36.984515833815237</v>
      </c>
      <c r="J24" s="105">
        <v>0.64749444319382599</v>
      </c>
      <c r="K24" s="16"/>
    </row>
    <row r="25" spans="1:11" x14ac:dyDescent="0.25">
      <c r="A25" s="14"/>
      <c r="B25" s="9" t="s">
        <v>364</v>
      </c>
      <c r="C25" s="118">
        <v>30.09832947000001</v>
      </c>
      <c r="D25" s="22">
        <v>23.523827830000112</v>
      </c>
      <c r="E25" s="105">
        <v>-21.843410434299749</v>
      </c>
      <c r="F25" s="105">
        <v>0.47472525568791918</v>
      </c>
      <c r="G25" s="118">
        <v>4.4577029899999978</v>
      </c>
      <c r="H25" s="22">
        <v>2.4987795999999998</v>
      </c>
      <c r="I25" s="105">
        <v>-43.944681698050928</v>
      </c>
      <c r="J25" s="105">
        <v>0.36481657144942253</v>
      </c>
      <c r="K25" s="16"/>
    </row>
    <row r="26" spans="1:11" x14ac:dyDescent="0.25">
      <c r="A26" s="14"/>
      <c r="B26" s="9" t="s">
        <v>367</v>
      </c>
      <c r="C26" s="118">
        <v>11.238923019999996</v>
      </c>
      <c r="D26" s="22">
        <v>19.255612540000005</v>
      </c>
      <c r="E26" s="105">
        <v>71.329695076067992</v>
      </c>
      <c r="F26" s="105">
        <v>0.38859005653923639</v>
      </c>
      <c r="G26" s="118">
        <v>3.7545111299999991</v>
      </c>
      <c r="H26" s="22">
        <v>3.0579827000000019</v>
      </c>
      <c r="I26" s="105">
        <v>-18.551774275869505</v>
      </c>
      <c r="J26" s="105">
        <v>0.44645904911567585</v>
      </c>
      <c r="K26" s="16"/>
    </row>
    <row r="27" spans="1:11" x14ac:dyDescent="0.25">
      <c r="A27" s="14"/>
      <c r="B27" s="9" t="s">
        <v>375</v>
      </c>
      <c r="C27" s="118">
        <v>7.9566880200000174</v>
      </c>
      <c r="D27" s="22">
        <v>12.094264670000012</v>
      </c>
      <c r="E27" s="105">
        <v>52.001242723099558</v>
      </c>
      <c r="F27" s="105">
        <v>0.24406966966919416</v>
      </c>
      <c r="G27" s="118">
        <v>1.461307449999999</v>
      </c>
      <c r="H27" s="22">
        <v>3.8791505900000014</v>
      </c>
      <c r="I27" s="105">
        <v>165.45752504033317</v>
      </c>
      <c r="J27" s="105">
        <v>0.56634783571140301</v>
      </c>
      <c r="K27" s="16"/>
    </row>
    <row r="28" spans="1:11" x14ac:dyDescent="0.25">
      <c r="A28" s="14"/>
      <c r="B28" s="9" t="s">
        <v>373</v>
      </c>
      <c r="C28" s="118">
        <v>12.992325649999987</v>
      </c>
      <c r="D28" s="22">
        <v>10.318561969999983</v>
      </c>
      <c r="E28" s="105">
        <v>-20.579561750747889</v>
      </c>
      <c r="F28" s="105">
        <v>0.20823490143440054</v>
      </c>
      <c r="G28" s="118">
        <v>1.3321048899999992</v>
      </c>
      <c r="H28" s="22">
        <v>1.9538176099999982</v>
      </c>
      <c r="I28" s="105">
        <v>46.671453927325459</v>
      </c>
      <c r="J28" s="105">
        <v>0.2852532659213739</v>
      </c>
      <c r="K28" s="16"/>
    </row>
    <row r="29" spans="1:11" x14ac:dyDescent="0.25">
      <c r="A29" s="14"/>
      <c r="B29" s="9" t="s">
        <v>370</v>
      </c>
      <c r="C29" s="118">
        <v>7.7605998499999975</v>
      </c>
      <c r="D29" s="22">
        <v>8.1826799899999987</v>
      </c>
      <c r="E29" s="105">
        <v>5.4387566445653235</v>
      </c>
      <c r="F29" s="105">
        <v>0.16513149469284955</v>
      </c>
      <c r="G29" s="118">
        <v>1.0714861400000002</v>
      </c>
      <c r="H29" s="22">
        <v>1.4186045399999998</v>
      </c>
      <c r="I29" s="105">
        <v>32.395976675909168</v>
      </c>
      <c r="J29" s="105">
        <v>0.20711328223000747</v>
      </c>
      <c r="K29" s="16"/>
    </row>
    <row r="30" spans="1:11" x14ac:dyDescent="0.25">
      <c r="A30" s="14"/>
      <c r="B30" s="9" t="s">
        <v>366</v>
      </c>
      <c r="C30" s="118">
        <v>8.1228602799999923</v>
      </c>
      <c r="D30" s="22">
        <v>7.3564681399999978</v>
      </c>
      <c r="E30" s="105">
        <v>-9.4350033557390578</v>
      </c>
      <c r="F30" s="105">
        <v>0.14845803344419026</v>
      </c>
      <c r="G30" s="118">
        <v>1.0558480100000001</v>
      </c>
      <c r="H30" s="22">
        <v>1.1978995900000005</v>
      </c>
      <c r="I30" s="105">
        <v>13.453790569724177</v>
      </c>
      <c r="J30" s="105">
        <v>0.17489082325006541</v>
      </c>
      <c r="K30" s="16"/>
    </row>
    <row r="31" spans="1:11" x14ac:dyDescent="0.25">
      <c r="A31" s="14"/>
      <c r="B31" s="9" t="s">
        <v>374</v>
      </c>
      <c r="C31" s="118">
        <v>5.3364790799999904</v>
      </c>
      <c r="D31" s="22">
        <v>4.8935027399999989</v>
      </c>
      <c r="E31" s="105">
        <v>-8.3009102698476731</v>
      </c>
      <c r="F31" s="105">
        <v>9.8753882924334499E-2</v>
      </c>
      <c r="G31" s="118">
        <v>0.52875422999999977</v>
      </c>
      <c r="H31" s="22">
        <v>0.69070179999999959</v>
      </c>
      <c r="I31" s="105">
        <v>30.628137008000845</v>
      </c>
      <c r="J31" s="105">
        <v>0.10084101157618887</v>
      </c>
      <c r="K31" s="16"/>
    </row>
    <row r="32" spans="1:11" x14ac:dyDescent="0.25">
      <c r="A32" s="14"/>
      <c r="B32" s="9" t="s">
        <v>383</v>
      </c>
      <c r="C32" s="118">
        <v>0.24923910999999999</v>
      </c>
      <c r="D32" s="22">
        <v>3.1745500000000013</v>
      </c>
      <c r="E32" s="105">
        <v>1173.6965719384896</v>
      </c>
      <c r="F32" s="105">
        <v>6.4064363645875116E-2</v>
      </c>
      <c r="G32" s="118">
        <v>0</v>
      </c>
      <c r="H32" s="22">
        <v>0.15314776000000002</v>
      </c>
      <c r="I32" s="105" t="s">
        <v>120</v>
      </c>
      <c r="J32" s="105">
        <v>2.2359251183401298E-2</v>
      </c>
      <c r="K32" s="16"/>
    </row>
    <row r="33" spans="1:11" x14ac:dyDescent="0.25">
      <c r="A33" s="14"/>
      <c r="B33" s="9" t="s">
        <v>377</v>
      </c>
      <c r="C33" s="118">
        <v>1.3176450800000004</v>
      </c>
      <c r="D33" s="22">
        <v>3.1673112699999986</v>
      </c>
      <c r="E33" s="105">
        <v>140.3766627353094</v>
      </c>
      <c r="F33" s="105">
        <v>6.3918281640219371E-2</v>
      </c>
      <c r="G33" s="118">
        <v>0.31170259</v>
      </c>
      <c r="H33" s="22">
        <v>0.48435480999999991</v>
      </c>
      <c r="I33" s="105">
        <v>55.39004985489531</v>
      </c>
      <c r="J33" s="105">
        <v>7.0714784588939525E-2</v>
      </c>
      <c r="K33" s="16"/>
    </row>
    <row r="34" spans="1:11" x14ac:dyDescent="0.25">
      <c r="A34" s="14"/>
      <c r="B34" s="9" t="s">
        <v>372</v>
      </c>
      <c r="C34" s="118">
        <v>1.0554708000000002</v>
      </c>
      <c r="D34" s="22">
        <v>1.8056004899999996</v>
      </c>
      <c r="E34" s="105">
        <v>71.070624597099169</v>
      </c>
      <c r="F34" s="105">
        <v>3.643812395159321E-2</v>
      </c>
      <c r="G34" s="118">
        <v>8.2734920000000059E-2</v>
      </c>
      <c r="H34" s="22">
        <v>0.57308193000000041</v>
      </c>
      <c r="I34" s="105">
        <v>592.67236857181956</v>
      </c>
      <c r="J34" s="105">
        <v>8.366875768563907E-2</v>
      </c>
      <c r="K34" s="16"/>
    </row>
    <row r="35" spans="1:11" x14ac:dyDescent="0.25">
      <c r="A35" s="14"/>
      <c r="B35" s="9" t="s">
        <v>376</v>
      </c>
      <c r="C35" s="118">
        <v>0.76262869</v>
      </c>
      <c r="D35" s="22">
        <v>1.7874675499999992</v>
      </c>
      <c r="E35" s="105">
        <v>134.38241616637833</v>
      </c>
      <c r="F35" s="105">
        <v>3.607219011463085E-2</v>
      </c>
      <c r="G35" s="118">
        <v>2.0571229999999999E-2</v>
      </c>
      <c r="H35" s="22">
        <v>0.22314125999999995</v>
      </c>
      <c r="I35" s="105">
        <v>984.7249289420223</v>
      </c>
      <c r="J35" s="105">
        <v>3.2578155121045553E-2</v>
      </c>
      <c r="K35" s="16"/>
    </row>
    <row r="36" spans="1:11" x14ac:dyDescent="0.25">
      <c r="A36" s="14"/>
      <c r="B36" s="9" t="s">
        <v>380</v>
      </c>
      <c r="C36" s="118">
        <v>0.60810832000000004</v>
      </c>
      <c r="D36" s="22">
        <v>1.7437378400000001</v>
      </c>
      <c r="E36" s="105">
        <v>186.74790043984268</v>
      </c>
      <c r="F36" s="105">
        <v>3.5189697779160117E-2</v>
      </c>
      <c r="G36" s="118">
        <v>1.0241429999999999E-2</v>
      </c>
      <c r="H36" s="22">
        <v>0.79077795000000017</v>
      </c>
      <c r="I36" s="105">
        <v>7621.362641740463</v>
      </c>
      <c r="J36" s="105">
        <v>0.11545191920760156</v>
      </c>
      <c r="K36" s="16"/>
    </row>
    <row r="37" spans="1:11" x14ac:dyDescent="0.25">
      <c r="A37" s="14"/>
      <c r="B37" s="9" t="s">
        <v>379</v>
      </c>
      <c r="C37" s="118">
        <v>1.4554285199999999</v>
      </c>
      <c r="D37" s="22">
        <v>1.7087870200000004</v>
      </c>
      <c r="E37" s="105">
        <v>17.407828451788234</v>
      </c>
      <c r="F37" s="105">
        <v>3.4484368821606604E-2</v>
      </c>
      <c r="G37" s="118">
        <v>0.17851834999999994</v>
      </c>
      <c r="H37" s="22">
        <v>0.13320468000000002</v>
      </c>
      <c r="I37" s="105">
        <v>-25.383200102398394</v>
      </c>
      <c r="J37" s="105">
        <v>1.944760340552543E-2</v>
      </c>
      <c r="K37" s="16"/>
    </row>
    <row r="38" spans="1:11" x14ac:dyDescent="0.25">
      <c r="A38" s="14"/>
      <c r="B38" s="9" t="s">
        <v>384</v>
      </c>
      <c r="C38" s="118">
        <v>0.24182153000000001</v>
      </c>
      <c r="D38" s="22">
        <v>0.47866395000000006</v>
      </c>
      <c r="E38" s="105">
        <v>97.940998057534429</v>
      </c>
      <c r="F38" s="105">
        <v>9.6597317279523004E-3</v>
      </c>
      <c r="G38" s="118">
        <v>0</v>
      </c>
      <c r="H38" s="22">
        <v>0</v>
      </c>
      <c r="I38" s="105" t="s">
        <v>120</v>
      </c>
      <c r="J38" s="105">
        <v>0</v>
      </c>
      <c r="K38" s="16"/>
    </row>
    <row r="39" spans="1:11" x14ac:dyDescent="0.25">
      <c r="A39" s="14"/>
      <c r="B39" s="9" t="s">
        <v>382</v>
      </c>
      <c r="C39" s="118">
        <v>0.29987930000000013</v>
      </c>
      <c r="D39" s="22">
        <v>0.43294468000000008</v>
      </c>
      <c r="E39" s="105">
        <v>44.372979395376703</v>
      </c>
      <c r="F39" s="105">
        <v>8.7370888529294012E-3</v>
      </c>
      <c r="G39" s="118">
        <v>9.8251609999999961E-2</v>
      </c>
      <c r="H39" s="22">
        <v>0.11899525</v>
      </c>
      <c r="I39" s="105">
        <v>21.112773622742708</v>
      </c>
      <c r="J39" s="105">
        <v>1.7373056480758407E-2</v>
      </c>
      <c r="K39" s="16"/>
    </row>
    <row r="40" spans="1:11" x14ac:dyDescent="0.25">
      <c r="A40" s="14"/>
      <c r="B40" s="9" t="s">
        <v>381</v>
      </c>
      <c r="C40" s="118">
        <v>0.39771541999999993</v>
      </c>
      <c r="D40" s="22">
        <v>0.40068696000000004</v>
      </c>
      <c r="E40" s="105">
        <v>0.74715232313600222</v>
      </c>
      <c r="F40" s="105">
        <v>8.0861083030981419E-3</v>
      </c>
      <c r="G40" s="118">
        <v>1.2499100000000001E-3</v>
      </c>
      <c r="H40" s="22">
        <v>0.22521582000000004</v>
      </c>
      <c r="I40" s="105">
        <v>17918.562936531434</v>
      </c>
      <c r="J40" s="105">
        <v>3.2881036522216807E-2</v>
      </c>
      <c r="K40" s="16"/>
    </row>
    <row r="41" spans="1:11" x14ac:dyDescent="0.25">
      <c r="A41" s="14"/>
      <c r="B41" s="9" t="s">
        <v>378</v>
      </c>
      <c r="C41" s="118">
        <v>2.450774420000001</v>
      </c>
      <c r="D41" s="22">
        <v>0.25446815999999994</v>
      </c>
      <c r="E41" s="105">
        <v>-89.616826504986946</v>
      </c>
      <c r="F41" s="105">
        <v>5.1353233493051688E-3</v>
      </c>
      <c r="G41" s="118">
        <v>0.61377057000000002</v>
      </c>
      <c r="H41" s="22">
        <v>2.9490449999999991E-2</v>
      </c>
      <c r="I41" s="105">
        <v>-95.195199730739773</v>
      </c>
      <c r="J41" s="105">
        <v>4.3055437380314053E-3</v>
      </c>
      <c r="K41" s="16"/>
    </row>
    <row r="42" spans="1:11" x14ac:dyDescent="0.25">
      <c r="A42" s="14"/>
      <c r="B42" s="9" t="s">
        <v>2</v>
      </c>
      <c r="C42" s="118">
        <v>0.75658831999999998</v>
      </c>
      <c r="D42" s="22">
        <v>0.43998342999999995</v>
      </c>
      <c r="E42" s="105">
        <v>-41.846388799657916</v>
      </c>
      <c r="F42" s="105">
        <v>8.879135139682609E-3</v>
      </c>
      <c r="G42" s="118">
        <v>0.15226959000000004</v>
      </c>
      <c r="H42" s="22">
        <v>8.7689819999999988E-2</v>
      </c>
      <c r="I42" s="105">
        <v>-42.411469026743973</v>
      </c>
      <c r="J42" s="105">
        <v>1.2802529476155879E-2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151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10752.015896340003</v>
      </c>
      <c r="D13" s="117">
        <v>11337.225373309853</v>
      </c>
      <c r="E13" s="114">
        <v>5.4427884278803518</v>
      </c>
      <c r="F13" s="114">
        <v>100</v>
      </c>
      <c r="G13" s="153">
        <v>1515.4542273000027</v>
      </c>
      <c r="H13" s="117">
        <v>1544.4287071299998</v>
      </c>
      <c r="I13" s="114">
        <v>1.911933683514766</v>
      </c>
      <c r="J13" s="114">
        <v>100</v>
      </c>
      <c r="K13" s="16"/>
    </row>
    <row r="14" spans="1:14" x14ac:dyDescent="0.25">
      <c r="A14" s="14"/>
      <c r="B14" s="119" t="s">
        <v>357</v>
      </c>
      <c r="C14" s="117">
        <v>4777.5590338299871</v>
      </c>
      <c r="D14" s="117">
        <v>5218.0626855798964</v>
      </c>
      <c r="E14" s="29">
        <v>9.2202660109627956</v>
      </c>
      <c r="F14" s="29">
        <v>46.025923572660759</v>
      </c>
      <c r="G14" s="117">
        <v>696.6351813000017</v>
      </c>
      <c r="H14" s="117">
        <v>716.01287248999927</v>
      </c>
      <c r="I14" s="29">
        <v>2.7816124867303671</v>
      </c>
      <c r="J14" s="29">
        <v>46.361018102322163</v>
      </c>
      <c r="K14" s="16"/>
    </row>
    <row r="15" spans="1:14" x14ac:dyDescent="0.25">
      <c r="A15" s="14"/>
      <c r="B15" s="9" t="s">
        <v>358</v>
      </c>
      <c r="C15" s="118">
        <v>1823.5929177200155</v>
      </c>
      <c r="D15" s="22">
        <v>1929.3808513199592</v>
      </c>
      <c r="E15" s="105">
        <v>5.8010717508273357</v>
      </c>
      <c r="F15" s="105">
        <v>17.018104410820978</v>
      </c>
      <c r="G15" s="118">
        <v>272.17764149999977</v>
      </c>
      <c r="H15" s="22">
        <v>253.11769174000042</v>
      </c>
      <c r="I15" s="105">
        <v>-7.0027610111388805</v>
      </c>
      <c r="J15" s="105">
        <v>16.389082291170766</v>
      </c>
      <c r="K15" s="16"/>
    </row>
    <row r="16" spans="1:14" x14ac:dyDescent="0.25">
      <c r="A16" s="14"/>
      <c r="B16" s="9" t="s">
        <v>360</v>
      </c>
      <c r="C16" s="118">
        <v>1029.4697080099993</v>
      </c>
      <c r="D16" s="22">
        <v>1136.308416419999</v>
      </c>
      <c r="E16" s="105">
        <v>10.378033231936733</v>
      </c>
      <c r="F16" s="105">
        <v>10.022808747324556</v>
      </c>
      <c r="G16" s="118">
        <v>147.09202733000038</v>
      </c>
      <c r="H16" s="22">
        <v>161.50399773999962</v>
      </c>
      <c r="I16" s="105">
        <v>9.7979276454365873</v>
      </c>
      <c r="J16" s="105">
        <v>10.457199933826747</v>
      </c>
      <c r="K16" s="16"/>
    </row>
    <row r="17" spans="1:11" x14ac:dyDescent="0.25">
      <c r="A17" s="14"/>
      <c r="B17" s="9" t="s">
        <v>359</v>
      </c>
      <c r="C17" s="118">
        <v>857.56071404000238</v>
      </c>
      <c r="D17" s="22">
        <v>877.09087816999909</v>
      </c>
      <c r="E17" s="105">
        <v>2.2774089123077212</v>
      </c>
      <c r="F17" s="105">
        <v>7.7363803689997237</v>
      </c>
      <c r="G17" s="118">
        <v>107.1165766200005</v>
      </c>
      <c r="H17" s="22">
        <v>121.76854847999996</v>
      </c>
      <c r="I17" s="105">
        <v>13.678528872312468</v>
      </c>
      <c r="J17" s="105">
        <v>7.8843748447464144</v>
      </c>
      <c r="K17" s="16"/>
    </row>
    <row r="18" spans="1:11" x14ac:dyDescent="0.25">
      <c r="A18" s="14"/>
      <c r="B18" s="9" t="s">
        <v>362</v>
      </c>
      <c r="C18" s="118">
        <v>564.63459137999928</v>
      </c>
      <c r="D18" s="22">
        <v>530.16745453000135</v>
      </c>
      <c r="E18" s="105">
        <v>-6.1043261210331217</v>
      </c>
      <c r="F18" s="105">
        <v>4.6763422007833055</v>
      </c>
      <c r="G18" s="118">
        <v>77.601589860000303</v>
      </c>
      <c r="H18" s="22">
        <v>85.134721020000143</v>
      </c>
      <c r="I18" s="105">
        <v>9.7074443624031836</v>
      </c>
      <c r="J18" s="105">
        <v>5.512376235106724</v>
      </c>
      <c r="K18" s="16"/>
    </row>
    <row r="19" spans="1:11" x14ac:dyDescent="0.25">
      <c r="A19" s="14"/>
      <c r="B19" s="9" t="s">
        <v>361</v>
      </c>
      <c r="C19" s="118">
        <v>507.61854240000122</v>
      </c>
      <c r="D19" s="22">
        <v>463.45239559000248</v>
      </c>
      <c r="E19" s="105">
        <v>-8.7006567177752903</v>
      </c>
      <c r="F19" s="105">
        <v>4.0878820022495468</v>
      </c>
      <c r="G19" s="118">
        <v>57.103604839999946</v>
      </c>
      <c r="H19" s="22">
        <v>58.052187570000015</v>
      </c>
      <c r="I19" s="105">
        <v>1.661160854306698</v>
      </c>
      <c r="J19" s="105">
        <v>3.758813035654974</v>
      </c>
      <c r="K19" s="16"/>
    </row>
    <row r="20" spans="1:11" x14ac:dyDescent="0.25">
      <c r="A20" s="14"/>
      <c r="B20" s="9" t="s">
        <v>364</v>
      </c>
      <c r="C20" s="118">
        <v>206.87172308000052</v>
      </c>
      <c r="D20" s="22">
        <v>236.97584241999914</v>
      </c>
      <c r="E20" s="105">
        <v>14.552070670556017</v>
      </c>
      <c r="F20" s="105">
        <v>2.0902454932040846</v>
      </c>
      <c r="G20" s="118">
        <v>34.721368260000055</v>
      </c>
      <c r="H20" s="22">
        <v>12.791083909999994</v>
      </c>
      <c r="I20" s="105">
        <v>-63.160772311108303</v>
      </c>
      <c r="J20" s="105">
        <v>0.82820811675856298</v>
      </c>
      <c r="K20" s="16"/>
    </row>
    <row r="21" spans="1:11" x14ac:dyDescent="0.25">
      <c r="A21" s="14"/>
      <c r="B21" s="9" t="s">
        <v>366</v>
      </c>
      <c r="C21" s="118">
        <v>134.65319039000008</v>
      </c>
      <c r="D21" s="22">
        <v>170.81824571999999</v>
      </c>
      <c r="E21" s="105">
        <v>26.857926815736022</v>
      </c>
      <c r="F21" s="105">
        <v>1.5067023905349985</v>
      </c>
      <c r="G21" s="118">
        <v>32.663271890000004</v>
      </c>
      <c r="H21" s="22">
        <v>21.545258409999988</v>
      </c>
      <c r="I21" s="105">
        <v>-34.038272459177129</v>
      </c>
      <c r="J21" s="105">
        <v>1.3950309464292061</v>
      </c>
      <c r="K21" s="16"/>
    </row>
    <row r="22" spans="1:11" x14ac:dyDescent="0.25">
      <c r="A22" s="14"/>
      <c r="B22" s="9" t="s">
        <v>365</v>
      </c>
      <c r="C22" s="118">
        <v>155.71757168999977</v>
      </c>
      <c r="D22" s="22">
        <v>152.23679537000032</v>
      </c>
      <c r="E22" s="105">
        <v>-2.2353137685250601</v>
      </c>
      <c r="F22" s="105">
        <v>1.3428047018311629</v>
      </c>
      <c r="G22" s="118">
        <v>20.269668819999993</v>
      </c>
      <c r="H22" s="22">
        <v>28.049985529999962</v>
      </c>
      <c r="I22" s="105">
        <v>38.384034683009546</v>
      </c>
      <c r="J22" s="105">
        <v>1.8162046199027886</v>
      </c>
      <c r="K22" s="16"/>
    </row>
    <row r="23" spans="1:11" x14ac:dyDescent="0.25">
      <c r="A23" s="14"/>
      <c r="B23" s="9" t="s">
        <v>367</v>
      </c>
      <c r="C23" s="118">
        <v>149.14038976999984</v>
      </c>
      <c r="D23" s="22">
        <v>137.01047975999961</v>
      </c>
      <c r="E23" s="105">
        <v>-8.1332159777151141</v>
      </c>
      <c r="F23" s="105">
        <v>1.2085009801653084</v>
      </c>
      <c r="G23" s="118">
        <v>12.968927740000007</v>
      </c>
      <c r="H23" s="22">
        <v>17.606086629999997</v>
      </c>
      <c r="I23" s="105">
        <v>35.755915854921618</v>
      </c>
      <c r="J23" s="105">
        <v>1.1399740595807271</v>
      </c>
      <c r="K23" s="16"/>
    </row>
    <row r="24" spans="1:11" x14ac:dyDescent="0.25">
      <c r="A24" s="14"/>
      <c r="B24" s="9" t="s">
        <v>369</v>
      </c>
      <c r="C24" s="118">
        <v>125.02505034000016</v>
      </c>
      <c r="D24" s="22">
        <v>105.78380284000019</v>
      </c>
      <c r="E24" s="105">
        <v>-15.389913819409983</v>
      </c>
      <c r="F24" s="105">
        <v>0.93306606649133828</v>
      </c>
      <c r="G24" s="118">
        <v>18.780934930000004</v>
      </c>
      <c r="H24" s="22">
        <v>14.111525610000003</v>
      </c>
      <c r="I24" s="105">
        <v>-24.862496661661137</v>
      </c>
      <c r="J24" s="105">
        <v>0.91370521312203168</v>
      </c>
      <c r="K24" s="16"/>
    </row>
    <row r="25" spans="1:11" x14ac:dyDescent="0.25">
      <c r="A25" s="14"/>
      <c r="B25" s="9" t="s">
        <v>363</v>
      </c>
      <c r="C25" s="118">
        <v>113.23802211000039</v>
      </c>
      <c r="D25" s="22">
        <v>103.11049107000032</v>
      </c>
      <c r="E25" s="105">
        <v>-8.9435781827433285</v>
      </c>
      <c r="F25" s="105">
        <v>0.9094861191764213</v>
      </c>
      <c r="G25" s="118">
        <v>12.830212369999979</v>
      </c>
      <c r="H25" s="22">
        <v>14.415325809999992</v>
      </c>
      <c r="I25" s="105">
        <v>12.354537822821833</v>
      </c>
      <c r="J25" s="105">
        <v>0.93337593010608333</v>
      </c>
      <c r="K25" s="16"/>
    </row>
    <row r="26" spans="1:11" x14ac:dyDescent="0.25">
      <c r="A26" s="14"/>
      <c r="B26" s="9" t="s">
        <v>368</v>
      </c>
      <c r="C26" s="118">
        <v>59.951361039999917</v>
      </c>
      <c r="D26" s="22">
        <v>65.921073869999987</v>
      </c>
      <c r="E26" s="105">
        <v>9.9575934998657356</v>
      </c>
      <c r="F26" s="105">
        <v>0.58145685297208327</v>
      </c>
      <c r="G26" s="118">
        <v>6.527153750000001</v>
      </c>
      <c r="H26" s="22">
        <v>10.08903389</v>
      </c>
      <c r="I26" s="105">
        <v>54.570189035304992</v>
      </c>
      <c r="J26" s="105">
        <v>0.65325345504282784</v>
      </c>
      <c r="K26" s="16"/>
    </row>
    <row r="27" spans="1:11" x14ac:dyDescent="0.25">
      <c r="A27" s="14"/>
      <c r="B27" s="9" t="s">
        <v>371</v>
      </c>
      <c r="C27" s="118">
        <v>43.417868109999965</v>
      </c>
      <c r="D27" s="22">
        <v>32.397501539999993</v>
      </c>
      <c r="E27" s="105">
        <v>-25.382099697017992</v>
      </c>
      <c r="F27" s="105">
        <v>0.28576217260592118</v>
      </c>
      <c r="G27" s="118">
        <v>2.0498689199999998</v>
      </c>
      <c r="H27" s="22">
        <v>7.977508470000001</v>
      </c>
      <c r="I27" s="105">
        <v>289.17163883825322</v>
      </c>
      <c r="J27" s="105">
        <v>0.5165345886910212</v>
      </c>
      <c r="K27" s="16"/>
    </row>
    <row r="28" spans="1:11" x14ac:dyDescent="0.25">
      <c r="A28" s="14"/>
      <c r="B28" s="9" t="s">
        <v>373</v>
      </c>
      <c r="C28" s="118">
        <v>39.454665089999999</v>
      </c>
      <c r="D28" s="22">
        <v>31.503630300000097</v>
      </c>
      <c r="E28" s="105">
        <v>-20.152331218280029</v>
      </c>
      <c r="F28" s="105">
        <v>0.27787778105008026</v>
      </c>
      <c r="G28" s="118">
        <v>3.795417460000003</v>
      </c>
      <c r="H28" s="22">
        <v>3.2680009900000004</v>
      </c>
      <c r="I28" s="105">
        <v>-13.896138581814977</v>
      </c>
      <c r="J28" s="105">
        <v>0.21159934252147528</v>
      </c>
      <c r="K28" s="16"/>
    </row>
    <row r="29" spans="1:11" x14ac:dyDescent="0.25">
      <c r="A29" s="14"/>
      <c r="B29" s="9" t="s">
        <v>377</v>
      </c>
      <c r="C29" s="118">
        <v>28.033290729999994</v>
      </c>
      <c r="D29" s="22">
        <v>28.872079909999968</v>
      </c>
      <c r="E29" s="105">
        <v>2.9921181500905281</v>
      </c>
      <c r="F29" s="105">
        <v>0.25466619000069229</v>
      </c>
      <c r="G29" s="118">
        <v>4.3245971700000014</v>
      </c>
      <c r="H29" s="22">
        <v>5.8583583100000016</v>
      </c>
      <c r="I29" s="105">
        <v>35.465988615998654</v>
      </c>
      <c r="J29" s="105">
        <v>0.37932202910722534</v>
      </c>
      <c r="K29" s="16"/>
    </row>
    <row r="30" spans="1:11" x14ac:dyDescent="0.25">
      <c r="A30" s="14"/>
      <c r="B30" s="9" t="s">
        <v>378</v>
      </c>
      <c r="C30" s="118">
        <v>27.804032469999996</v>
      </c>
      <c r="D30" s="22">
        <v>21.471341519999996</v>
      </c>
      <c r="E30" s="105">
        <v>-22.776160101355259</v>
      </c>
      <c r="F30" s="105">
        <v>0.18938797468512819</v>
      </c>
      <c r="G30" s="118">
        <v>0.85692259000000015</v>
      </c>
      <c r="H30" s="22">
        <v>9.0448160000000014E-2</v>
      </c>
      <c r="I30" s="105">
        <v>-89.445002260939347</v>
      </c>
      <c r="J30" s="105">
        <v>5.8564153581474893E-3</v>
      </c>
      <c r="K30" s="16"/>
    </row>
    <row r="31" spans="1:11" x14ac:dyDescent="0.25">
      <c r="A31" s="14"/>
      <c r="B31" s="9" t="s">
        <v>372</v>
      </c>
      <c r="C31" s="118">
        <v>0.68334568000000007</v>
      </c>
      <c r="D31" s="22">
        <v>20.822656970000018</v>
      </c>
      <c r="E31" s="105">
        <v>2947.1630361371444</v>
      </c>
      <c r="F31" s="105">
        <v>0.18366625240617349</v>
      </c>
      <c r="G31" s="118">
        <v>4.4583999999999997E-4</v>
      </c>
      <c r="H31" s="22">
        <v>0.26347027000000001</v>
      </c>
      <c r="I31" s="105">
        <v>58995.251659788264</v>
      </c>
      <c r="J31" s="105">
        <v>1.7059399944048231E-2</v>
      </c>
      <c r="K31" s="16"/>
    </row>
    <row r="32" spans="1:11" x14ac:dyDescent="0.25">
      <c r="A32" s="14"/>
      <c r="B32" s="9" t="s">
        <v>376</v>
      </c>
      <c r="C32" s="118">
        <v>58.659566859999948</v>
      </c>
      <c r="D32" s="22">
        <v>19.220215269999994</v>
      </c>
      <c r="E32" s="105">
        <v>-67.234304140240269</v>
      </c>
      <c r="F32" s="105">
        <v>0.16953191488323335</v>
      </c>
      <c r="G32" s="118">
        <v>1.8894829600000003</v>
      </c>
      <c r="H32" s="22">
        <v>2.8478096600000011</v>
      </c>
      <c r="I32" s="105">
        <v>50.718991400695181</v>
      </c>
      <c r="J32" s="105">
        <v>0.18439243241548289</v>
      </c>
      <c r="K32" s="16"/>
    </row>
    <row r="33" spans="1:11" x14ac:dyDescent="0.25">
      <c r="A33" s="14"/>
      <c r="B33" s="9" t="s">
        <v>374</v>
      </c>
      <c r="C33" s="118">
        <v>14.244618210000002</v>
      </c>
      <c r="D33" s="22">
        <v>12.781283540000006</v>
      </c>
      <c r="E33" s="105">
        <v>-10.272894986913073</v>
      </c>
      <c r="F33" s="105">
        <v>0.11273731551716137</v>
      </c>
      <c r="G33" s="118">
        <v>1.87826987</v>
      </c>
      <c r="H33" s="22">
        <v>1.1143400299999993</v>
      </c>
      <c r="I33" s="105">
        <v>-40.671995659494911</v>
      </c>
      <c r="J33" s="105">
        <v>7.215224793838293E-2</v>
      </c>
      <c r="K33" s="16"/>
    </row>
    <row r="34" spans="1:11" x14ac:dyDescent="0.25">
      <c r="A34" s="14"/>
      <c r="B34" s="9" t="s">
        <v>375</v>
      </c>
      <c r="C34" s="118">
        <v>14.228761809999998</v>
      </c>
      <c r="D34" s="22">
        <v>9.9780058900000057</v>
      </c>
      <c r="E34" s="105">
        <v>-29.8743908764609</v>
      </c>
      <c r="F34" s="105">
        <v>8.8011004116494609E-2</v>
      </c>
      <c r="G34" s="118">
        <v>1.7796246899999997</v>
      </c>
      <c r="H34" s="22">
        <v>2.8850918799999992</v>
      </c>
      <c r="I34" s="105">
        <v>62.11799578932564</v>
      </c>
      <c r="J34" s="105">
        <v>0.18680641370370171</v>
      </c>
      <c r="K34" s="16"/>
    </row>
    <row r="35" spans="1:11" x14ac:dyDescent="0.25">
      <c r="A35" s="14"/>
      <c r="B35" s="9" t="s">
        <v>381</v>
      </c>
      <c r="C35" s="118">
        <v>0.26387046000000003</v>
      </c>
      <c r="D35" s="22">
        <v>8.8306286600000021</v>
      </c>
      <c r="E35" s="105">
        <v>3246.577203071538</v>
      </c>
      <c r="F35" s="105">
        <v>7.7890562895478008E-2</v>
      </c>
      <c r="G35" s="118">
        <v>4.3324460000000016E-2</v>
      </c>
      <c r="H35" s="22">
        <v>3.6740343100000006</v>
      </c>
      <c r="I35" s="105">
        <v>8380.2772152266862</v>
      </c>
      <c r="J35" s="105">
        <v>0.23788953760302936</v>
      </c>
      <c r="K35" s="16"/>
    </row>
    <row r="36" spans="1:11" x14ac:dyDescent="0.25">
      <c r="A36" s="14"/>
      <c r="B36" s="9" t="s">
        <v>379</v>
      </c>
      <c r="C36" s="118">
        <v>7.0568027699999991</v>
      </c>
      <c r="D36" s="22">
        <v>8.0187531699999983</v>
      </c>
      <c r="E36" s="105">
        <v>13.631533023559328</v>
      </c>
      <c r="F36" s="105">
        <v>7.0729414878509728E-2</v>
      </c>
      <c r="G36" s="118">
        <v>1.2692803999999998</v>
      </c>
      <c r="H36" s="22">
        <v>0.7709909100000002</v>
      </c>
      <c r="I36" s="105">
        <v>-39.257636846830671</v>
      </c>
      <c r="J36" s="105">
        <v>4.9920783422416883E-2</v>
      </c>
      <c r="K36" s="16"/>
    </row>
    <row r="37" spans="1:11" x14ac:dyDescent="0.25">
      <c r="A37" s="14"/>
      <c r="B37" s="9" t="s">
        <v>382</v>
      </c>
      <c r="C37" s="118">
        <v>0.34757296999999998</v>
      </c>
      <c r="D37" s="22">
        <v>6.22865483</v>
      </c>
      <c r="E37" s="105">
        <v>1692.042353005759</v>
      </c>
      <c r="F37" s="105">
        <v>5.4939851902949081E-2</v>
      </c>
      <c r="G37" s="118">
        <v>2.2228419999999999E-2</v>
      </c>
      <c r="H37" s="22">
        <v>0</v>
      </c>
      <c r="I37" s="105" t="s">
        <v>120</v>
      </c>
      <c r="J37" s="105">
        <v>0</v>
      </c>
      <c r="K37" s="16"/>
    </row>
    <row r="38" spans="1:11" x14ac:dyDescent="0.25">
      <c r="A38" s="14"/>
      <c r="B38" s="9" t="s">
        <v>370</v>
      </c>
      <c r="C38" s="118">
        <v>4.480957839999995</v>
      </c>
      <c r="D38" s="22">
        <v>4.8341645099999999</v>
      </c>
      <c r="E38" s="105">
        <v>7.8823921717595447</v>
      </c>
      <c r="F38" s="105">
        <v>4.2639749593234792E-2</v>
      </c>
      <c r="G38" s="118">
        <v>0.74283838000000013</v>
      </c>
      <c r="H38" s="22">
        <v>1.0774497000000005</v>
      </c>
      <c r="I38" s="105">
        <v>45.044969270435416</v>
      </c>
      <c r="J38" s="105">
        <v>6.9763641081381944E-2</v>
      </c>
      <c r="K38" s="16"/>
    </row>
    <row r="39" spans="1:11" x14ac:dyDescent="0.25">
      <c r="A39" s="14"/>
      <c r="B39" s="9" t="s">
        <v>383</v>
      </c>
      <c r="C39" s="118">
        <v>6.3877536599999987</v>
      </c>
      <c r="D39" s="22">
        <v>4.3203690199999993</v>
      </c>
      <c r="E39" s="105">
        <v>-32.364814769641569</v>
      </c>
      <c r="F39" s="105">
        <v>3.8107816310779453E-2</v>
      </c>
      <c r="G39" s="118">
        <v>5.3695809999999997E-2</v>
      </c>
      <c r="H39" s="22">
        <v>0.12387727</v>
      </c>
      <c r="I39" s="105">
        <v>130.70193000161464</v>
      </c>
      <c r="J39" s="105">
        <v>8.0209121617662877E-3</v>
      </c>
      <c r="K39" s="16"/>
    </row>
    <row r="40" spans="1:11" x14ac:dyDescent="0.25">
      <c r="A40" s="14"/>
      <c r="B40" s="9" t="s">
        <v>380</v>
      </c>
      <c r="C40" s="118">
        <v>1.1365384800000005</v>
      </c>
      <c r="D40" s="22">
        <v>1.3260546500000003</v>
      </c>
      <c r="E40" s="105">
        <v>16.674857326432079</v>
      </c>
      <c r="F40" s="105">
        <v>1.1696465460780237E-2</v>
      </c>
      <c r="G40" s="118">
        <v>0.11347661000000001</v>
      </c>
      <c r="H40" s="22">
        <v>0.20184945000000001</v>
      </c>
      <c r="I40" s="105">
        <v>77.877581996853792</v>
      </c>
      <c r="J40" s="105">
        <v>1.3069522022489167E-2</v>
      </c>
      <c r="K40" s="16"/>
    </row>
    <row r="41" spans="1:11" x14ac:dyDescent="0.25">
      <c r="A41" s="14"/>
      <c r="B41" s="9" t="s">
        <v>386</v>
      </c>
      <c r="C41" s="118">
        <v>0.35734772000000009</v>
      </c>
      <c r="D41" s="22">
        <v>0.11605049000000001</v>
      </c>
      <c r="E41" s="105">
        <v>-67.52449127141486</v>
      </c>
      <c r="F41" s="105">
        <v>1.0236233838413992E-3</v>
      </c>
      <c r="G41" s="118">
        <v>7.8511930000000008E-2</v>
      </c>
      <c r="H41" s="22">
        <v>3.4800950000000004E-2</v>
      </c>
      <c r="I41" s="105">
        <v>-55.674315992486747</v>
      </c>
      <c r="J41" s="105">
        <v>2.2533218813751751E-3</v>
      </c>
      <c r="K41" s="16"/>
    </row>
    <row r="42" spans="1:11" x14ac:dyDescent="0.25">
      <c r="A42" s="14"/>
      <c r="B42" s="9" t="s">
        <v>2</v>
      </c>
      <c r="C42" s="118">
        <v>0.42608768000000002</v>
      </c>
      <c r="D42" s="22">
        <v>0.18457038000000001</v>
      </c>
      <c r="E42" s="105">
        <v>-56.682535388021549</v>
      </c>
      <c r="F42" s="105">
        <v>1.6280030953121599E-3</v>
      </c>
      <c r="G42" s="118">
        <v>6.8082580000000004E-2</v>
      </c>
      <c r="H42" s="22">
        <v>4.2357940000000004E-2</v>
      </c>
      <c r="I42" s="105">
        <v>-37.784467039880099</v>
      </c>
      <c r="J42" s="105">
        <v>2.742628378017749E-3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152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138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tr">
        <f>+'Resumen importaciones totales'!$C$10:$D$10</f>
        <v>Año corrido a agosto</v>
      </c>
      <c r="D10" s="205"/>
      <c r="E10" s="206" t="str">
        <f>+'Resumen importaciones totales'!E10:E11</f>
        <v>% Cambio   '19/'18</v>
      </c>
      <c r="F10" s="206" t="str">
        <f>+'Resumen importaciones totales'!F10:F11</f>
        <v>% del total '19</v>
      </c>
      <c r="G10" s="207" t="str">
        <f>+'Resumen importaciones totales'!G10:$H$10</f>
        <v>Agosto</v>
      </c>
      <c r="H10" s="207"/>
      <c r="I10" s="206" t="str">
        <f>+E10</f>
        <v>% Cambio   '19/'18</v>
      </c>
      <c r="J10" s="206" t="str">
        <f>+F10</f>
        <v>% del total '19</v>
      </c>
      <c r="K10" s="16"/>
    </row>
    <row r="11" spans="1:14" x14ac:dyDescent="0.25">
      <c r="A11" s="14"/>
      <c r="B11" s="9"/>
      <c r="C11" s="102">
        <f>+'Resumen importaciones totales'!C11</f>
        <v>2018</v>
      </c>
      <c r="D11" s="102">
        <f>+'Resumen importaciones totales'!D11</f>
        <v>2019</v>
      </c>
      <c r="E11" s="206"/>
      <c r="F11" s="206"/>
      <c r="G11" s="104">
        <f>+C11</f>
        <v>2018</v>
      </c>
      <c r="H11" s="104">
        <f>+D11</f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6818.8360004300648</v>
      </c>
      <c r="D13" s="117">
        <v>7375.3942322599487</v>
      </c>
      <c r="E13" s="114">
        <v>8.1620709428233962</v>
      </c>
      <c r="F13" s="114">
        <v>100</v>
      </c>
      <c r="G13" s="153">
        <v>884.5420973399963</v>
      </c>
      <c r="H13" s="117">
        <v>976.11570413999755</v>
      </c>
      <c r="I13" s="114">
        <v>10.352656710786556</v>
      </c>
      <c r="J13" s="114">
        <v>100</v>
      </c>
      <c r="K13" s="16"/>
    </row>
    <row r="14" spans="1:14" x14ac:dyDescent="0.25">
      <c r="A14" s="14"/>
      <c r="B14" s="119" t="s">
        <v>357</v>
      </c>
      <c r="C14" s="117">
        <v>4958.9679961200745</v>
      </c>
      <c r="D14" s="117">
        <v>5610.5146041599328</v>
      </c>
      <c r="E14" s="29">
        <v>13.138754042164269</v>
      </c>
      <c r="F14" s="29">
        <v>76.070707917138336</v>
      </c>
      <c r="G14" s="117">
        <v>607.5164455199955</v>
      </c>
      <c r="H14" s="117">
        <v>758.23229191999712</v>
      </c>
      <c r="I14" s="29">
        <v>24.808521236161507</v>
      </c>
      <c r="J14" s="29">
        <v>77.678526091129157</v>
      </c>
      <c r="K14" s="16"/>
    </row>
    <row r="15" spans="1:14" x14ac:dyDescent="0.25">
      <c r="A15" s="14"/>
      <c r="B15" s="9" t="s">
        <v>358</v>
      </c>
      <c r="C15" s="118">
        <v>795.95143721999125</v>
      </c>
      <c r="D15" s="22">
        <v>636.03826168999944</v>
      </c>
      <c r="E15" s="105">
        <v>-20.090820627011919</v>
      </c>
      <c r="F15" s="105">
        <v>8.6237866297095049</v>
      </c>
      <c r="G15" s="118">
        <v>119.82118634000059</v>
      </c>
      <c r="H15" s="22">
        <v>49.08567194999992</v>
      </c>
      <c r="I15" s="105">
        <v>-59.034229714003949</v>
      </c>
      <c r="J15" s="105">
        <v>5.0286735211628049</v>
      </c>
      <c r="K15" s="16"/>
    </row>
    <row r="16" spans="1:14" x14ac:dyDescent="0.25">
      <c r="A16" s="14"/>
      <c r="B16" s="9" t="s">
        <v>360</v>
      </c>
      <c r="C16" s="118">
        <v>480.59191094999994</v>
      </c>
      <c r="D16" s="22">
        <v>564.74271582001745</v>
      </c>
      <c r="E16" s="105">
        <v>17.509825478267871</v>
      </c>
      <c r="F16" s="105">
        <v>7.6571190371063125</v>
      </c>
      <c r="G16" s="118">
        <v>64.876116359999983</v>
      </c>
      <c r="H16" s="22">
        <v>73.078493620000074</v>
      </c>
      <c r="I16" s="105">
        <v>12.643138523404819</v>
      </c>
      <c r="J16" s="105">
        <v>7.4866630369793672</v>
      </c>
      <c r="K16" s="16"/>
    </row>
    <row r="17" spans="1:11" x14ac:dyDescent="0.25">
      <c r="A17" s="14"/>
      <c r="B17" s="9" t="s">
        <v>359</v>
      </c>
      <c r="C17" s="118">
        <v>227.48462914000098</v>
      </c>
      <c r="D17" s="22">
        <v>222.9804074599995</v>
      </c>
      <c r="E17" s="105">
        <v>-1.9800114394671664</v>
      </c>
      <c r="F17" s="105">
        <v>3.0233015407459032</v>
      </c>
      <c r="G17" s="118">
        <v>38.743942350000069</v>
      </c>
      <c r="H17" s="22">
        <v>34.466406549999995</v>
      </c>
      <c r="I17" s="105">
        <v>-11.040527991081072</v>
      </c>
      <c r="J17" s="105">
        <v>3.5309755189694925</v>
      </c>
      <c r="K17" s="16"/>
    </row>
    <row r="18" spans="1:11" x14ac:dyDescent="0.25">
      <c r="A18" s="14"/>
      <c r="B18" s="9" t="s">
        <v>362</v>
      </c>
      <c r="C18" s="118">
        <v>138.03348823999957</v>
      </c>
      <c r="D18" s="22">
        <v>127.31028185000024</v>
      </c>
      <c r="E18" s="105">
        <v>-7.7685542303725814</v>
      </c>
      <c r="F18" s="105">
        <v>1.7261488381617014</v>
      </c>
      <c r="G18" s="118">
        <v>16.949785829999989</v>
      </c>
      <c r="H18" s="22">
        <v>18.344126840000023</v>
      </c>
      <c r="I18" s="105">
        <v>8.2263045916022293</v>
      </c>
      <c r="J18" s="105">
        <v>1.8792984030681112</v>
      </c>
      <c r="K18" s="16"/>
    </row>
    <row r="19" spans="1:11" x14ac:dyDescent="0.25">
      <c r="A19" s="14"/>
      <c r="B19" s="9" t="s">
        <v>361</v>
      </c>
      <c r="C19" s="118">
        <v>45.98349409999998</v>
      </c>
      <c r="D19" s="22">
        <v>40.955532789999999</v>
      </c>
      <c r="E19" s="105">
        <v>-10.934274152950863</v>
      </c>
      <c r="F19" s="105">
        <v>0.5552995745076329</v>
      </c>
      <c r="G19" s="118">
        <v>8.6117306500000002</v>
      </c>
      <c r="H19" s="22">
        <v>5.7583526600000035</v>
      </c>
      <c r="I19" s="105">
        <v>-33.133618618227409</v>
      </c>
      <c r="J19" s="105">
        <v>0.58992521435492884</v>
      </c>
      <c r="K19" s="16"/>
    </row>
    <row r="20" spans="1:11" x14ac:dyDescent="0.25">
      <c r="A20" s="14"/>
      <c r="B20" s="9" t="s">
        <v>365</v>
      </c>
      <c r="C20" s="118">
        <v>33.906283930000008</v>
      </c>
      <c r="D20" s="22">
        <v>29.484812639999991</v>
      </c>
      <c r="E20" s="105">
        <v>-13.040270939535004</v>
      </c>
      <c r="F20" s="105">
        <v>0.39977269975662483</v>
      </c>
      <c r="G20" s="118">
        <v>3.6008624000000005</v>
      </c>
      <c r="H20" s="22">
        <v>4.116254839999999</v>
      </c>
      <c r="I20" s="105">
        <v>14.313027901316033</v>
      </c>
      <c r="J20" s="105">
        <v>0.42169743018596417</v>
      </c>
      <c r="K20" s="16"/>
    </row>
    <row r="21" spans="1:11" x14ac:dyDescent="0.25">
      <c r="A21" s="14"/>
      <c r="B21" s="9" t="s">
        <v>367</v>
      </c>
      <c r="C21" s="118">
        <v>19.594978870000009</v>
      </c>
      <c r="D21" s="22">
        <v>28.092277659999983</v>
      </c>
      <c r="E21" s="105">
        <v>43.36467442182024</v>
      </c>
      <c r="F21" s="105">
        <v>0.38089187879780662</v>
      </c>
      <c r="G21" s="118">
        <v>11.503559450000004</v>
      </c>
      <c r="H21" s="22">
        <v>3.9139392099999974</v>
      </c>
      <c r="I21" s="105">
        <v>-65.976276934005881</v>
      </c>
      <c r="J21" s="105">
        <v>0.40097082685995272</v>
      </c>
      <c r="K21" s="16"/>
    </row>
    <row r="22" spans="1:11" x14ac:dyDescent="0.25">
      <c r="A22" s="14"/>
      <c r="B22" s="9" t="s">
        <v>376</v>
      </c>
      <c r="C22" s="118">
        <v>2.9669737500000006</v>
      </c>
      <c r="D22" s="22">
        <v>21.424241779999971</v>
      </c>
      <c r="E22" s="105">
        <v>622.09070875669079</v>
      </c>
      <c r="F22" s="105">
        <v>0.29048266581182075</v>
      </c>
      <c r="G22" s="118">
        <v>0.22105932</v>
      </c>
      <c r="H22" s="22">
        <v>18.116676030000001</v>
      </c>
      <c r="I22" s="105">
        <v>8095.3911873066472</v>
      </c>
      <c r="J22" s="105">
        <v>1.8559967791893708</v>
      </c>
      <c r="K22" s="16"/>
    </row>
    <row r="23" spans="1:11" x14ac:dyDescent="0.25">
      <c r="A23" s="14"/>
      <c r="B23" s="9" t="s">
        <v>364</v>
      </c>
      <c r="C23" s="118">
        <v>29.497406049999956</v>
      </c>
      <c r="D23" s="22">
        <v>18.848701459999972</v>
      </c>
      <c r="E23" s="105">
        <v>-36.100478028304458</v>
      </c>
      <c r="F23" s="105">
        <v>0.25556195189615516</v>
      </c>
      <c r="G23" s="118">
        <v>2.6472548300000023</v>
      </c>
      <c r="H23" s="22">
        <v>1.19232049</v>
      </c>
      <c r="I23" s="105">
        <v>-54.960116552134167</v>
      </c>
      <c r="J23" s="105">
        <v>0.12214950389006277</v>
      </c>
      <c r="K23" s="16"/>
    </row>
    <row r="24" spans="1:11" x14ac:dyDescent="0.25">
      <c r="A24" s="14"/>
      <c r="B24" s="9" t="s">
        <v>363</v>
      </c>
      <c r="C24" s="118">
        <v>22.114702550000029</v>
      </c>
      <c r="D24" s="22">
        <v>18.320863290000023</v>
      </c>
      <c r="E24" s="105">
        <v>-17.155280526257865</v>
      </c>
      <c r="F24" s="105">
        <v>0.24840520673274158</v>
      </c>
      <c r="G24" s="118">
        <v>2.0701459499999979</v>
      </c>
      <c r="H24" s="22">
        <v>3.0538795399999965</v>
      </c>
      <c r="I24" s="105">
        <v>47.52001133060206</v>
      </c>
      <c r="J24" s="105">
        <v>0.31286040446307578</v>
      </c>
      <c r="K24" s="16"/>
    </row>
    <row r="25" spans="1:11" x14ac:dyDescent="0.25">
      <c r="A25" s="14"/>
      <c r="B25" s="9" t="s">
        <v>368</v>
      </c>
      <c r="C25" s="118">
        <v>11.164077490000004</v>
      </c>
      <c r="D25" s="22">
        <v>11.867000819999989</v>
      </c>
      <c r="E25" s="105">
        <v>6.2962956915124879</v>
      </c>
      <c r="F25" s="105">
        <v>0.16089988475590591</v>
      </c>
      <c r="G25" s="118">
        <v>0.4979601099999999</v>
      </c>
      <c r="H25" s="22">
        <v>1.4415887299999999</v>
      </c>
      <c r="I25" s="105">
        <v>189.49883756753127</v>
      </c>
      <c r="J25" s="105">
        <v>0.14768625521398668</v>
      </c>
      <c r="K25" s="16"/>
    </row>
    <row r="26" spans="1:11" x14ac:dyDescent="0.25">
      <c r="A26" s="14"/>
      <c r="B26" s="9" t="s">
        <v>366</v>
      </c>
      <c r="C26" s="118">
        <v>6.7092232700000034</v>
      </c>
      <c r="D26" s="22">
        <v>10.537795660000011</v>
      </c>
      <c r="E26" s="105">
        <v>57.064316328826024</v>
      </c>
      <c r="F26" s="105">
        <v>0.14287772732076787</v>
      </c>
      <c r="G26" s="118">
        <v>2.2254765499999993</v>
      </c>
      <c r="H26" s="22">
        <v>0.5117501200000002</v>
      </c>
      <c r="I26" s="105">
        <v>-77.004919687875372</v>
      </c>
      <c r="J26" s="105">
        <v>5.2427198725470296E-2</v>
      </c>
      <c r="K26" s="16"/>
    </row>
    <row r="27" spans="1:11" x14ac:dyDescent="0.25">
      <c r="A27" s="14"/>
      <c r="B27" s="9" t="s">
        <v>369</v>
      </c>
      <c r="C27" s="118">
        <v>17.330092979999993</v>
      </c>
      <c r="D27" s="22">
        <v>9.3596811700000035</v>
      </c>
      <c r="E27" s="105">
        <v>-45.991742913314667</v>
      </c>
      <c r="F27" s="105">
        <v>0.12690414742931017</v>
      </c>
      <c r="G27" s="118">
        <v>1.02386182</v>
      </c>
      <c r="H27" s="22">
        <v>1.178255499999999</v>
      </c>
      <c r="I27" s="105">
        <v>15.079542667193024</v>
      </c>
      <c r="J27" s="105">
        <v>0.12070858966848565</v>
      </c>
      <c r="K27" s="16"/>
    </row>
    <row r="28" spans="1:11" x14ac:dyDescent="0.25">
      <c r="A28" s="14"/>
      <c r="B28" s="9" t="s">
        <v>371</v>
      </c>
      <c r="C28" s="118">
        <v>10.354095489999999</v>
      </c>
      <c r="D28" s="22">
        <v>6.6112796299999967</v>
      </c>
      <c r="E28" s="105">
        <v>-36.148168264575297</v>
      </c>
      <c r="F28" s="105">
        <v>8.9639677850470459E-2</v>
      </c>
      <c r="G28" s="118">
        <v>2.8536686699999998</v>
      </c>
      <c r="H28" s="22">
        <v>0.94587272</v>
      </c>
      <c r="I28" s="105">
        <v>-66.854150590650036</v>
      </c>
      <c r="J28" s="105">
        <v>9.6901700893477272E-2</v>
      </c>
      <c r="K28" s="16"/>
    </row>
    <row r="29" spans="1:11" x14ac:dyDescent="0.25">
      <c r="A29" s="14"/>
      <c r="B29" s="9" t="s">
        <v>377</v>
      </c>
      <c r="C29" s="118">
        <v>4.5332347700000009</v>
      </c>
      <c r="D29" s="22">
        <v>5.1160348699999991</v>
      </c>
      <c r="E29" s="105">
        <v>12.856164076408461</v>
      </c>
      <c r="F29" s="105">
        <v>6.9366256350372177E-2</v>
      </c>
      <c r="G29" s="118">
        <v>0.43186670000000005</v>
      </c>
      <c r="H29" s="22">
        <v>0.64817856000000007</v>
      </c>
      <c r="I29" s="105">
        <v>50.087645099749523</v>
      </c>
      <c r="J29" s="105">
        <v>6.6403865571558945E-2</v>
      </c>
      <c r="K29" s="16"/>
    </row>
    <row r="30" spans="1:11" x14ac:dyDescent="0.25">
      <c r="A30" s="14"/>
      <c r="B30" s="9" t="s">
        <v>380</v>
      </c>
      <c r="C30" s="118">
        <v>0.28930773999999998</v>
      </c>
      <c r="D30" s="22">
        <v>4.3465685299999999</v>
      </c>
      <c r="E30" s="105">
        <v>1402.4031261659297</v>
      </c>
      <c r="F30" s="105">
        <v>5.8933372144205173E-2</v>
      </c>
      <c r="G30" s="118">
        <v>1.5567590000000001E-2</v>
      </c>
      <c r="H30" s="22">
        <v>0.64956711999999994</v>
      </c>
      <c r="I30" s="105">
        <v>4072.5605569005857</v>
      </c>
      <c r="J30" s="105">
        <v>6.6546119199290849E-2</v>
      </c>
      <c r="K30" s="16"/>
    </row>
    <row r="31" spans="1:11" x14ac:dyDescent="0.25">
      <c r="A31" s="14"/>
      <c r="B31" s="9" t="s">
        <v>382</v>
      </c>
      <c r="C31" s="118">
        <v>4.0056900000000001E-3</v>
      </c>
      <c r="D31" s="22">
        <v>1.7140986</v>
      </c>
      <c r="E31" s="105">
        <v>42691.593957595316</v>
      </c>
      <c r="F31" s="105">
        <v>2.3240772574604062E-2</v>
      </c>
      <c r="G31" s="118">
        <v>0</v>
      </c>
      <c r="H31" s="22">
        <v>4.5528299999999999E-3</v>
      </c>
      <c r="I31" s="105" t="s">
        <v>120</v>
      </c>
      <c r="J31" s="105">
        <v>4.6642318945285801E-4</v>
      </c>
      <c r="K31" s="16"/>
    </row>
    <row r="32" spans="1:11" x14ac:dyDescent="0.25">
      <c r="A32" s="14"/>
      <c r="B32" s="9" t="s">
        <v>373</v>
      </c>
      <c r="C32" s="118">
        <v>2.3789449800000018</v>
      </c>
      <c r="D32" s="22">
        <v>1.3287653400000001</v>
      </c>
      <c r="E32" s="105">
        <v>-44.144763701092437</v>
      </c>
      <c r="F32" s="105">
        <v>1.8016194092893168E-2</v>
      </c>
      <c r="G32" s="118">
        <v>0.45429507999999996</v>
      </c>
      <c r="H32" s="22">
        <v>0.19138478999999997</v>
      </c>
      <c r="I32" s="105">
        <v>-57.87214116428467</v>
      </c>
      <c r="J32" s="105">
        <v>1.9606772966389133E-2</v>
      </c>
      <c r="K32" s="16"/>
    </row>
    <row r="33" spans="1:13" x14ac:dyDescent="0.25">
      <c r="A33" s="14"/>
      <c r="B33" s="9" t="s">
        <v>374</v>
      </c>
      <c r="C33" s="118">
        <v>2.0914773800000015</v>
      </c>
      <c r="D33" s="22">
        <v>1.13323051</v>
      </c>
      <c r="E33" s="105">
        <v>-45.816745577234066</v>
      </c>
      <c r="F33" s="105">
        <v>1.5365016083387835E-2</v>
      </c>
      <c r="G33" s="118">
        <v>0.12448355000000003</v>
      </c>
      <c r="H33" s="22">
        <v>0.11525656000000002</v>
      </c>
      <c r="I33" s="105">
        <v>-7.4122163129184511</v>
      </c>
      <c r="J33" s="105">
        <v>1.1807673978726355E-2</v>
      </c>
      <c r="K33" s="16"/>
    </row>
    <row r="34" spans="1:13" x14ac:dyDescent="0.25">
      <c r="A34" s="14"/>
      <c r="B34" s="9" t="s">
        <v>379</v>
      </c>
      <c r="C34" s="118">
        <v>0.86019302999999969</v>
      </c>
      <c r="D34" s="22">
        <v>0.81687635999999997</v>
      </c>
      <c r="E34" s="105">
        <v>-5.0356918144291107</v>
      </c>
      <c r="F34" s="105">
        <v>1.1075697573249516E-2</v>
      </c>
      <c r="G34" s="118">
        <v>0.18920630999999999</v>
      </c>
      <c r="H34" s="22">
        <v>0.12947024999999998</v>
      </c>
      <c r="I34" s="105">
        <v>-31.571917448207731</v>
      </c>
      <c r="J34" s="105">
        <v>1.3263822050078498E-2</v>
      </c>
      <c r="K34" s="16"/>
    </row>
    <row r="35" spans="1:13" x14ac:dyDescent="0.25">
      <c r="A35" s="14"/>
      <c r="B35" s="9" t="s">
        <v>378</v>
      </c>
      <c r="C35" s="118">
        <v>2.7154074599999993</v>
      </c>
      <c r="D35" s="22">
        <v>0.81554011999999998</v>
      </c>
      <c r="E35" s="105">
        <v>-69.966197264553429</v>
      </c>
      <c r="F35" s="105">
        <v>1.1057580033252057E-2</v>
      </c>
      <c r="G35" s="118">
        <v>1.2591799999999998E-2</v>
      </c>
      <c r="H35" s="22">
        <v>0.10082980000000001</v>
      </c>
      <c r="I35" s="105">
        <v>700.75763592179055</v>
      </c>
      <c r="J35" s="105">
        <v>1.0329697552487967E-2</v>
      </c>
      <c r="K35" s="16"/>
    </row>
    <row r="36" spans="1:13" x14ac:dyDescent="0.25">
      <c r="A36" s="14"/>
      <c r="B36" s="9" t="s">
        <v>370</v>
      </c>
      <c r="C36" s="118">
        <v>0.76676298999999948</v>
      </c>
      <c r="D36" s="22">
        <v>0.77558276999999998</v>
      </c>
      <c r="E36" s="105">
        <v>1.1502615690932805</v>
      </c>
      <c r="F36" s="105">
        <v>1.0515814417181982E-2</v>
      </c>
      <c r="G36" s="118">
        <v>1.4562729999999999E-2</v>
      </c>
      <c r="H36" s="22">
        <v>0.18211437000000005</v>
      </c>
      <c r="I36" s="105">
        <v>1150.551029923648</v>
      </c>
      <c r="J36" s="105">
        <v>1.8657047440953849E-2</v>
      </c>
      <c r="K36" s="16"/>
    </row>
    <row r="37" spans="1:13" x14ac:dyDescent="0.25">
      <c r="A37" s="14"/>
      <c r="B37" s="9" t="s">
        <v>372</v>
      </c>
      <c r="C37" s="118">
        <v>2.0996879399999999</v>
      </c>
      <c r="D37" s="22">
        <v>0.75106537999999978</v>
      </c>
      <c r="E37" s="105">
        <v>-64.229666433193884</v>
      </c>
      <c r="F37" s="105">
        <v>1.0183393000401829E-2</v>
      </c>
      <c r="G37" s="118">
        <v>7.0899999999999999E-4</v>
      </c>
      <c r="H37" s="22">
        <v>0.24451409000000005</v>
      </c>
      <c r="I37" s="105">
        <v>34387.177715091682</v>
      </c>
      <c r="J37" s="105">
        <v>2.5049703530323601E-2</v>
      </c>
      <c r="K37" s="16"/>
    </row>
    <row r="38" spans="1:13" x14ac:dyDescent="0.25">
      <c r="A38" s="14"/>
      <c r="B38" s="9" t="s">
        <v>375</v>
      </c>
      <c r="C38" s="118">
        <v>1.8752730800000001</v>
      </c>
      <c r="D38" s="22">
        <v>0.62097446000000012</v>
      </c>
      <c r="E38" s="105">
        <v>-66.886184917665432</v>
      </c>
      <c r="F38" s="105">
        <v>8.4195426094494045E-3</v>
      </c>
      <c r="G38" s="118">
        <v>9.3701490000000026E-2</v>
      </c>
      <c r="H38" s="22">
        <v>0.15322617999999999</v>
      </c>
      <c r="I38" s="105">
        <v>63.525873494647691</v>
      </c>
      <c r="J38" s="105">
        <v>1.569754275544611E-2</v>
      </c>
      <c r="K38" s="16"/>
    </row>
    <row r="39" spans="1:13" x14ac:dyDescent="0.25">
      <c r="A39" s="14"/>
      <c r="B39" s="9" t="s">
        <v>387</v>
      </c>
      <c r="C39" s="118">
        <v>0.13596310999999997</v>
      </c>
      <c r="D39" s="22">
        <v>0.32714551999999997</v>
      </c>
      <c r="E39" s="105">
        <v>140.6134428669659</v>
      </c>
      <c r="F39" s="105">
        <v>4.4356343498096222E-3</v>
      </c>
      <c r="G39" s="118">
        <v>7.9462400000000002E-3</v>
      </c>
      <c r="H39" s="22">
        <v>0.14277792</v>
      </c>
      <c r="I39" s="105">
        <v>1696.7984858247423</v>
      </c>
      <c r="J39" s="105">
        <v>1.4627151207017396E-2</v>
      </c>
      <c r="K39" s="16"/>
    </row>
    <row r="40" spans="1:13" x14ac:dyDescent="0.25">
      <c r="A40" s="14"/>
      <c r="B40" s="9" t="s">
        <v>384</v>
      </c>
      <c r="C40" s="118">
        <v>3.4110699999999994E-2</v>
      </c>
      <c r="D40" s="22">
        <v>0.26020987000000001</v>
      </c>
      <c r="E40" s="105">
        <v>662.83943161529976</v>
      </c>
      <c r="F40" s="105">
        <v>3.5280808293859456E-3</v>
      </c>
      <c r="G40" s="118">
        <v>3.4110699999999994E-2</v>
      </c>
      <c r="H40" s="22">
        <v>0</v>
      </c>
      <c r="I40" s="105" t="s">
        <v>120</v>
      </c>
      <c r="J40" s="105">
        <v>0</v>
      </c>
      <c r="K40" s="16"/>
    </row>
    <row r="41" spans="1:13" x14ac:dyDescent="0.25">
      <c r="A41" s="14"/>
      <c r="B41" s="9" t="s">
        <v>383</v>
      </c>
      <c r="C41" s="118">
        <v>0.40084140999999995</v>
      </c>
      <c r="D41" s="22">
        <v>0.20933725</v>
      </c>
      <c r="E41" s="105">
        <v>-47.775542951013961</v>
      </c>
      <c r="F41" s="105">
        <v>2.8383194634445386E-3</v>
      </c>
      <c r="G41" s="118">
        <v>0</v>
      </c>
      <c r="H41" s="22">
        <v>2.7606150000000003E-2</v>
      </c>
      <c r="I41" s="105" t="s">
        <v>120</v>
      </c>
      <c r="J41" s="105">
        <v>2.8281636985158722E-3</v>
      </c>
      <c r="K41" s="16"/>
    </row>
    <row r="42" spans="1:13" x14ac:dyDescent="0.25">
      <c r="A42" s="14"/>
      <c r="B42" s="9" t="s">
        <v>388</v>
      </c>
      <c r="C42" s="118">
        <v>0</v>
      </c>
      <c r="D42" s="22">
        <v>9.0344800000000003E-2</v>
      </c>
      <c r="E42" s="105" t="s">
        <v>120</v>
      </c>
      <c r="F42" s="105">
        <v>1.2249487573807534E-3</v>
      </c>
      <c r="G42" s="118">
        <v>0</v>
      </c>
      <c r="H42" s="22">
        <v>9.0344800000000003E-2</v>
      </c>
      <c r="I42" s="105" t="s">
        <v>120</v>
      </c>
      <c r="J42" s="105">
        <v>9.2555421060045232E-3</v>
      </c>
      <c r="K42" s="16"/>
    </row>
    <row r="43" spans="1:13" x14ac:dyDescent="0.25">
      <c r="A43" s="14"/>
      <c r="B43" s="9" t="s">
        <v>2</v>
      </c>
      <c r="C43" s="118">
        <v>0.17366631000000002</v>
      </c>
      <c r="D43" s="22">
        <v>0.10264624999999998</v>
      </c>
      <c r="E43" s="105">
        <v>-40.894552317026843</v>
      </c>
      <c r="F43" s="105">
        <v>1.3917391635965117E-3</v>
      </c>
      <c r="G43" s="118">
        <v>9.3363300000000003E-3</v>
      </c>
      <c r="H43" s="22">
        <v>1.6896300000000001E-3</v>
      </c>
      <c r="I43" s="105">
        <v>-81.902631976376156</v>
      </c>
      <c r="J43" s="105">
        <v>1.7309730730012598E-4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tr">
        <f>IF(F44="","",1)</f>
        <v/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/>
  </sheetViews>
  <sheetFormatPr baseColWidth="10" defaultColWidth="11.5703125" defaultRowHeight="15" x14ac:dyDescent="0.25"/>
  <cols>
    <col min="1" max="1" width="3.140625" style="99" customWidth="1"/>
    <col min="2" max="2" width="22.42578125" style="99" customWidth="1"/>
    <col min="3" max="4" width="15.5703125" style="99" customWidth="1"/>
    <col min="5" max="5" width="16.140625" style="99" bestFit="1" customWidth="1"/>
    <col min="6" max="6" width="2.85546875" style="99" customWidth="1"/>
    <col min="7" max="8" width="15.5703125" style="99" customWidth="1"/>
    <col min="9" max="9" width="11.5703125" style="99"/>
    <col min="10" max="10" width="12" style="99" customWidth="1"/>
    <col min="11" max="11" width="2.42578125" style="99" customWidth="1"/>
    <col min="12" max="13" width="11.5703125" style="99"/>
    <col min="14" max="14" width="21.42578125" style="99" customWidth="1"/>
    <col min="15" max="16384" width="11.5703125" style="99"/>
  </cols>
  <sheetData>
    <row r="1" spans="1:11" x14ac:dyDescent="0.25">
      <c r="A1" s="130"/>
      <c r="B1" s="131"/>
      <c r="C1" s="131"/>
      <c r="D1" s="131"/>
      <c r="E1" s="131"/>
      <c r="F1" s="131"/>
      <c r="G1" s="131"/>
      <c r="H1" s="131"/>
      <c r="I1" s="131"/>
      <c r="J1" s="131"/>
      <c r="K1" s="132"/>
    </row>
    <row r="2" spans="1:11" x14ac:dyDescent="0.25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5"/>
    </row>
    <row r="3" spans="1:11" x14ac:dyDescent="0.25">
      <c r="A3" s="133"/>
      <c r="B3" s="134"/>
      <c r="C3" s="134"/>
      <c r="D3" s="134"/>
      <c r="E3" s="134"/>
      <c r="F3" s="134"/>
      <c r="G3" s="134"/>
      <c r="H3" s="134"/>
      <c r="I3" s="134"/>
      <c r="J3" s="134"/>
      <c r="K3" s="135"/>
    </row>
    <row r="4" spans="1:11" x14ac:dyDescent="0.25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5"/>
    </row>
    <row r="5" spans="1:11" x14ac:dyDescent="0.25">
      <c r="A5" s="133"/>
      <c r="B5" s="134"/>
      <c r="C5" s="134"/>
      <c r="D5" s="134"/>
      <c r="E5" s="134"/>
      <c r="F5" s="134"/>
      <c r="G5" s="134"/>
      <c r="H5" s="134"/>
      <c r="I5" s="134"/>
      <c r="J5" s="134"/>
      <c r="K5" s="135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201" t="s">
        <v>156</v>
      </c>
      <c r="D7" s="201"/>
      <c r="E7" s="201"/>
      <c r="F7" s="201"/>
      <c r="G7" s="201"/>
      <c r="H7" s="201"/>
      <c r="I7" s="201"/>
      <c r="J7" s="201"/>
      <c r="K7" s="135"/>
    </row>
    <row r="8" spans="1:11" ht="15.75" x14ac:dyDescent="0.25">
      <c r="A8" s="133"/>
      <c r="B8" s="134"/>
      <c r="C8" s="201" t="s">
        <v>157</v>
      </c>
      <c r="D8" s="201"/>
      <c r="E8" s="201"/>
      <c r="F8" s="201"/>
      <c r="G8" s="201"/>
      <c r="H8" s="201"/>
      <c r="I8" s="201"/>
      <c r="J8" s="201"/>
      <c r="K8" s="135"/>
    </row>
    <row r="9" spans="1:11" ht="15.75" x14ac:dyDescent="0.25">
      <c r="A9" s="133"/>
      <c r="B9" s="134"/>
      <c r="C9" s="126"/>
      <c r="D9" s="142"/>
      <c r="E9" s="126"/>
      <c r="F9" s="126"/>
      <c r="G9" s="126"/>
      <c r="H9" s="126"/>
      <c r="I9" s="126"/>
      <c r="J9" s="127"/>
      <c r="K9" s="135"/>
    </row>
    <row r="10" spans="1:11" ht="15.75" x14ac:dyDescent="0.25">
      <c r="A10" s="133"/>
      <c r="B10" s="134"/>
      <c r="C10" s="205" t="s">
        <v>401</v>
      </c>
      <c r="D10" s="205"/>
      <c r="E10" s="205"/>
      <c r="F10" s="211"/>
      <c r="G10" s="205" t="s">
        <v>402</v>
      </c>
      <c r="H10" s="205"/>
      <c r="I10" s="205"/>
      <c r="J10" s="211" t="s">
        <v>183</v>
      </c>
      <c r="K10" s="135"/>
    </row>
    <row r="11" spans="1:11" ht="15.75" x14ac:dyDescent="0.25">
      <c r="A11" s="133"/>
      <c r="B11" s="134"/>
      <c r="C11" s="126" t="s">
        <v>153</v>
      </c>
      <c r="D11" s="126" t="s">
        <v>154</v>
      </c>
      <c r="E11" s="126" t="s">
        <v>155</v>
      </c>
      <c r="F11" s="211"/>
      <c r="G11" s="126" t="s">
        <v>153</v>
      </c>
      <c r="H11" s="126" t="s">
        <v>154</v>
      </c>
      <c r="I11" s="126" t="s">
        <v>155</v>
      </c>
      <c r="J11" s="211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161</v>
      </c>
      <c r="C13" s="117">
        <v>1535.2255754900402</v>
      </c>
      <c r="D13" s="117">
        <v>13351.884900479223</v>
      </c>
      <c r="E13" s="117">
        <v>-11816.659324989183</v>
      </c>
      <c r="F13" s="143"/>
      <c r="G13" s="117">
        <v>1459.8327423300325</v>
      </c>
      <c r="H13" s="117">
        <v>14887.720078749513</v>
      </c>
      <c r="I13" s="117">
        <v>-13427.887336419481</v>
      </c>
      <c r="J13" s="162">
        <v>-13.635224365172039</v>
      </c>
      <c r="K13" s="135"/>
    </row>
    <row r="14" spans="1:11" ht="15.75" x14ac:dyDescent="0.25">
      <c r="A14" s="133"/>
      <c r="B14" s="9" t="s">
        <v>191</v>
      </c>
      <c r="C14" s="21">
        <v>578.55837012999893</v>
      </c>
      <c r="D14" s="21">
        <v>3222.3923571801038</v>
      </c>
      <c r="E14" s="21">
        <v>-2643.8339870501045</v>
      </c>
      <c r="F14" s="136"/>
      <c r="G14" s="137">
        <v>480.38145479999838</v>
      </c>
      <c r="H14" s="137">
        <v>3683.7204833700303</v>
      </c>
      <c r="I14" s="137">
        <v>-3203.3390285700311</v>
      </c>
      <c r="J14" s="105">
        <v>-21.16263896524768</v>
      </c>
      <c r="K14" s="135"/>
    </row>
    <row r="15" spans="1:11" ht="15.75" x14ac:dyDescent="0.25">
      <c r="A15" s="133"/>
      <c r="B15" s="9" t="s">
        <v>389</v>
      </c>
      <c r="C15" s="21">
        <v>90.083157480000608</v>
      </c>
      <c r="D15" s="21">
        <v>1438.7342981799943</v>
      </c>
      <c r="E15" s="21">
        <v>-1348.6511406999941</v>
      </c>
      <c r="F15" s="136"/>
      <c r="G15" s="137">
        <v>88.10634592999989</v>
      </c>
      <c r="H15" s="137">
        <v>1321.8394812899651</v>
      </c>
      <c r="I15" s="137">
        <v>-1233.733135359965</v>
      </c>
      <c r="J15" s="105">
        <v>8.5209585987064749</v>
      </c>
      <c r="K15" s="135"/>
    </row>
    <row r="16" spans="1:11" ht="15.75" x14ac:dyDescent="0.25">
      <c r="A16" s="133"/>
      <c r="B16" s="9" t="s">
        <v>194</v>
      </c>
      <c r="C16" s="21">
        <v>24.079212349999974</v>
      </c>
      <c r="D16" s="21">
        <v>625.88992093998809</v>
      </c>
      <c r="E16" s="21">
        <v>-601.81070858998817</v>
      </c>
      <c r="F16" s="136"/>
      <c r="G16" s="137">
        <v>18.601230390000008</v>
      </c>
      <c r="H16" s="137">
        <v>793.55514467999944</v>
      </c>
      <c r="I16" s="137">
        <v>-774.95391428999949</v>
      </c>
      <c r="J16" s="105">
        <v>-28.770376337383063</v>
      </c>
      <c r="K16" s="135"/>
    </row>
    <row r="17" spans="1:11" ht="15.75" x14ac:dyDescent="0.25">
      <c r="A17" s="133"/>
      <c r="B17" s="9" t="s">
        <v>195</v>
      </c>
      <c r="C17" s="21">
        <v>11.955166299999986</v>
      </c>
      <c r="D17" s="21">
        <v>769.12718477000783</v>
      </c>
      <c r="E17" s="21">
        <v>-757.17201847000797</v>
      </c>
      <c r="F17" s="136"/>
      <c r="G17" s="137">
        <v>11.031524019999999</v>
      </c>
      <c r="H17" s="137">
        <v>770.92350769999359</v>
      </c>
      <c r="I17" s="137">
        <v>-759.89198367999359</v>
      </c>
      <c r="J17" s="105">
        <v>-0.35922685250331376</v>
      </c>
      <c r="K17" s="135"/>
    </row>
    <row r="18" spans="1:11" ht="15.75" x14ac:dyDescent="0.25">
      <c r="A18" s="133"/>
      <c r="B18" s="9" t="s">
        <v>196</v>
      </c>
      <c r="C18" s="21">
        <v>6.8713279399999987</v>
      </c>
      <c r="D18" s="21">
        <v>249.10503062000026</v>
      </c>
      <c r="E18" s="21">
        <v>-242.23370268000028</v>
      </c>
      <c r="F18" s="136"/>
      <c r="G18" s="137">
        <v>3.6810130600000015</v>
      </c>
      <c r="H18" s="137">
        <v>537.2143502099965</v>
      </c>
      <c r="I18" s="137">
        <v>-533.53333714999644</v>
      </c>
      <c r="J18" s="105">
        <v>-120.25561730145115</v>
      </c>
      <c r="K18" s="135"/>
    </row>
    <row r="19" spans="1:11" ht="15.75" x14ac:dyDescent="0.25">
      <c r="A19" s="133"/>
      <c r="B19" s="9" t="s">
        <v>390</v>
      </c>
      <c r="C19" s="21">
        <v>19.33189295999999</v>
      </c>
      <c r="D19" s="21">
        <v>352.1645006099954</v>
      </c>
      <c r="E19" s="21">
        <v>-332.83260764999551</v>
      </c>
      <c r="F19" s="136"/>
      <c r="G19" s="137">
        <v>19.193176809999986</v>
      </c>
      <c r="H19" s="137">
        <v>403.91159506999827</v>
      </c>
      <c r="I19" s="137">
        <v>-384.71841825999826</v>
      </c>
      <c r="J19" s="105">
        <v>-15.589160862677698</v>
      </c>
      <c r="K19" s="135"/>
    </row>
    <row r="20" spans="1:11" ht="15.75" x14ac:dyDescent="0.25">
      <c r="A20" s="133"/>
      <c r="B20" s="9" t="s">
        <v>391</v>
      </c>
      <c r="C20" s="21">
        <v>20.19537524999998</v>
      </c>
      <c r="D20" s="21">
        <v>180.11244975999969</v>
      </c>
      <c r="E20" s="21">
        <v>-159.91707450999974</v>
      </c>
      <c r="F20" s="136"/>
      <c r="G20" s="137">
        <v>14.21171842000002</v>
      </c>
      <c r="H20" s="137">
        <v>291.8797118799996</v>
      </c>
      <c r="I20" s="137">
        <v>-277.66799345999959</v>
      </c>
      <c r="J20" s="105">
        <v>-73.632486906604086</v>
      </c>
      <c r="K20" s="135"/>
    </row>
    <row r="21" spans="1:11" ht="15.75" x14ac:dyDescent="0.25">
      <c r="A21" s="133"/>
      <c r="B21" s="9" t="s">
        <v>199</v>
      </c>
      <c r="C21" s="21">
        <v>21.143046999999999</v>
      </c>
      <c r="D21" s="21">
        <v>258.84667445000008</v>
      </c>
      <c r="E21" s="21">
        <v>-237.70362745000008</v>
      </c>
      <c r="F21" s="136"/>
      <c r="G21" s="137">
        <v>17.483318059999988</v>
      </c>
      <c r="H21" s="137">
        <v>293.49599353000008</v>
      </c>
      <c r="I21" s="137">
        <v>-276.01267547000015</v>
      </c>
      <c r="J21" s="105">
        <v>-16.11630770256469</v>
      </c>
      <c r="K21" s="135"/>
    </row>
    <row r="22" spans="1:11" ht="15.75" x14ac:dyDescent="0.25">
      <c r="A22" s="133"/>
      <c r="B22" s="9" t="s">
        <v>201</v>
      </c>
      <c r="C22" s="21">
        <v>15.726428749999997</v>
      </c>
      <c r="D22" s="21">
        <v>210.92072370000065</v>
      </c>
      <c r="E22" s="21">
        <v>-195.19429495000065</v>
      </c>
      <c r="F22" s="136"/>
      <c r="G22" s="137">
        <v>12.420146279999999</v>
      </c>
      <c r="H22" s="137">
        <v>263.66130982999948</v>
      </c>
      <c r="I22" s="137">
        <v>-251.2411635499995</v>
      </c>
      <c r="J22" s="105">
        <v>-28.713374340349105</v>
      </c>
      <c r="K22" s="135"/>
    </row>
    <row r="23" spans="1:11" ht="15.75" x14ac:dyDescent="0.25">
      <c r="A23" s="133"/>
      <c r="B23" s="9" t="s">
        <v>198</v>
      </c>
      <c r="C23" s="21">
        <v>19.37116679</v>
      </c>
      <c r="D23" s="21">
        <v>196.53620951999994</v>
      </c>
      <c r="E23" s="21">
        <v>-177.16504272999998</v>
      </c>
      <c r="F23" s="136"/>
      <c r="G23" s="137">
        <v>13.253630500000007</v>
      </c>
      <c r="H23" s="137">
        <v>259.48613802000062</v>
      </c>
      <c r="I23" s="137">
        <v>-246.23250752000064</v>
      </c>
      <c r="J23" s="105">
        <v>-38.984815359573879</v>
      </c>
      <c r="K23" s="135"/>
    </row>
    <row r="24" spans="1:11" ht="15.75" x14ac:dyDescent="0.25">
      <c r="A24" s="133"/>
      <c r="B24" s="9" t="s">
        <v>202</v>
      </c>
      <c r="C24" s="21">
        <v>6.3935246399999999</v>
      </c>
      <c r="D24" s="21">
        <v>247.27016445000024</v>
      </c>
      <c r="E24" s="21">
        <v>-240.87663981000023</v>
      </c>
      <c r="F24" s="136"/>
      <c r="G24" s="137">
        <v>5.6398591200000077</v>
      </c>
      <c r="H24" s="137">
        <v>239.14618499999924</v>
      </c>
      <c r="I24" s="137">
        <v>-233.50632587999925</v>
      </c>
      <c r="J24" s="105">
        <v>3.0597877551823083</v>
      </c>
      <c r="K24" s="135"/>
    </row>
    <row r="25" spans="1:11" ht="15.75" x14ac:dyDescent="0.25">
      <c r="A25" s="133"/>
      <c r="B25" s="9" t="s">
        <v>203</v>
      </c>
      <c r="C25" s="21">
        <v>2.0814317299999998</v>
      </c>
      <c r="D25" s="21">
        <v>182.13713957000172</v>
      </c>
      <c r="E25" s="21">
        <v>-180.05570784000173</v>
      </c>
      <c r="F25" s="136"/>
      <c r="G25" s="137">
        <v>0.61451728999999977</v>
      </c>
      <c r="H25" s="137">
        <v>213.78604960999971</v>
      </c>
      <c r="I25" s="137">
        <v>-213.17153231999973</v>
      </c>
      <c r="J25" s="105">
        <v>-18.391988167031535</v>
      </c>
      <c r="K25" s="135"/>
    </row>
    <row r="26" spans="1:11" ht="15.75" x14ac:dyDescent="0.25">
      <c r="A26" s="133"/>
      <c r="B26" s="9" t="s">
        <v>392</v>
      </c>
      <c r="C26" s="21">
        <v>4.0760611700000009</v>
      </c>
      <c r="D26" s="21">
        <v>192.70038223000046</v>
      </c>
      <c r="E26" s="21">
        <v>-188.62432106000048</v>
      </c>
      <c r="F26" s="136"/>
      <c r="G26" s="137">
        <v>4.2847466999999995</v>
      </c>
      <c r="H26" s="137">
        <v>200.65143097000177</v>
      </c>
      <c r="I26" s="137">
        <v>-196.36668427000177</v>
      </c>
      <c r="J26" s="105">
        <v>-4.1046473575051312</v>
      </c>
      <c r="K26" s="135"/>
    </row>
    <row r="27" spans="1:11" ht="15.75" x14ac:dyDescent="0.25">
      <c r="A27" s="133"/>
      <c r="B27" s="9" t="s">
        <v>205</v>
      </c>
      <c r="C27" s="21">
        <v>2.6183171399999994</v>
      </c>
      <c r="D27" s="21">
        <v>193.64950094000037</v>
      </c>
      <c r="E27" s="21">
        <v>-191.03118380000041</v>
      </c>
      <c r="F27" s="136"/>
      <c r="G27" s="137">
        <v>12.891268300000004</v>
      </c>
      <c r="H27" s="137">
        <v>192.05727423000027</v>
      </c>
      <c r="I27" s="137">
        <v>-179.16600593000027</v>
      </c>
      <c r="J27" s="105">
        <v>6.2111209457940468</v>
      </c>
      <c r="K27" s="135"/>
    </row>
    <row r="28" spans="1:11" ht="15.75" x14ac:dyDescent="0.25">
      <c r="A28" s="133"/>
      <c r="B28" s="9" t="s">
        <v>393</v>
      </c>
      <c r="C28" s="21">
        <v>2.5156279099999952</v>
      </c>
      <c r="D28" s="21">
        <v>158.87256516000053</v>
      </c>
      <c r="E28" s="21">
        <v>-156.35693725000053</v>
      </c>
      <c r="F28" s="136"/>
      <c r="G28" s="137">
        <v>2.5934653999999919</v>
      </c>
      <c r="H28" s="137">
        <v>160.07208218000122</v>
      </c>
      <c r="I28" s="137">
        <v>-157.47861678000123</v>
      </c>
      <c r="J28" s="105">
        <v>-0.71738392279150354</v>
      </c>
      <c r="K28" s="135"/>
    </row>
    <row r="29" spans="1:11" ht="15.75" x14ac:dyDescent="0.25">
      <c r="A29" s="133"/>
      <c r="B29" s="9" t="s">
        <v>394</v>
      </c>
      <c r="C29" s="21">
        <v>2.3006639000000004</v>
      </c>
      <c r="D29" s="21">
        <v>175.29250510000054</v>
      </c>
      <c r="E29" s="21">
        <v>-172.99184120000049</v>
      </c>
      <c r="F29" s="136"/>
      <c r="G29" s="137">
        <v>2.3369098699999999</v>
      </c>
      <c r="H29" s="137">
        <v>147.45146312999972</v>
      </c>
      <c r="I29" s="137">
        <v>-145.11455325999975</v>
      </c>
      <c r="J29" s="105">
        <v>16.114799256787528</v>
      </c>
      <c r="K29" s="135"/>
    </row>
    <row r="30" spans="1:11" ht="15.75" x14ac:dyDescent="0.25">
      <c r="A30" s="133"/>
      <c r="B30" s="9" t="s">
        <v>206</v>
      </c>
      <c r="C30" s="21">
        <v>41.329912200000052</v>
      </c>
      <c r="D30" s="21">
        <v>172.32490218000021</v>
      </c>
      <c r="E30" s="21">
        <v>-130.99498998000018</v>
      </c>
      <c r="F30" s="136"/>
      <c r="G30" s="137">
        <v>40.485280379999928</v>
      </c>
      <c r="H30" s="137">
        <v>158.02888723000027</v>
      </c>
      <c r="I30" s="137">
        <v>-117.54360685000032</v>
      </c>
      <c r="J30" s="105">
        <v>10.268624114596726</v>
      </c>
      <c r="K30" s="135"/>
    </row>
    <row r="31" spans="1:11" ht="15.75" x14ac:dyDescent="0.25">
      <c r="A31" s="133"/>
      <c r="B31" s="9" t="s">
        <v>395</v>
      </c>
      <c r="C31" s="21">
        <v>2.3092571399999997</v>
      </c>
      <c r="D31" s="21">
        <v>105.07765603999968</v>
      </c>
      <c r="E31" s="21">
        <v>-102.76839889999968</v>
      </c>
      <c r="F31" s="136"/>
      <c r="G31" s="137">
        <v>1.3134107299999995</v>
      </c>
      <c r="H31" s="137">
        <v>105.3173934899996</v>
      </c>
      <c r="I31" s="137">
        <v>-104.0039827599996</v>
      </c>
      <c r="J31" s="105">
        <v>-1.20229941618748</v>
      </c>
      <c r="K31" s="135"/>
    </row>
    <row r="32" spans="1:11" ht="15.75" x14ac:dyDescent="0.25">
      <c r="A32" s="133"/>
      <c r="B32" s="9" t="s">
        <v>210</v>
      </c>
      <c r="C32" s="21">
        <v>1.5325265899999996</v>
      </c>
      <c r="D32" s="21">
        <v>106.88754281999951</v>
      </c>
      <c r="E32" s="21">
        <v>-105.35501622999952</v>
      </c>
      <c r="F32" s="136"/>
      <c r="G32" s="137">
        <v>1.24601048</v>
      </c>
      <c r="H32" s="137">
        <v>99.808903019999846</v>
      </c>
      <c r="I32" s="137">
        <v>-98.562892539999837</v>
      </c>
      <c r="J32" s="105">
        <v>6.4468915985659958</v>
      </c>
      <c r="K32" s="135"/>
    </row>
    <row r="33" spans="1:11" ht="15.75" x14ac:dyDescent="0.25">
      <c r="A33" s="133"/>
      <c r="B33" s="9" t="s">
        <v>396</v>
      </c>
      <c r="C33" s="21">
        <v>3.37426184</v>
      </c>
      <c r="D33" s="21">
        <v>87.625941459999851</v>
      </c>
      <c r="E33" s="21">
        <v>-84.251679619999834</v>
      </c>
      <c r="F33" s="136"/>
      <c r="G33" s="137">
        <v>3.1583969700000001</v>
      </c>
      <c r="H33" s="137">
        <v>97.951438560000113</v>
      </c>
      <c r="I33" s="137">
        <v>-94.793041590000129</v>
      </c>
      <c r="J33" s="105">
        <v>-12.511752902191354</v>
      </c>
      <c r="K33" s="135"/>
    </row>
    <row r="34" spans="1:11" ht="15.75" x14ac:dyDescent="0.25">
      <c r="A34" s="133"/>
      <c r="B34" s="9" t="s">
        <v>212</v>
      </c>
      <c r="C34" s="21">
        <v>0.20760603999999994</v>
      </c>
      <c r="D34" s="21">
        <v>75.495360859999934</v>
      </c>
      <c r="E34" s="21">
        <v>-75.287754819999932</v>
      </c>
      <c r="F34" s="136"/>
      <c r="G34" s="137">
        <v>0.37716087000000004</v>
      </c>
      <c r="H34" s="137">
        <v>79.360014899999882</v>
      </c>
      <c r="I34" s="137">
        <v>-78.982854029999885</v>
      </c>
      <c r="J34" s="105">
        <v>-4.9079683925152162</v>
      </c>
      <c r="K34" s="135"/>
    </row>
    <row r="35" spans="1:11" ht="15.75" x14ac:dyDescent="0.25">
      <c r="A35" s="133"/>
      <c r="B35" s="9" t="s">
        <v>216</v>
      </c>
      <c r="C35" s="21">
        <v>0.62023371999999988</v>
      </c>
      <c r="D35" s="21">
        <v>22.449532390000044</v>
      </c>
      <c r="E35" s="21">
        <v>-21.829298670000046</v>
      </c>
      <c r="F35" s="136"/>
      <c r="G35" s="137">
        <v>0.59713454999999982</v>
      </c>
      <c r="H35" s="137">
        <v>73.398516610000115</v>
      </c>
      <c r="I35" s="137">
        <v>-72.801382060000108</v>
      </c>
      <c r="J35" s="105">
        <v>-233.50307383008544</v>
      </c>
      <c r="K35" s="135"/>
    </row>
    <row r="36" spans="1:11" ht="15.75" x14ac:dyDescent="0.25">
      <c r="A36" s="133"/>
      <c r="B36" s="9" t="s">
        <v>217</v>
      </c>
      <c r="C36" s="21">
        <v>0.11619354000000003</v>
      </c>
      <c r="D36" s="21">
        <v>57.745713420000058</v>
      </c>
      <c r="E36" s="21">
        <v>-57.629519880000068</v>
      </c>
      <c r="F36" s="136"/>
      <c r="G36" s="137">
        <v>0.14745215000000006</v>
      </c>
      <c r="H36" s="137">
        <v>66.29518130999989</v>
      </c>
      <c r="I36" s="137">
        <v>-66.147729159999884</v>
      </c>
      <c r="J36" s="105">
        <v>-14.7809825550117</v>
      </c>
      <c r="K36" s="135"/>
    </row>
    <row r="37" spans="1:11" ht="15.75" x14ac:dyDescent="0.25">
      <c r="A37" s="133"/>
      <c r="B37" s="9" t="s">
        <v>215</v>
      </c>
      <c r="C37" s="21">
        <v>1.1079752899999999</v>
      </c>
      <c r="D37" s="21">
        <v>57.275736350000116</v>
      </c>
      <c r="E37" s="21">
        <v>-56.167761060000117</v>
      </c>
      <c r="F37" s="136"/>
      <c r="G37" s="137">
        <v>2.2613255299999993</v>
      </c>
      <c r="H37" s="137">
        <v>67.520475659999803</v>
      </c>
      <c r="I37" s="137">
        <v>-65.259150129999796</v>
      </c>
      <c r="J37" s="105">
        <v>-16.186134000050266</v>
      </c>
      <c r="K37" s="135"/>
    </row>
    <row r="38" spans="1:11" ht="15.75" x14ac:dyDescent="0.25">
      <c r="A38" s="133"/>
      <c r="B38" s="9" t="s">
        <v>219</v>
      </c>
      <c r="C38" s="21">
        <v>1.2143777899999988</v>
      </c>
      <c r="D38" s="21">
        <v>48.088299810000116</v>
      </c>
      <c r="E38" s="21">
        <v>-46.873922020000116</v>
      </c>
      <c r="F38" s="136"/>
      <c r="G38" s="137">
        <v>1.1025532600000005</v>
      </c>
      <c r="H38" s="137">
        <v>55.569946090000016</v>
      </c>
      <c r="I38" s="137">
        <v>-54.467392830000016</v>
      </c>
      <c r="J38" s="105">
        <v>-16.199776939424716</v>
      </c>
      <c r="K38" s="135"/>
    </row>
    <row r="39" spans="1:11" ht="15.75" x14ac:dyDescent="0.25">
      <c r="A39" s="133"/>
      <c r="B39" s="9" t="s">
        <v>397</v>
      </c>
      <c r="C39" s="21">
        <v>1.1480104300000002</v>
      </c>
      <c r="D39" s="21">
        <v>44.870828560000064</v>
      </c>
      <c r="E39" s="21">
        <v>-43.722818130000064</v>
      </c>
      <c r="F39" s="136"/>
      <c r="G39" s="137">
        <v>0.57528025999999999</v>
      </c>
      <c r="H39" s="137">
        <v>53.950708620000206</v>
      </c>
      <c r="I39" s="137">
        <v>-53.375428360000214</v>
      </c>
      <c r="J39" s="105">
        <v>-22.076825426257439</v>
      </c>
      <c r="K39" s="135"/>
    </row>
    <row r="40" spans="1:11" ht="15.75" x14ac:dyDescent="0.25">
      <c r="A40" s="133"/>
      <c r="B40" s="9" t="s">
        <v>398</v>
      </c>
      <c r="C40" s="21">
        <v>0.26420364000000002</v>
      </c>
      <c r="D40" s="21">
        <v>44.909933010000024</v>
      </c>
      <c r="E40" s="21">
        <v>-44.645729370000026</v>
      </c>
      <c r="F40" s="136"/>
      <c r="G40" s="137">
        <v>0.32739409000000003</v>
      </c>
      <c r="H40" s="137">
        <v>49.896825180000199</v>
      </c>
      <c r="I40" s="137">
        <v>-49.569431090000194</v>
      </c>
      <c r="J40" s="105">
        <v>-11.028382309974493</v>
      </c>
      <c r="K40" s="135"/>
    </row>
    <row r="41" spans="1:11" ht="15.75" x14ac:dyDescent="0.25">
      <c r="A41" s="133"/>
      <c r="B41" s="9" t="s">
        <v>228</v>
      </c>
      <c r="C41" s="21">
        <v>0.30602037999999998</v>
      </c>
      <c r="D41" s="21">
        <v>48.967591290000158</v>
      </c>
      <c r="E41" s="21">
        <v>-48.661570910000151</v>
      </c>
      <c r="F41" s="136"/>
      <c r="G41" s="137">
        <v>0.88723870000000016</v>
      </c>
      <c r="H41" s="137">
        <v>42.604024449999713</v>
      </c>
      <c r="I41" s="137">
        <v>-41.716785749999708</v>
      </c>
      <c r="J41" s="105">
        <v>14.271600834352149</v>
      </c>
      <c r="K41" s="135"/>
    </row>
    <row r="42" spans="1:11" ht="15.75" x14ac:dyDescent="0.25">
      <c r="A42" s="133"/>
      <c r="B42" s="9" t="s">
        <v>399</v>
      </c>
      <c r="C42" s="21">
        <v>29.407939149999976</v>
      </c>
      <c r="D42" s="21">
        <v>66.118624960000034</v>
      </c>
      <c r="E42" s="21">
        <v>-36.710685810000065</v>
      </c>
      <c r="F42" s="136"/>
      <c r="G42" s="137">
        <v>30.299361190000031</v>
      </c>
      <c r="H42" s="137">
        <v>68.072044080000225</v>
      </c>
      <c r="I42" s="137">
        <v>-37.772682890000198</v>
      </c>
      <c r="J42" s="105">
        <v>-2.8928827031361015</v>
      </c>
      <c r="K42" s="135"/>
    </row>
    <row r="43" spans="1:11" ht="15.75" x14ac:dyDescent="0.25">
      <c r="A43" s="133"/>
      <c r="B43" s="9" t="s">
        <v>400</v>
      </c>
      <c r="C43" s="21">
        <v>5.7782447800000005</v>
      </c>
      <c r="D43" s="21">
        <v>37.930143339999979</v>
      </c>
      <c r="E43" s="21">
        <v>-32.151898559999978</v>
      </c>
      <c r="F43" s="136"/>
      <c r="G43" s="137">
        <v>5.2110197400000047</v>
      </c>
      <c r="H43" s="137">
        <v>41.687160310000003</v>
      </c>
      <c r="I43" s="137">
        <v>-36.476140569999998</v>
      </c>
      <c r="J43" s="105">
        <v>-13.449414198450448</v>
      </c>
      <c r="K43" s="135"/>
    </row>
    <row r="44" spans="1:11" ht="15.75" x14ac:dyDescent="0.25">
      <c r="A44" s="133"/>
      <c r="B44" s="9" t="s">
        <v>2</v>
      </c>
      <c r="C44" s="21">
        <v>619.20804152004075</v>
      </c>
      <c r="D44" s="21">
        <v>3722.3654868091326</v>
      </c>
      <c r="E44" s="21">
        <v>-3103.1574452890873</v>
      </c>
      <c r="F44" s="136"/>
      <c r="G44" s="137">
        <v>665.11939848003419</v>
      </c>
      <c r="H44" s="137">
        <v>4055.4063585395324</v>
      </c>
      <c r="I44" s="137">
        <v>-3390.2869600594931</v>
      </c>
      <c r="J44" s="105">
        <v>-9.2528181322639078</v>
      </c>
      <c r="K44" s="135"/>
    </row>
    <row r="45" spans="1:11" x14ac:dyDescent="0.25">
      <c r="A45" s="133"/>
      <c r="B45" s="134"/>
      <c r="C45" s="134"/>
      <c r="D45" s="134"/>
      <c r="E45" s="134"/>
      <c r="F45" s="134"/>
      <c r="G45" s="134"/>
      <c r="H45" s="134"/>
      <c r="I45" s="134"/>
      <c r="J45" s="134"/>
      <c r="K45" s="135"/>
    </row>
    <row r="46" spans="1:11" x14ac:dyDescent="0.25">
      <c r="A46" s="133"/>
      <c r="B46" s="141" t="s">
        <v>118</v>
      </c>
      <c r="C46" s="134"/>
      <c r="D46" s="134"/>
      <c r="E46" s="134"/>
      <c r="F46" s="134"/>
      <c r="G46" s="134"/>
      <c r="H46" s="134"/>
      <c r="I46" s="134"/>
      <c r="J46" s="134"/>
      <c r="K46" s="135"/>
    </row>
    <row r="47" spans="1:11" x14ac:dyDescent="0.25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40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/>
  </sheetViews>
  <sheetFormatPr baseColWidth="10" defaultColWidth="11.5703125" defaultRowHeight="15" x14ac:dyDescent="0.25"/>
  <cols>
    <col min="1" max="1" width="2.7109375" style="99" customWidth="1"/>
    <col min="2" max="2" width="38.7109375" style="99" bestFit="1" customWidth="1"/>
    <col min="3" max="4" width="14.42578125" style="99" customWidth="1"/>
    <col min="5" max="5" width="11.5703125" style="99"/>
    <col min="6" max="6" width="4.28515625" style="99" customWidth="1"/>
    <col min="7" max="8" width="14.42578125" style="99" customWidth="1"/>
    <col min="9" max="9" width="11.5703125" style="99"/>
    <col min="10" max="10" width="14.140625" style="99" customWidth="1"/>
    <col min="11" max="11" width="1" style="99" customWidth="1"/>
    <col min="12" max="16384" width="11.5703125" style="99"/>
  </cols>
  <sheetData>
    <row r="1" spans="1:11" x14ac:dyDescent="0.25">
      <c r="A1" s="144"/>
      <c r="B1" s="145"/>
      <c r="C1" s="145"/>
      <c r="D1" s="145"/>
      <c r="E1" s="145"/>
      <c r="F1" s="145"/>
      <c r="G1" s="145"/>
      <c r="H1" s="145"/>
      <c r="I1" s="145"/>
      <c r="J1" s="145"/>
      <c r="K1" s="146"/>
    </row>
    <row r="2" spans="1:11" x14ac:dyDescent="0.25">
      <c r="A2" s="147"/>
      <c r="B2" s="148"/>
      <c r="C2" s="148"/>
      <c r="D2" s="148"/>
      <c r="E2" s="148"/>
      <c r="F2" s="148"/>
      <c r="G2" s="148"/>
      <c r="H2" s="148"/>
      <c r="I2" s="148"/>
      <c r="J2" s="148"/>
      <c r="K2" s="149"/>
    </row>
    <row r="3" spans="1:11" x14ac:dyDescent="0.25">
      <c r="A3" s="147"/>
      <c r="B3" s="148"/>
      <c r="C3" s="148"/>
      <c r="D3" s="148"/>
      <c r="E3" s="148"/>
      <c r="F3" s="148"/>
      <c r="G3" s="148"/>
      <c r="H3" s="148"/>
      <c r="I3" s="148"/>
      <c r="J3" s="148"/>
      <c r="K3" s="149"/>
    </row>
    <row r="4" spans="1:11" x14ac:dyDescent="0.25">
      <c r="A4" s="147"/>
      <c r="B4" s="148"/>
      <c r="C4" s="148"/>
      <c r="D4" s="148"/>
      <c r="E4" s="148"/>
      <c r="F4" s="148"/>
      <c r="G4" s="148"/>
      <c r="H4" s="148"/>
      <c r="I4" s="148"/>
      <c r="J4" s="148"/>
      <c r="K4" s="149"/>
    </row>
    <row r="5" spans="1:11" x14ac:dyDescent="0.25">
      <c r="A5" s="147"/>
      <c r="B5" s="148"/>
      <c r="C5" s="148"/>
      <c r="D5" s="148"/>
      <c r="E5" s="148"/>
      <c r="F5" s="148"/>
      <c r="G5" s="148"/>
      <c r="H5" s="148"/>
      <c r="I5" s="148"/>
      <c r="J5" s="148"/>
      <c r="K5" s="149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201" t="s">
        <v>175</v>
      </c>
      <c r="D7" s="201"/>
      <c r="E7" s="201"/>
      <c r="F7" s="201"/>
      <c r="G7" s="201"/>
      <c r="H7" s="201"/>
      <c r="I7" s="201"/>
      <c r="J7" s="201"/>
      <c r="K7" s="135"/>
    </row>
    <row r="8" spans="1:11" ht="15.75" x14ac:dyDescent="0.25">
      <c r="A8" s="133"/>
      <c r="B8" s="134"/>
      <c r="C8" s="201" t="s">
        <v>157</v>
      </c>
      <c r="D8" s="201"/>
      <c r="E8" s="201"/>
      <c r="F8" s="201"/>
      <c r="G8" s="201"/>
      <c r="H8" s="201"/>
      <c r="I8" s="201"/>
      <c r="J8" s="201"/>
      <c r="K8" s="135"/>
    </row>
    <row r="9" spans="1:11" ht="15.75" x14ac:dyDescent="0.25">
      <c r="A9" s="133"/>
      <c r="B9" s="134"/>
      <c r="C9" s="128"/>
      <c r="D9" s="142"/>
      <c r="E9" s="128"/>
      <c r="F9" s="128"/>
      <c r="G9" s="128"/>
      <c r="H9" s="128"/>
      <c r="I9" s="128"/>
      <c r="J9" s="129"/>
      <c r="K9" s="135"/>
    </row>
    <row r="10" spans="1:11" ht="15.75" x14ac:dyDescent="0.25">
      <c r="A10" s="133"/>
      <c r="B10" s="134"/>
      <c r="C10" s="205" t="str">
        <f>+'Balanza comercial paises'!C10:E10</f>
        <v>Año corrido a agosto 2018</v>
      </c>
      <c r="D10" s="205"/>
      <c r="E10" s="205"/>
      <c r="F10" s="211"/>
      <c r="G10" s="205" t="str">
        <f>+'Balanza comercial paises'!G10:I10</f>
        <v>Año corrido a agosto 2019</v>
      </c>
      <c r="H10" s="205"/>
      <c r="I10" s="205"/>
      <c r="J10" s="211" t="str">
        <f>'Balanza comercial paises'!$J$10</f>
        <v>% Cambio   '19/'18</v>
      </c>
      <c r="K10" s="135"/>
    </row>
    <row r="11" spans="1:11" ht="15.75" x14ac:dyDescent="0.25">
      <c r="A11" s="133"/>
      <c r="B11" s="134"/>
      <c r="C11" s="128" t="s">
        <v>153</v>
      </c>
      <c r="D11" s="128" t="s">
        <v>154</v>
      </c>
      <c r="E11" s="128" t="s">
        <v>155</v>
      </c>
      <c r="F11" s="211"/>
      <c r="G11" s="128" t="s">
        <v>153</v>
      </c>
      <c r="H11" s="128" t="s">
        <v>154</v>
      </c>
      <c r="I11" s="128" t="s">
        <v>155</v>
      </c>
      <c r="J11" s="211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161</v>
      </c>
      <c r="C13" s="117">
        <v>1535.2255754900402</v>
      </c>
      <c r="D13" s="117">
        <v>13351.884900479223</v>
      </c>
      <c r="E13" s="117">
        <v>-11816.659324989183</v>
      </c>
      <c r="F13" s="143"/>
      <c r="G13" s="117">
        <v>1459.8327423300325</v>
      </c>
      <c r="H13" s="117">
        <v>14887.720078749513</v>
      </c>
      <c r="I13" s="117">
        <v>-13427.887336419481</v>
      </c>
      <c r="J13" s="162">
        <v>-13.635224365172039</v>
      </c>
      <c r="K13" s="135"/>
    </row>
    <row r="14" spans="1:11" ht="15.75" x14ac:dyDescent="0.25">
      <c r="A14" s="133"/>
      <c r="B14" s="9" t="s">
        <v>320</v>
      </c>
      <c r="C14" s="21">
        <v>8.2615054299999979</v>
      </c>
      <c r="D14" s="21">
        <v>1379.3801704300024</v>
      </c>
      <c r="E14" s="21">
        <v>-1371.1186650000025</v>
      </c>
      <c r="F14" s="136"/>
      <c r="G14" s="21">
        <v>13.937895839999998</v>
      </c>
      <c r="H14" s="21">
        <v>1887.0735300899987</v>
      </c>
      <c r="I14" s="21">
        <v>-1873.1356342499987</v>
      </c>
      <c r="J14" s="105">
        <v>-36.613677726427518</v>
      </c>
      <c r="K14" s="135"/>
    </row>
    <row r="15" spans="1:11" ht="15.75" x14ac:dyDescent="0.25">
      <c r="A15" s="133"/>
      <c r="B15" s="9" t="s">
        <v>321</v>
      </c>
      <c r="C15" s="21">
        <v>75.515889720000132</v>
      </c>
      <c r="D15" s="21">
        <v>1354.2377404799906</v>
      </c>
      <c r="E15" s="21">
        <v>-1278.7218507599907</v>
      </c>
      <c r="F15" s="136"/>
      <c r="G15" s="21">
        <v>111.97922443000016</v>
      </c>
      <c r="H15" s="21">
        <v>1611.4331633800048</v>
      </c>
      <c r="I15" s="21">
        <v>-1499.4539389500048</v>
      </c>
      <c r="J15" s="105">
        <v>-17.261931362072612</v>
      </c>
      <c r="K15" s="135"/>
    </row>
    <row r="16" spans="1:11" ht="15.75" x14ac:dyDescent="0.25">
      <c r="A16" s="133"/>
      <c r="B16" s="9" t="s">
        <v>89</v>
      </c>
      <c r="C16" s="21">
        <v>95.567236150000042</v>
      </c>
      <c r="D16" s="21">
        <v>1317.9472204999977</v>
      </c>
      <c r="E16" s="21">
        <v>-1222.3799843499976</v>
      </c>
      <c r="F16" s="136"/>
      <c r="G16" s="21">
        <v>93.670862189999951</v>
      </c>
      <c r="H16" s="21">
        <v>1353.0961311899964</v>
      </c>
      <c r="I16" s="21">
        <v>-1259.4252689999964</v>
      </c>
      <c r="J16" s="105">
        <v>-3.0305866526191272</v>
      </c>
      <c r="K16" s="135"/>
    </row>
    <row r="17" spans="1:11" ht="15.75" x14ac:dyDescent="0.25">
      <c r="A17" s="133"/>
      <c r="B17" s="9" t="s">
        <v>322</v>
      </c>
      <c r="C17" s="21">
        <v>119.24491220000034</v>
      </c>
      <c r="D17" s="21">
        <v>1330.7428865499969</v>
      </c>
      <c r="E17" s="21">
        <v>-1211.4979743499966</v>
      </c>
      <c r="F17" s="136"/>
      <c r="G17" s="21">
        <v>115.95422753000028</v>
      </c>
      <c r="H17" s="21">
        <v>1282.9360562900054</v>
      </c>
      <c r="I17" s="21">
        <v>-1166.9818287600053</v>
      </c>
      <c r="J17" s="105">
        <v>3.6744713183590294</v>
      </c>
      <c r="K17" s="135"/>
    </row>
    <row r="18" spans="1:11" ht="15.75" x14ac:dyDescent="0.25">
      <c r="A18" s="133"/>
      <c r="B18" s="9" t="s">
        <v>323</v>
      </c>
      <c r="C18" s="21">
        <v>61.386694809999888</v>
      </c>
      <c r="D18" s="21">
        <v>908.01425649998021</v>
      </c>
      <c r="E18" s="21">
        <v>-846.62756168998021</v>
      </c>
      <c r="F18" s="136"/>
      <c r="G18" s="21">
        <v>51.228732310000019</v>
      </c>
      <c r="H18" s="21">
        <v>1032.8100297300059</v>
      </c>
      <c r="I18" s="21">
        <v>-981.58129742000585</v>
      </c>
      <c r="J18" s="105">
        <v>-15.940153833480242</v>
      </c>
      <c r="K18" s="135"/>
    </row>
    <row r="19" spans="1:11" ht="15.75" x14ac:dyDescent="0.25">
      <c r="A19" s="133"/>
      <c r="B19" s="9" t="s">
        <v>324</v>
      </c>
      <c r="C19" s="21">
        <v>26.593437979999994</v>
      </c>
      <c r="D19" s="21">
        <v>359.54509359999957</v>
      </c>
      <c r="E19" s="21">
        <v>-332.9516556199996</v>
      </c>
      <c r="F19" s="136"/>
      <c r="G19" s="21">
        <v>62.963763810000017</v>
      </c>
      <c r="H19" s="21">
        <v>693.98809775999848</v>
      </c>
      <c r="I19" s="21">
        <v>-631.02433394999832</v>
      </c>
      <c r="J19" s="105">
        <v>-89.524311802849681</v>
      </c>
      <c r="K19" s="135"/>
    </row>
    <row r="20" spans="1:11" ht="15.75" x14ac:dyDescent="0.25">
      <c r="A20" s="133"/>
      <c r="B20" s="9" t="s">
        <v>325</v>
      </c>
      <c r="C20" s="21">
        <v>119.30994632000031</v>
      </c>
      <c r="D20" s="21">
        <v>639.27196581000021</v>
      </c>
      <c r="E20" s="21">
        <v>-519.96201948999999</v>
      </c>
      <c r="F20" s="136"/>
      <c r="G20" s="21">
        <v>97.085317519999819</v>
      </c>
      <c r="H20" s="21">
        <v>631.32465121000712</v>
      </c>
      <c r="I20" s="21">
        <v>-534.23933369000724</v>
      </c>
      <c r="J20" s="105">
        <v>-2.7458379006241707</v>
      </c>
      <c r="K20" s="135"/>
    </row>
    <row r="21" spans="1:11" ht="15.75" x14ac:dyDescent="0.25">
      <c r="A21" s="133"/>
      <c r="B21" s="9" t="s">
        <v>326</v>
      </c>
      <c r="C21" s="21">
        <v>33.435182850000004</v>
      </c>
      <c r="D21" s="21">
        <v>474.91082952999494</v>
      </c>
      <c r="E21" s="21">
        <v>-441.47564667999495</v>
      </c>
      <c r="F21" s="136"/>
      <c r="G21" s="21">
        <v>42.935729599999988</v>
      </c>
      <c r="H21" s="21">
        <v>541.94171543998914</v>
      </c>
      <c r="I21" s="21">
        <v>-499.00598583998914</v>
      </c>
      <c r="J21" s="105">
        <v>-13.03137321223411</v>
      </c>
      <c r="K21" s="135"/>
    </row>
    <row r="22" spans="1:11" ht="15.75" x14ac:dyDescent="0.25">
      <c r="A22" s="133"/>
      <c r="B22" s="9" t="s">
        <v>327</v>
      </c>
      <c r="C22" s="21">
        <v>9.1270116199999904</v>
      </c>
      <c r="D22" s="21">
        <v>532.87002565</v>
      </c>
      <c r="E22" s="21">
        <v>-523.74301402999993</v>
      </c>
      <c r="F22" s="136"/>
      <c r="G22" s="21">
        <v>11.457417920000003</v>
      </c>
      <c r="H22" s="21">
        <v>504.70348304000197</v>
      </c>
      <c r="I22" s="21">
        <v>-493.24606512000196</v>
      </c>
      <c r="J22" s="105">
        <v>5.8228841422314659</v>
      </c>
      <c r="K22" s="135"/>
    </row>
    <row r="23" spans="1:11" ht="15.75" x14ac:dyDescent="0.25">
      <c r="A23" s="133"/>
      <c r="B23" s="9" t="s">
        <v>329</v>
      </c>
      <c r="C23" s="21">
        <v>22.546614320000046</v>
      </c>
      <c r="D23" s="21">
        <v>416.46272727999661</v>
      </c>
      <c r="E23" s="21">
        <v>-393.91611295999667</v>
      </c>
      <c r="F23" s="136"/>
      <c r="G23" s="21">
        <v>42.355895249999875</v>
      </c>
      <c r="H23" s="21">
        <v>419.83930318999643</v>
      </c>
      <c r="I23" s="21">
        <v>-377.48340793999654</v>
      </c>
      <c r="J23" s="105">
        <v>4.1716255008001912</v>
      </c>
      <c r="K23" s="135"/>
    </row>
    <row r="24" spans="1:11" ht="15.75" x14ac:dyDescent="0.25">
      <c r="A24" s="133"/>
      <c r="B24" s="9" t="s">
        <v>332</v>
      </c>
      <c r="C24" s="21">
        <v>13.395598970000009</v>
      </c>
      <c r="D24" s="21">
        <v>268.26712566999913</v>
      </c>
      <c r="E24" s="21">
        <v>-254.87152669999912</v>
      </c>
      <c r="F24" s="136"/>
      <c r="G24" s="21">
        <v>9.0323880600000113</v>
      </c>
      <c r="H24" s="21">
        <v>289.48079711999986</v>
      </c>
      <c r="I24" s="21">
        <v>-280.4484090599999</v>
      </c>
      <c r="J24" s="105">
        <v>-10.035205851027239</v>
      </c>
      <c r="K24" s="135"/>
    </row>
    <row r="25" spans="1:11" ht="15.75" x14ac:dyDescent="0.25">
      <c r="A25" s="133"/>
      <c r="B25" s="9" t="s">
        <v>330</v>
      </c>
      <c r="C25" s="21">
        <v>121.67222005999977</v>
      </c>
      <c r="D25" s="21">
        <v>355.39585477999958</v>
      </c>
      <c r="E25" s="21">
        <v>-233.72363471999975</v>
      </c>
      <c r="F25" s="136"/>
      <c r="G25" s="21">
        <v>107.86058433999992</v>
      </c>
      <c r="H25" s="21">
        <v>356.90863704999344</v>
      </c>
      <c r="I25" s="21">
        <v>-249.0480527099935</v>
      </c>
      <c r="J25" s="105">
        <v>-6.5566402851608752</v>
      </c>
      <c r="K25" s="135"/>
    </row>
    <row r="26" spans="1:11" ht="15.75" x14ac:dyDescent="0.25">
      <c r="A26" s="133"/>
      <c r="B26" s="9" t="s">
        <v>331</v>
      </c>
      <c r="C26" s="21">
        <v>35.33726958999992</v>
      </c>
      <c r="D26" s="21">
        <v>257.09710261999908</v>
      </c>
      <c r="E26" s="21">
        <v>-221.7598330299991</v>
      </c>
      <c r="F26" s="136"/>
      <c r="G26" s="21">
        <v>43.096608209999992</v>
      </c>
      <c r="H26" s="21">
        <v>281.54021781000091</v>
      </c>
      <c r="I26" s="21">
        <v>-238.44360960000091</v>
      </c>
      <c r="J26" s="105">
        <v>-7.5233536849501847</v>
      </c>
      <c r="K26" s="135"/>
    </row>
    <row r="27" spans="1:11" ht="15.75" x14ac:dyDescent="0.25">
      <c r="A27" s="133"/>
      <c r="B27" s="9" t="s">
        <v>333</v>
      </c>
      <c r="C27" s="21">
        <v>71.132294760000576</v>
      </c>
      <c r="D27" s="21">
        <v>257.9155888700007</v>
      </c>
      <c r="E27" s="21">
        <v>-186.78329411000013</v>
      </c>
      <c r="F27" s="136"/>
      <c r="G27" s="21">
        <v>61.967977659999924</v>
      </c>
      <c r="H27" s="21">
        <v>261.93037985999939</v>
      </c>
      <c r="I27" s="21">
        <v>-199.96240219999945</v>
      </c>
      <c r="J27" s="105">
        <v>-7.0558280668494344</v>
      </c>
      <c r="K27" s="135"/>
    </row>
    <row r="28" spans="1:11" ht="15.75" x14ac:dyDescent="0.25">
      <c r="A28" s="133"/>
      <c r="B28" s="9" t="s">
        <v>334</v>
      </c>
      <c r="C28" s="21">
        <v>37.338620160000026</v>
      </c>
      <c r="D28" s="21">
        <v>175.46504810999949</v>
      </c>
      <c r="E28" s="21">
        <v>-138.12642794999945</v>
      </c>
      <c r="F28" s="136"/>
      <c r="G28" s="21">
        <v>37.141699940000073</v>
      </c>
      <c r="H28" s="21">
        <v>187.35427496000182</v>
      </c>
      <c r="I28" s="21">
        <v>-150.21257502000176</v>
      </c>
      <c r="J28" s="105">
        <v>-8.7500612658841792</v>
      </c>
      <c r="K28" s="135"/>
    </row>
    <row r="29" spans="1:11" ht="15.75" x14ac:dyDescent="0.25">
      <c r="A29" s="133"/>
      <c r="B29" s="9" t="s">
        <v>73</v>
      </c>
      <c r="C29" s="21">
        <v>13.099456209999964</v>
      </c>
      <c r="D29" s="21">
        <v>102.91506648000004</v>
      </c>
      <c r="E29" s="21">
        <v>-89.815610270000107</v>
      </c>
      <c r="F29" s="136"/>
      <c r="G29" s="21">
        <v>4.5307051799999991</v>
      </c>
      <c r="H29" s="21">
        <v>114.72628792000029</v>
      </c>
      <c r="I29" s="21">
        <v>-110.19558274000028</v>
      </c>
      <c r="J29" s="105">
        <v>-22.690902404086223</v>
      </c>
      <c r="K29" s="135"/>
    </row>
    <row r="30" spans="1:11" ht="15.75" x14ac:dyDescent="0.25">
      <c r="A30" s="133"/>
      <c r="B30" s="9" t="s">
        <v>337</v>
      </c>
      <c r="C30" s="21">
        <v>7.1897653399999912</v>
      </c>
      <c r="D30" s="21">
        <v>122.55071650000053</v>
      </c>
      <c r="E30" s="21">
        <v>-115.36095116000054</v>
      </c>
      <c r="F30" s="136"/>
      <c r="G30" s="21">
        <v>14.42467121999999</v>
      </c>
      <c r="H30" s="21">
        <v>115.25090554999994</v>
      </c>
      <c r="I30" s="21">
        <v>-100.82623432999995</v>
      </c>
      <c r="J30" s="105">
        <v>12.599338583678609</v>
      </c>
      <c r="K30" s="135"/>
    </row>
    <row r="31" spans="1:11" ht="15.75" x14ac:dyDescent="0.25">
      <c r="A31" s="133"/>
      <c r="B31" s="9" t="s">
        <v>335</v>
      </c>
      <c r="C31" s="21">
        <v>34.111203499999981</v>
      </c>
      <c r="D31" s="21">
        <v>119.86237943000067</v>
      </c>
      <c r="E31" s="21">
        <v>-85.751175930000727</v>
      </c>
      <c r="F31" s="136"/>
      <c r="G31" s="21">
        <v>36.276899340000043</v>
      </c>
      <c r="H31" s="21">
        <v>133.43479056000052</v>
      </c>
      <c r="I31" s="21">
        <v>-97.157891220000479</v>
      </c>
      <c r="J31" s="105">
        <v>-13.302109465310586</v>
      </c>
      <c r="K31" s="135"/>
    </row>
    <row r="32" spans="1:11" ht="15.75" x14ac:dyDescent="0.25">
      <c r="A32" s="133"/>
      <c r="B32" s="9" t="s">
        <v>336</v>
      </c>
      <c r="C32" s="21">
        <v>26.698148269999962</v>
      </c>
      <c r="D32" s="21">
        <v>111.72361324999999</v>
      </c>
      <c r="E32" s="21">
        <v>-85.025464980000024</v>
      </c>
      <c r="F32" s="136"/>
      <c r="G32" s="21">
        <v>23.340896160000057</v>
      </c>
      <c r="H32" s="21">
        <v>119.25095507000003</v>
      </c>
      <c r="I32" s="21">
        <v>-95.910058909999989</v>
      </c>
      <c r="J32" s="105">
        <v>-12.801569426947879</v>
      </c>
      <c r="K32" s="135"/>
    </row>
    <row r="33" spans="1:11" ht="15.75" x14ac:dyDescent="0.25">
      <c r="A33" s="133"/>
      <c r="B33" s="9" t="s">
        <v>338</v>
      </c>
      <c r="C33" s="21">
        <v>0</v>
      </c>
      <c r="D33" s="21">
        <v>1.8895849999999999E-2</v>
      </c>
      <c r="E33" s="21">
        <v>-1.8895849999999999E-2</v>
      </c>
      <c r="F33" s="136"/>
      <c r="G33" s="21">
        <v>0</v>
      </c>
      <c r="H33" s="21">
        <v>91.604556759999966</v>
      </c>
      <c r="I33" s="21">
        <v>-91.604556759999966</v>
      </c>
      <c r="J33" s="105">
        <v>-484686.64235797798</v>
      </c>
      <c r="K33" s="135"/>
    </row>
    <row r="34" spans="1:11" ht="15.75" x14ac:dyDescent="0.25">
      <c r="A34" s="133"/>
      <c r="B34" s="9" t="s">
        <v>328</v>
      </c>
      <c r="C34" s="21">
        <v>481.17482825999883</v>
      </c>
      <c r="D34" s="21">
        <v>394.19206125000039</v>
      </c>
      <c r="E34" s="21">
        <v>86.982767009998497</v>
      </c>
      <c r="F34" s="136"/>
      <c r="G34" s="21">
        <v>339.74943469999999</v>
      </c>
      <c r="H34" s="21">
        <v>414.66674902999989</v>
      </c>
      <c r="I34" s="21">
        <v>-74.917314329999925</v>
      </c>
      <c r="J34" s="105">
        <v>186.12891599710588</v>
      </c>
      <c r="K34" s="135"/>
    </row>
    <row r="35" spans="1:11" ht="15.75" x14ac:dyDescent="0.25">
      <c r="A35" s="133"/>
      <c r="B35" s="9" t="s">
        <v>339</v>
      </c>
      <c r="C35" s="21">
        <v>7.5013080800000029</v>
      </c>
      <c r="D35" s="21">
        <v>54.399728130000142</v>
      </c>
      <c r="E35" s="21">
        <v>-46.898420050000148</v>
      </c>
      <c r="F35" s="136"/>
      <c r="G35" s="21">
        <v>11.016605950000004</v>
      </c>
      <c r="H35" s="21">
        <v>59.680658790000038</v>
      </c>
      <c r="I35" s="21">
        <v>-48.664052840000039</v>
      </c>
      <c r="J35" s="105">
        <v>-3.7648022857006413</v>
      </c>
      <c r="K35" s="135"/>
    </row>
    <row r="36" spans="1:11" ht="15.75" x14ac:dyDescent="0.25">
      <c r="A36" s="133"/>
      <c r="B36" s="9" t="s">
        <v>340</v>
      </c>
      <c r="C36" s="21">
        <v>3.068750880000001</v>
      </c>
      <c r="D36" s="21">
        <v>46.611339789999882</v>
      </c>
      <c r="E36" s="21">
        <v>-43.542588909999878</v>
      </c>
      <c r="F36" s="136"/>
      <c r="G36" s="21">
        <v>2.0912690700000005</v>
      </c>
      <c r="H36" s="21">
        <v>48.831765570000051</v>
      </c>
      <c r="I36" s="21">
        <v>-46.740496500000063</v>
      </c>
      <c r="J36" s="105">
        <v>-7.3443212037990646</v>
      </c>
      <c r="K36" s="135"/>
    </row>
    <row r="37" spans="1:11" ht="15.75" x14ac:dyDescent="0.25">
      <c r="A37" s="133"/>
      <c r="B37" s="9" t="s">
        <v>74</v>
      </c>
      <c r="C37" s="21">
        <v>1.30581203</v>
      </c>
      <c r="D37" s="21">
        <v>17.788493269999996</v>
      </c>
      <c r="E37" s="21">
        <v>-16.482681239999994</v>
      </c>
      <c r="F37" s="136"/>
      <c r="G37" s="21">
        <v>2.4504769999999995E-2</v>
      </c>
      <c r="H37" s="21">
        <v>25.434794149999991</v>
      </c>
      <c r="I37" s="21">
        <v>-25.410289379999991</v>
      </c>
      <c r="J37" s="105">
        <v>-54.163567261948707</v>
      </c>
      <c r="K37" s="135"/>
    </row>
    <row r="38" spans="1:11" ht="15.75" x14ac:dyDescent="0.25">
      <c r="A38" s="133"/>
      <c r="B38" s="9" t="s">
        <v>119</v>
      </c>
      <c r="C38" s="21">
        <v>32.195799059999956</v>
      </c>
      <c r="D38" s="21">
        <v>43.833278480000033</v>
      </c>
      <c r="E38" s="21">
        <v>-11.637479420000076</v>
      </c>
      <c r="F38" s="136"/>
      <c r="G38" s="21">
        <v>41.70088139000034</v>
      </c>
      <c r="H38" s="21">
        <v>61.535764419999893</v>
      </c>
      <c r="I38" s="21">
        <v>-19.834883029999542</v>
      </c>
      <c r="J38" s="105">
        <v>-70.43968297732475</v>
      </c>
      <c r="K38" s="135"/>
    </row>
    <row r="39" spans="1:11" ht="15.75" x14ac:dyDescent="0.25">
      <c r="A39" s="133"/>
      <c r="B39" s="9" t="s">
        <v>341</v>
      </c>
      <c r="C39" s="21">
        <v>19.08729509000003</v>
      </c>
      <c r="D39" s="21">
        <v>53.189234479999982</v>
      </c>
      <c r="E39" s="21">
        <v>-34.101939389999956</v>
      </c>
      <c r="F39" s="136"/>
      <c r="G39" s="21">
        <v>21.268466400000055</v>
      </c>
      <c r="H39" s="21">
        <v>30.179203509999926</v>
      </c>
      <c r="I39" s="21">
        <v>-8.9107371099998733</v>
      </c>
      <c r="J39" s="105">
        <v>73.870292219764906</v>
      </c>
      <c r="K39" s="135"/>
    </row>
    <row r="40" spans="1:11" ht="15.75" x14ac:dyDescent="0.25">
      <c r="A40" s="133"/>
      <c r="B40" s="9" t="s">
        <v>343</v>
      </c>
      <c r="C40" s="21">
        <v>0.68970035999999979</v>
      </c>
      <c r="D40" s="21">
        <v>8.1418288099999945</v>
      </c>
      <c r="E40" s="21">
        <v>-7.4521284499999956</v>
      </c>
      <c r="F40" s="136"/>
      <c r="G40" s="21">
        <v>0.16539033000000006</v>
      </c>
      <c r="H40" s="21">
        <v>5.4541474699999961</v>
      </c>
      <c r="I40" s="21">
        <v>-5.288757139999996</v>
      </c>
      <c r="J40" s="105">
        <v>29.030247190653313</v>
      </c>
      <c r="K40" s="135"/>
    </row>
    <row r="41" spans="1:11" ht="15.75" x14ac:dyDescent="0.25">
      <c r="A41" s="133"/>
      <c r="B41" s="9" t="s">
        <v>344</v>
      </c>
      <c r="C41" s="21">
        <v>1.873526090000003</v>
      </c>
      <c r="D41" s="21">
        <v>2.8443205700000056</v>
      </c>
      <c r="E41" s="21">
        <v>-0.9707944800000029</v>
      </c>
      <c r="F41" s="136"/>
      <c r="G41" s="21">
        <v>1.2177656900000082</v>
      </c>
      <c r="H41" s="21">
        <v>2.2411485400000086</v>
      </c>
      <c r="I41" s="21">
        <v>-1.0233828500000002</v>
      </c>
      <c r="J41" s="105">
        <v>-5.4170446045384457</v>
      </c>
      <c r="K41" s="135"/>
    </row>
    <row r="42" spans="1:11" ht="15.75" x14ac:dyDescent="0.25">
      <c r="A42" s="133"/>
      <c r="B42" s="9" t="s">
        <v>347</v>
      </c>
      <c r="C42" s="21">
        <v>0.125445</v>
      </c>
      <c r="D42" s="21">
        <v>0.56549214000000003</v>
      </c>
      <c r="E42" s="21">
        <v>-0.44004714</v>
      </c>
      <c r="F42" s="136"/>
      <c r="G42" s="21">
        <v>0.15763021999999999</v>
      </c>
      <c r="H42" s="21">
        <v>0.79958081000000003</v>
      </c>
      <c r="I42" s="21">
        <v>-0.64195059000000021</v>
      </c>
      <c r="J42" s="105">
        <v>-45.882232071773089</v>
      </c>
      <c r="K42" s="135"/>
    </row>
    <row r="43" spans="1:11" ht="15.75" x14ac:dyDescent="0.25">
      <c r="A43" s="133"/>
      <c r="B43" s="9" t="s">
        <v>348</v>
      </c>
      <c r="C43" s="21">
        <v>0.21317888000000002</v>
      </c>
      <c r="D43" s="21">
        <v>0.49012136000000017</v>
      </c>
      <c r="E43" s="21">
        <v>-0.2769424800000001</v>
      </c>
      <c r="F43" s="136"/>
      <c r="G43" s="21">
        <v>0.20386003000000003</v>
      </c>
      <c r="H43" s="21">
        <v>0.73449765999999972</v>
      </c>
      <c r="I43" s="21">
        <v>-0.53063762999999953</v>
      </c>
      <c r="J43" s="105">
        <v>-91.605718992622329</v>
      </c>
      <c r="K43" s="135"/>
    </row>
    <row r="44" spans="1:11" ht="15.75" x14ac:dyDescent="0.25">
      <c r="A44" s="133"/>
      <c r="B44" s="9" t="s">
        <v>349</v>
      </c>
      <c r="C44" s="21">
        <v>2.8724305999999999</v>
      </c>
      <c r="D44" s="21">
        <v>3.6109750000000003E-2</v>
      </c>
      <c r="E44" s="21">
        <v>2.8363208499999999</v>
      </c>
      <c r="F44" s="136"/>
      <c r="G44" s="21">
        <v>1.4387250000000001E-2</v>
      </c>
      <c r="H44" s="21">
        <v>8.2847170000000012E-2</v>
      </c>
      <c r="I44" s="21">
        <v>-6.8459920000000007E-2</v>
      </c>
      <c r="J44" s="105">
        <v>102.41368743596126</v>
      </c>
      <c r="K44" s="135"/>
    </row>
    <row r="45" spans="1:11" ht="15.75" x14ac:dyDescent="0.25">
      <c r="A45" s="133"/>
      <c r="B45" s="9" t="s">
        <v>351</v>
      </c>
      <c r="C45" s="21">
        <v>0</v>
      </c>
      <c r="D45" s="21">
        <v>7.2705499999999998E-3</v>
      </c>
      <c r="E45" s="21">
        <v>-7.2705499999999998E-3</v>
      </c>
      <c r="F45" s="136"/>
      <c r="G45" s="21">
        <v>0</v>
      </c>
      <c r="H45" s="21">
        <v>9.4563300000000006E-3</v>
      </c>
      <c r="I45" s="21">
        <v>-9.4563300000000006E-3</v>
      </c>
      <c r="J45" s="105">
        <v>-30.063475252903849</v>
      </c>
      <c r="K45" s="135"/>
    </row>
    <row r="46" spans="1:11" ht="15.75" x14ac:dyDescent="0.25">
      <c r="A46" s="133"/>
      <c r="B46" s="9" t="s">
        <v>403</v>
      </c>
      <c r="C46" s="21">
        <v>0</v>
      </c>
      <c r="D46" s="21">
        <v>4.3383999999999995E-4</v>
      </c>
      <c r="E46" s="21">
        <v>-4.3383999999999995E-4</v>
      </c>
      <c r="F46" s="136"/>
      <c r="G46" s="21">
        <v>2.7513E-4</v>
      </c>
      <c r="H46" s="21">
        <v>3.6033700000000007E-3</v>
      </c>
      <c r="I46" s="21">
        <v>-3.3282399999999997E-3</v>
      </c>
      <c r="J46" s="105">
        <v>0</v>
      </c>
      <c r="K46" s="135"/>
    </row>
    <row r="47" spans="1:11" ht="15.75" x14ac:dyDescent="0.25">
      <c r="A47" s="133"/>
      <c r="B47" s="9" t="s">
        <v>404</v>
      </c>
      <c r="C47" s="21">
        <v>4.8000000000000001E-4</v>
      </c>
      <c r="D47" s="21">
        <v>1.1999999999999999E-3</v>
      </c>
      <c r="E47" s="21">
        <v>-7.2000000000000005E-4</v>
      </c>
      <c r="F47" s="136"/>
      <c r="G47" s="21">
        <v>5.9000000000000003E-4</v>
      </c>
      <c r="H47" s="21">
        <v>2.2431E-3</v>
      </c>
      <c r="I47" s="21">
        <v>-1.6531E-3</v>
      </c>
      <c r="J47" s="105">
        <v>-129.59722222222223</v>
      </c>
      <c r="K47" s="135"/>
    </row>
    <row r="48" spans="1:11" ht="15.75" x14ac:dyDescent="0.25">
      <c r="A48" s="133"/>
      <c r="B48" s="9" t="s">
        <v>405</v>
      </c>
      <c r="C48" s="21">
        <v>0</v>
      </c>
      <c r="D48" s="21">
        <v>1.5735079999999999E-2</v>
      </c>
      <c r="E48" s="21">
        <v>-1.5735079999999999E-2</v>
      </c>
      <c r="F48" s="136"/>
      <c r="G48" s="21">
        <v>0</v>
      </c>
      <c r="H48" s="21">
        <v>1.1419100000000003E-3</v>
      </c>
      <c r="I48" s="21">
        <v>-1.1419100000000003E-3</v>
      </c>
      <c r="J48" s="105">
        <v>92.742903118382614</v>
      </c>
      <c r="K48" s="135"/>
    </row>
    <row r="49" spans="1:11" ht="15.75" x14ac:dyDescent="0.25">
      <c r="A49" s="133"/>
      <c r="B49" s="9" t="s">
        <v>350</v>
      </c>
      <c r="C49" s="21">
        <v>2.5498E-2</v>
      </c>
      <c r="D49" s="21">
        <v>0</v>
      </c>
      <c r="E49" s="21">
        <v>2.5498E-2</v>
      </c>
      <c r="F49" s="136"/>
      <c r="G49" s="21">
        <v>4.9767699999999984E-2</v>
      </c>
      <c r="H49" s="21">
        <v>0</v>
      </c>
      <c r="I49" s="21">
        <v>4.9767699999999984E-2</v>
      </c>
      <c r="J49" s="105"/>
      <c r="K49" s="135"/>
    </row>
    <row r="50" spans="1:11" ht="15.75" x14ac:dyDescent="0.25">
      <c r="A50" s="133"/>
      <c r="B50" s="9" t="s">
        <v>2</v>
      </c>
      <c r="C50" s="21">
        <v>54.128514900041182</v>
      </c>
      <c r="D50" s="21">
        <v>2245.1739450892619</v>
      </c>
      <c r="E50" s="21">
        <v>-2191.0454301892187</v>
      </c>
      <c r="F50" s="136"/>
      <c r="G50" s="21">
        <v>60.930417190031449</v>
      </c>
      <c r="H50" s="21">
        <v>2327.4345129395115</v>
      </c>
      <c r="I50" s="21">
        <v>-2266.5040957494839</v>
      </c>
      <c r="J50" s="105">
        <v>-3.4439571412149483</v>
      </c>
      <c r="K50" s="135"/>
    </row>
    <row r="51" spans="1:11" x14ac:dyDescent="0.25">
      <c r="A51" s="133"/>
      <c r="B51" s="141"/>
      <c r="C51" s="134"/>
      <c r="D51" s="134"/>
      <c r="E51" s="134"/>
      <c r="F51" s="134"/>
      <c r="G51" s="134"/>
      <c r="H51" s="134"/>
      <c r="I51" s="134"/>
      <c r="J51" s="134"/>
      <c r="K51" s="135"/>
    </row>
    <row r="52" spans="1:11" x14ac:dyDescent="0.25">
      <c r="A52" s="138"/>
      <c r="B52" s="154" t="s">
        <v>118</v>
      </c>
      <c r="C52" s="139"/>
      <c r="D52" s="139"/>
      <c r="E52" s="139"/>
      <c r="F52" s="139"/>
      <c r="G52" s="139"/>
      <c r="H52" s="139"/>
      <c r="I52" s="139"/>
      <c r="J52" s="139"/>
      <c r="K52" s="140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2"/>
    </row>
    <row r="7" spans="1:6" x14ac:dyDescent="0.25">
      <c r="A7" s="14"/>
      <c r="B7" s="8"/>
      <c r="C7" s="212" t="s">
        <v>132</v>
      </c>
      <c r="D7" s="213"/>
      <c r="E7" s="112"/>
    </row>
    <row r="8" spans="1:6" x14ac:dyDescent="0.25">
      <c r="A8" s="14"/>
      <c r="B8" s="8"/>
      <c r="C8" s="213"/>
      <c r="D8" s="213"/>
      <c r="E8" s="112"/>
    </row>
    <row r="9" spans="1:6" x14ac:dyDescent="0.25">
      <c r="A9" s="14"/>
      <c r="B9" s="8"/>
      <c r="C9" s="106"/>
      <c r="D9" s="106"/>
      <c r="E9" s="112"/>
    </row>
    <row r="10" spans="1:6" ht="189" x14ac:dyDescent="0.25">
      <c r="A10" s="14"/>
      <c r="B10" s="108" t="s">
        <v>123</v>
      </c>
      <c r="C10" s="109" t="s">
        <v>124</v>
      </c>
      <c r="D10" s="110" t="s">
        <v>125</v>
      </c>
      <c r="E10" s="16"/>
    </row>
    <row r="11" spans="1:6" ht="252" x14ac:dyDescent="0.25">
      <c r="A11" s="14"/>
      <c r="B11" s="108" t="s">
        <v>126</v>
      </c>
      <c r="C11" s="109" t="s">
        <v>127</v>
      </c>
      <c r="D11" s="110" t="s">
        <v>128</v>
      </c>
      <c r="E11" s="16"/>
    </row>
    <row r="12" spans="1:6" ht="173.25" x14ac:dyDescent="0.25">
      <c r="A12" s="14"/>
      <c r="B12" s="111" t="s">
        <v>129</v>
      </c>
      <c r="C12" s="109" t="s">
        <v>130</v>
      </c>
      <c r="D12" s="110" t="s">
        <v>131</v>
      </c>
      <c r="E12" s="16"/>
    </row>
    <row r="13" spans="1:6" x14ac:dyDescent="0.25">
      <c r="A13" s="14"/>
      <c r="B13" s="8"/>
      <c r="C13" s="106"/>
      <c r="D13" s="106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2015-07-03T20:05:30Z</cp:lastPrinted>
  <dcterms:created xsi:type="dcterms:W3CDTF">2009-04-02T15:53:30Z</dcterms:created>
  <dcterms:modified xsi:type="dcterms:W3CDTF">2019-11-28T15:33:24Z</dcterms:modified>
</cp:coreProperties>
</file>