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R15" i="101" l="1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0" i="7"/>
  <c r="M20" i="7"/>
  <c r="N20" i="7"/>
  <c r="L16" i="7"/>
  <c r="M16" i="7"/>
  <c r="N16" i="7"/>
  <c r="L19" i="7"/>
  <c r="M19" i="7"/>
  <c r="N19" i="7"/>
  <c r="L22" i="7"/>
  <c r="M22" i="7"/>
  <c r="N22" i="7"/>
  <c r="L21" i="7"/>
  <c r="M21" i="7"/>
  <c r="N21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0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8" i="7"/>
  <c r="Q19" i="7"/>
  <c r="Q22" i="7"/>
  <c r="Q21" i="7"/>
  <c r="Q18" i="7"/>
  <c r="P24" i="7"/>
  <c r="O20" i="7"/>
  <c r="O16" i="7"/>
  <c r="O22" i="7"/>
  <c r="O21" i="7"/>
  <c r="O18" i="7"/>
  <c r="O17" i="7"/>
  <c r="P20" i="7"/>
  <c r="P16" i="7"/>
  <c r="P19" i="7"/>
  <c r="P21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N29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<sst xmlns="http://schemas.openxmlformats.org/spreadsheetml/2006/main" count="1718" uniqueCount="407">
  <si>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</si>
  <si>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</si>
  <si>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</si>
  <si>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</si>
  <si>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</si>
  <si>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</si>
  <si>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</si>
  <si>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</si>
  <si>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</si>
  <si>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</si>
  <si>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</si>
  <si>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</si>
  <si>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</si>
  <si>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</si>
  <si>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</si>
  <si>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</si>
  <si>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</si>
  <si>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</si>
  <si>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</si>
  <si>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</si>
  <si>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</si>
  <si>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</si>
  <si>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</si>
  <si>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</si>
  <si>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</si>
  <si>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</si>
  <si>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</si>
  <si>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</si>
  <si>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</si>
  <si>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</si>
  <si>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</si>
  <si>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</si>
  <si>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</si>
  <si>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</si>
  <si>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</si>
  <si>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</si>
  <si>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</si>
  <si>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</si>
  <si>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</si>
  <si>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</si>
  <si>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</si>
  <si>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</si>
  <si>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</si>
  <si>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</si>
  <si>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</si>
  <si>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</si>
  <si>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</si>
  <si>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</si>
  <si>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</si>
  <si>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</si>
  <si>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</si>
  <si>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</si>
  <si>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</si>
  <si>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</si>
  <si>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</si>
  <si>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</si>
  <si>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</si>
  <si>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</si>
  <si>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</si>
  <si>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</si>
  <si>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</si>
  <si>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</si>
  <si>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</si>
  <si>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</si>
  <si>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</si>
  <si>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</si>
  <si>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</si>
  <si>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</si>
  <si>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</si>
  <si>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</si>
  <si>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</si>
  <si>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</si>
  <si>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</si>
  <si>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</si>
  <si>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</si>
  <si>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</si>
  <si>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</si>
  <si>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</si>
  <si>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</si>
  <si>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</si>
  <si>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</si>
  <si>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</si>
  <si>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</si>
  <si>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</si>
  <si>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</si>
  <si>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</si>
  <si>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</si>
  <si>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</si>
  <si>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</si>
  <si>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</si>
  <si>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</si>
  <si>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</si>
  <si>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</si>
  <si>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</si>
  <si>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</si>
  <si>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</si>
  <si>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</si>
  <si>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</si>
  <si>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</si>
  <si>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</si>
  <si>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</si>
  <si>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</si>
  <si>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</si>
  <si>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</si>
  <si>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</si>
  <si>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</si>
  <si>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</si>
  <si>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</si>
  <si>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</si>
  <si>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</si>
  <si>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</si>
  <si>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</si>
  <si>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</si>
  <si>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</si>
  <si>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</si>
  <si>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</si>
  <si>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</si>
  <si>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</si>
  <si>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</si>
  <si>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</si>
  <si>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</si>
  <si>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</si>
  <si>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</si>
  <si>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</si>
  <si>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</si>
  <si>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</si>
  <si>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</si>
  <si>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</si>
  <si>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</si>
  <si>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</si>
  <si>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</si>
  <si>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</si>
  <si>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</si>
  <si>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</si>
  <si>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</si>
  <si>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</si>
  <si>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</si>
  <si>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</si>
  <si>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</si>
  <si>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</si>
  <si>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</si>
  <si>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</si>
  <si>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</si>
  <si>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</si>
  <si>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</si>
  <si>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</si>
  <si>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</si>
  <si>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</si>
  <si>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</si>
  <si>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</si>
  <si>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</si>
  <si>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</si>
  <si>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</si>
  <si>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</si>
  <si>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</si>
  <si>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</si>
  <si>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</si>
  <si>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</si>
  <si>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</si>
  <si>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</si>
  <si>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</si>
  <si>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</si>
  <si>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</si>
  <si>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</si>
  <si>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</si>
  <si>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</si>
  <si>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</si>
  <si>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</si>
  <si>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</si>
  <si>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</si>
  <si>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</si>
  <si>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</si>
  <si>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</si>
  <si>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</si>
  <si>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</si>
  <si>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</si>
  <si>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</si>
  <si>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</si>
  <si>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</si>
  <si>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</si>
  <si>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</si>
  <si>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</si>
  <si>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</si>
  <si>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</si>
  <si>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</si>
  <si>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</si>
  <si>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</si>
  <si>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</si>
  <si>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</si>
  <si>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</si>
  <si>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</si>
  <si>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</si>
  <si>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</si>
  <si>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</si>
  <si>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</si>
  <si>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</si>
  <si>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</si>
  <si>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</si>
  <si>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</si>
  <si>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</si>
  <si>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</si>
  <si>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</si>
  <si>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</si>
  <si>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</si>
  <si>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</si>
  <si>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</si>
  <si>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</si>
  <si>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</si>
  <si>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</si>
  <si>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</si>
  <si>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</si>
  <si>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</si>
  <si>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</si>
  <si>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</si>
  <si>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</si>
  <si>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</si>
  <si>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</si>
  <si>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</si>
  <si>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</si>
  <si>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</si>
  <si>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</si>
  <si>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</si>
  <si>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</si>
  <si>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</si>
  <si>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</si>
  <si>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</si>
  <si>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</si>
  <si>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</si>
  <si>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</si>
  <si>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</si>
  <si>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</si>
  <si>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</si>
  <si>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</si>
  <si>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</si>
  <si>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</si>
  <si>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</si>
  <si>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</si>
  <si>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</si>
  <si>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</si>
  <si>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</si>
  <si>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</si>
  <si>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</si>
  <si>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</si>
  <si>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</si>
  <si>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</si>
  <si>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</si>
  <si>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</si>
  <si>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</si>
  <si>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</si>
  <si>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</si>
  <si>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</si>
  <si>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</si>
  <si>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</si>
  <si>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</si>
  <si>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</si>
  <si>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</si>
  <si>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</si>
  <si>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</si>
  <si>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</si>
  <si>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</si>
  <si>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</si>
  <si>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</si>
  <si>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</si>
  <si>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</si>
  <si>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</si>
  <si>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</si>
  <si>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</si>
  <si>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</si>
  <si>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</si>
  <si>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</si>
  <si>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</si>
  <si>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</si>
  <si>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</si>
  <si>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</si>
  <si>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</si>
  <si>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</si>
  <si>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</si>
  <si>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</si>
  <si>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</si>
  <si>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</si>
  <si>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</si>
  <si>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</si>
  <si>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</si>
  <si>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</si>
  <si>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</si>
  <si>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</si>
  <si>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</si>
  <si>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</si>
  <si>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</si>
  <si>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</si>
  <si>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</si>
  <si>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</si>
  <si>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</si>
  <si>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</si>
  <si>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</si>
  <si>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</si>
  <si>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</si>
  <si>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</si>
  <si>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</si>
  <si>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</si>
  <si>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</si>
  <si>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</si>
  <si>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</si>
  <si>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</si>
  <si>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</si>
  <si>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</si>
  <si>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</si>
  <si>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</si>
  <si>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</si>
  <si>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</si>
  <si>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</si>
  <si>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</si>
  <si>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</si>
  <si>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</si>
  <si>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</si>
  <si>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</si>
  <si>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</si>
  <si>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</si>
  <si>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</si>
  <si>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</si>
  <si>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</si>
  <si>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</si>
  <si>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</si>
  <si>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</si>
  <si>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</si>
  <si>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</si>
  <si>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</si>
  <si>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</si>
  <si>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</si>
  <si>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</si>
  <si>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</si>
  <si>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</si>
  <si>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</si>
  <si>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</si>
  <si>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</si>
  <si>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</si>
  <si>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</si>
  <si>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</si>
  <si>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</si>
  <si>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</si>
  <si>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</si>
  <si>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</si>
  <si>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</si>
  <si>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</si>
  <si>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</si>
  <si>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</si>
  <si>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</si>
  <si>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</si>
  <si>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</si>
  <si>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</si>
  <si>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</si>
  <si>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</si>
  <si>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</si>
  <si>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</si>
  <si>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</si>
  <si>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</si>
  <si>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</si>
  <si>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</si>
  <si>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</si>
  <si>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</si>
  <si>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</si>
  <si>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</si>
  <si>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</si>
  <si>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</si>
  <si>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</si>
  <si>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</si>
  <si>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</si>
  <si>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</si>
  <si>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</si>
  <si>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</si>
  <si>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</si>
  <si>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</si>
  <si>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</si>
  <si>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</si>
  <si>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</si>
  <si>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</si>
  <si>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</si>
  <si>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</si>
  <si>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</si>
  <si>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</si>
  <si>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</si>
  <si>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</si>
  <si>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</si>
  <si>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</si>
  <si>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</si>
  <si>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</si>
  <si>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</si>
  <si>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</si>
  <si>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</si>
  <si>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</si>
  <si>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</si>
  <si>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</si>
  <si>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</si>
  <si>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</si>
  <si>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</si>
  <si>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</si>
  <si>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</si>
  <si>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</si>
  <si>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Bosa de Bogotá</t>
  </si>
  <si>
    <t>Ocupados según posición ocupacional en la localidad de Bosa de Bogotá</t>
  </si>
  <si>
    <t>en la localidad de Bosa de Bogotá</t>
  </si>
  <si>
    <t>Ocupados por posición ocupacional según genero en la localidad de Bosa de Bogotá</t>
  </si>
  <si>
    <t>ocupacional en la localidad de Bosa de Bogotá</t>
  </si>
  <si>
    <t>Periodicidad de la compra de alimentos por hogares *
en las localidades de Bogotá 2017</t>
  </si>
  <si>
    <t>* Para esta pregunta, los hogares pueden utilizar más de una opción de respuesta.</t>
  </si>
  <si>
    <t>Var.% '17/'14</t>
  </si>
  <si>
    <t>Bosa: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</si>
</sst>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5" fontId="8" fillId="2" borderId="2" xfId="3" applyNumberFormat="1" applyFont="1" applyFill="1" applyBorder="1" applyAlignment="1">
      <alignment vertical="center"/>
    </xf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0" fontId="10" fillId="0" borderId="0" xfId="0" applyFont="1" applyFill="1" applyBorder="1"/>
    <xf numFmtId="2" fontId="11" fillId="3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vertical="center"/>
    </xf>
    <xf numFmtId="43" fontId="11" fillId="3" borderId="2" xfId="58" applyNumberFormat="1" applyFont="1" applyFill="1" applyBorder="1" applyAlignment="1">
      <alignment vertical="center"/>
    </xf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164" fontId="11" fillId="3" borderId="0" xfId="58" applyFont="1" applyFill="1" applyBorder="1" applyAlignment="1">
      <alignment horizontal="right" vertical="center"/>
    </xf>
    <xf numFmtId="165" fontId="12" fillId="0" borderId="0" xfId="0" applyNumberFormat="1" applyFont="1"/>
    <xf numFmtId="164" fontId="10" fillId="0" borderId="0" xfId="58" applyFont="1" applyFill="1" applyBorder="1" applyAlignment="1">
      <alignment vertical="center"/>
    </xf>
    <xf numFmtId="0" fontId="42" fillId="0" borderId="0" xfId="0" applyFont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64.888440711596729</c:v>
                </c:pt>
                <c:pt idx="1">
                  <c:v>35.111559288403313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63.339406738151219</c:v>
                </c:pt>
                <c:pt idx="1">
                  <c:v>36.660593261848781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67.123901366983489</c:v>
                </c:pt>
                <c:pt idx="1">
                  <c:v>32.876098633016504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7</xdr:col>
      <xdr:colOff>514350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Bosa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9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4" t="s">
        <v>3</v>
      </c>
      <c r="B8" s="405"/>
      <c r="C8" s="405"/>
      <c r="D8" s="405"/>
      <c r="E8" s="405"/>
      <c r="F8" s="405"/>
      <c r="G8" s="405"/>
      <c r="H8" s="405"/>
      <c r="I8" s="405"/>
      <c r="J8" s="405"/>
      <c r="K8" s="405"/>
      <c r="L8" s="405"/>
      <c r="M8" s="405"/>
      <c r="N8" s="405"/>
      <c r="O8" s="405"/>
      <c r="P8" s="406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3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7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3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3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3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9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1"/>
      <c r="H20" s="231"/>
      <c r="I20" s="232"/>
      <c r="J20" s="231"/>
      <c r="K20" s="231"/>
      <c r="L20" s="231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1"/>
      <c r="H21" s="231"/>
      <c r="I21" s="232"/>
      <c r="J21" s="69"/>
      <c r="K21" s="231"/>
      <c r="L21" s="231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1"/>
      <c r="K22" s="231"/>
      <c r="L22" s="231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1"/>
      <c r="H36" s="231"/>
      <c r="I36" s="308"/>
      <c r="J36" s="231"/>
      <c r="K36" s="231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1"/>
      <c r="H41" s="231"/>
      <c r="I41" s="231"/>
      <c r="J41" s="231"/>
      <c r="K41" s="231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1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1"/>
      <c r="N45" s="231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1"/>
      <c r="H51" s="231"/>
      <c r="I51" s="231"/>
      <c r="J51" s="231"/>
      <c r="K51" s="231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53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52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7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302"/>
      <c r="J8" s="302"/>
    </row>
    <row r="9" spans="1:13" ht="15.75" x14ac:dyDescent="0.25">
      <c r="A9" s="24"/>
      <c r="B9" s="407" t="s">
        <v>398</v>
      </c>
      <c r="C9" s="407"/>
      <c r="D9" s="407"/>
      <c r="E9" s="407"/>
      <c r="F9" s="407"/>
      <c r="G9" s="407"/>
      <c r="H9" s="5"/>
      <c r="I9" s="303"/>
      <c r="J9" s="303"/>
      <c r="K9" s="303"/>
    </row>
    <row r="10" spans="1:13" ht="15.75" x14ac:dyDescent="0.25">
      <c r="A10" s="24"/>
      <c r="B10" s="407" t="s">
        <v>256</v>
      </c>
      <c r="C10" s="407"/>
      <c r="D10" s="407"/>
      <c r="E10" s="407"/>
      <c r="F10" s="407"/>
      <c r="G10" s="407"/>
      <c r="H10" s="8"/>
      <c r="I10" s="303">
        <v>8044712.9999988601</v>
      </c>
      <c r="J10" s="303">
        <v>140462.99999974301</v>
      </c>
      <c r="K10" s="303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3"/>
      <c r="J11" s="303"/>
      <c r="K11" s="303"/>
    </row>
    <row r="12" spans="1:13" s="14" customFormat="1" ht="15" customHeight="1" x14ac:dyDescent="0.2">
      <c r="A12" s="28"/>
      <c r="B12" s="29"/>
      <c r="C12" s="47"/>
      <c r="D12" s="47"/>
      <c r="E12" s="47"/>
      <c r="F12" s="409" t="s">
        <v>371</v>
      </c>
      <c r="G12" s="409" t="s">
        <v>405</v>
      </c>
      <c r="H12" s="30"/>
      <c r="I12" s="304"/>
      <c r="J12" s="305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09"/>
      <c r="G13" s="410"/>
      <c r="H13" s="30"/>
      <c r="I13" s="233"/>
      <c r="J13" s="233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7"/>
      <c r="J14" s="317"/>
      <c r="K14" s="137"/>
      <c r="L14" s="137"/>
    </row>
    <row r="15" spans="1:13" s="14" customFormat="1" x14ac:dyDescent="0.25">
      <c r="A15" s="28"/>
      <c r="B15" s="29" t="s">
        <v>1</v>
      </c>
      <c r="C15" s="41">
        <v>583056</v>
      </c>
      <c r="D15" s="41">
        <v>627097.99999999895</v>
      </c>
      <c r="E15" s="33">
        <v>731041.00000013411</v>
      </c>
      <c r="F15" s="42">
        <v>9.0872228754492266</v>
      </c>
      <c r="G15" s="34">
        <v>16.575240233605481</v>
      </c>
      <c r="H15" s="30"/>
      <c r="I15" s="318">
        <v>8044712.9999988601</v>
      </c>
      <c r="J15" s="192">
        <f>+E15/$I$15*100</f>
        <v>9.0872228754492266</v>
      </c>
      <c r="K15" s="319">
        <f>+((E15-D15)/D15)*100</f>
        <v>16.575240233605488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450606.38345371385</v>
      </c>
      <c r="D16" s="41">
        <v>487215</v>
      </c>
      <c r="E16" s="33">
        <v>596879.29550020141</v>
      </c>
      <c r="F16" s="42">
        <v>7.4195225547547317</v>
      </c>
      <c r="G16" s="34">
        <v>22.508398858861355</v>
      </c>
      <c r="H16" s="30"/>
      <c r="I16" s="318"/>
      <c r="J16" s="192">
        <f>+E16/$I$15*100</f>
        <v>7.4195225547547317</v>
      </c>
      <c r="K16" s="319">
        <f>+((E16-D16)/D16)*100</f>
        <v>22.508398858861366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292044.0308232198</v>
      </c>
      <c r="D17" s="41">
        <v>318780.32059030002</v>
      </c>
      <c r="E17" s="33">
        <v>358548.49581105076</v>
      </c>
      <c r="F17" s="42">
        <v>4.4569457706086171</v>
      </c>
      <c r="G17" s="34">
        <v>12.475103590808301</v>
      </c>
      <c r="H17" s="30"/>
      <c r="I17" s="318"/>
      <c r="J17" s="192">
        <f>+E17/$I$15*100</f>
        <v>4.4569457706086171</v>
      </c>
      <c r="K17" s="319">
        <f>+((E17-D17)/D17)*100</f>
        <v>12.475103590808304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261292.92234729434</v>
      </c>
      <c r="D18" s="41">
        <v>290454.52806600003</v>
      </c>
      <c r="E18" s="33">
        <v>327692.93964692182</v>
      </c>
      <c r="F18" s="42">
        <v>4.0733950315812164</v>
      </c>
      <c r="G18" s="34">
        <v>12.820737149072814</v>
      </c>
      <c r="H18" s="30"/>
      <c r="I18" s="315"/>
      <c r="J18" s="192">
        <f>+E18/$I$15*100</f>
        <v>4.0733950315812164</v>
      </c>
      <c r="K18" s="319">
        <f>+((E18-D18)/D18)*100</f>
        <v>12.820737149072814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158562.35263049405</v>
      </c>
      <c r="D19" s="41">
        <v>168434.67940969998</v>
      </c>
      <c r="E19" s="33">
        <v>238330.79968915405</v>
      </c>
      <c r="F19" s="42">
        <v>2.9625767841461568</v>
      </c>
      <c r="G19" s="34">
        <v>41.497463897822939</v>
      </c>
      <c r="H19" s="30"/>
      <c r="I19" s="315"/>
      <c r="J19" s="192">
        <f>+E19/$I$15*100</f>
        <v>2.9625767841461568</v>
      </c>
      <c r="K19" s="319">
        <f>+((E19-D19)/D19)*100</f>
        <v>41.497463897822954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07" t="s">
        <v>398</v>
      </c>
      <c r="C21" s="407"/>
      <c r="D21" s="407"/>
      <c r="E21" s="407"/>
      <c r="F21" s="407"/>
      <c r="G21" s="407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07" t="s">
        <v>151</v>
      </c>
      <c r="C22" s="407"/>
      <c r="D22" s="407"/>
      <c r="E22" s="407"/>
      <c r="F22" s="407"/>
      <c r="G22" s="407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08" t="s">
        <v>50</v>
      </c>
      <c r="G24" s="408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08"/>
      <c r="G25" s="408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77.2835514005031</v>
      </c>
      <c r="D27" s="42">
        <v>77.693598129798019</v>
      </c>
      <c r="E27" s="136">
        <v>81.647854976682837</v>
      </c>
      <c r="F27" s="42">
        <v>0.41004672929491903</v>
      </c>
      <c r="G27" s="34">
        <v>3.9542568468848174</v>
      </c>
      <c r="H27" s="30"/>
      <c r="I27" s="319">
        <f t="shared" ref="I27:J29" si="1">+D27-C27</f>
        <v>0.41004672929491903</v>
      </c>
      <c r="J27" s="319">
        <f t="shared" si="1"/>
        <v>3.9542568468848174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64.811339019394623</v>
      </c>
      <c r="D28" s="42">
        <v>65.429085843067242</v>
      </c>
      <c r="E28" s="136">
        <v>60.070519871287743</v>
      </c>
      <c r="F28" s="42">
        <v>0.61774682367261846</v>
      </c>
      <c r="G28" s="34">
        <v>-5.3585659717794982</v>
      </c>
      <c r="H28" s="30"/>
      <c r="I28" s="319">
        <f t="shared" si="1"/>
        <v>0.61774682367261846</v>
      </c>
      <c r="J28" s="319">
        <f t="shared" si="1"/>
        <v>-5.3585659717794982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57.9869553432845</v>
      </c>
      <c r="D29" s="42">
        <v>59.615268016378806</v>
      </c>
      <c r="E29" s="136">
        <v>54.901039811123965</v>
      </c>
      <c r="F29" s="42">
        <v>1.6283126730943067</v>
      </c>
      <c r="G29" s="34">
        <v>-4.714228205254841</v>
      </c>
      <c r="H29" s="30"/>
      <c r="I29" s="319">
        <f t="shared" si="1"/>
        <v>1.6283126730943067</v>
      </c>
      <c r="J29" s="319">
        <f t="shared" si="1"/>
        <v>-4.714228205254841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2" t="s">
        <v>385</v>
      </c>
      <c r="B33" s="202"/>
      <c r="C33" s="202"/>
      <c r="D33" s="202"/>
      <c r="E33" s="202"/>
      <c r="F33" s="202"/>
      <c r="G33" s="340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3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8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1" t="s">
        <v>399</v>
      </c>
      <c r="C9" s="411"/>
      <c r="D9" s="411"/>
      <c r="E9" s="411"/>
      <c r="F9" s="411"/>
      <c r="G9" s="411"/>
      <c r="H9" s="411"/>
      <c r="I9" s="52"/>
      <c r="J9" s="142"/>
      <c r="K9" s="142"/>
      <c r="L9" s="142"/>
      <c r="M9" s="142"/>
      <c r="N9" s="142"/>
    </row>
    <row r="10" spans="1:17" ht="15" x14ac:dyDescent="0.25">
      <c r="A10" s="51"/>
      <c r="B10" s="411" t="s">
        <v>256</v>
      </c>
      <c r="C10" s="411"/>
      <c r="D10" s="411"/>
      <c r="E10" s="411"/>
      <c r="F10" s="411"/>
      <c r="G10" s="411"/>
      <c r="H10" s="411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1"/>
      <c r="D12" s="411"/>
      <c r="E12" s="113"/>
      <c r="F12" s="412" t="s">
        <v>150</v>
      </c>
      <c r="G12" s="412"/>
      <c r="H12" s="409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09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261292.92234729434</v>
      </c>
      <c r="D15" s="33">
        <v>290454.52806597634</v>
      </c>
      <c r="E15" s="33">
        <v>327692.93964692194</v>
      </c>
      <c r="F15" s="34">
        <v>12.820737149082051</v>
      </c>
      <c r="G15" s="33">
        <v>37238.411580945598</v>
      </c>
      <c r="H15" s="34">
        <v>100</v>
      </c>
      <c r="I15" s="52"/>
      <c r="J15" s="142"/>
      <c r="K15" s="142"/>
      <c r="L15" s="192">
        <f t="shared" ref="L15:L22" si="0">+((E15-D15)/D15)*100</f>
        <v>12.820737149082056</v>
      </c>
      <c r="M15" s="145">
        <f t="shared" ref="M15:M22" si="1">+E15-D15</f>
        <v>37238.411580945598</v>
      </c>
      <c r="N15" s="192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163103.83655439952</v>
      </c>
      <c r="D16" s="41">
        <v>194715.30394886958</v>
      </c>
      <c r="E16" s="41">
        <v>203526.44916503888</v>
      </c>
      <c r="F16" s="138">
        <v>4.5251426248873683</v>
      </c>
      <c r="G16" s="139">
        <v>8811.1452161693014</v>
      </c>
      <c r="H16" s="138">
        <v>62.10889053158477</v>
      </c>
      <c r="I16" s="52"/>
      <c r="J16" s="144"/>
      <c r="K16" s="144"/>
      <c r="L16" s="192">
        <f t="shared" si="0"/>
        <v>4.5251426248873718</v>
      </c>
      <c r="M16" s="145">
        <f t="shared" si="1"/>
        <v>8811.1452161693014</v>
      </c>
      <c r="N16" s="192">
        <f t="shared" si="2"/>
        <v>62.10889053158477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69266.064771280857</v>
      </c>
      <c r="D17" s="41">
        <v>74446.911221853807</v>
      </c>
      <c r="E17" s="139">
        <v>93789.033024596705</v>
      </c>
      <c r="F17" s="138">
        <v>25.981093755660133</v>
      </c>
      <c r="G17" s="139">
        <v>19342.121802742899</v>
      </c>
      <c r="H17" s="138">
        <v>28.621011220336701</v>
      </c>
      <c r="I17" s="52"/>
      <c r="J17" s="142"/>
      <c r="K17" s="147"/>
      <c r="L17" s="192">
        <f t="shared" si="0"/>
        <v>25.98109375566013</v>
      </c>
      <c r="M17" s="145">
        <f t="shared" si="1"/>
        <v>19342.121802742899</v>
      </c>
      <c r="N17" s="192">
        <f t="shared" si="2"/>
        <v>28.621011220336701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4810.4162777937618</v>
      </c>
      <c r="D18" s="41">
        <v>4624.1363717464856</v>
      </c>
      <c r="E18" s="41">
        <v>9817.7688792617992</v>
      </c>
      <c r="F18" s="138">
        <v>112.31572968410823</v>
      </c>
      <c r="G18" s="139">
        <v>5193.6325075153136</v>
      </c>
      <c r="H18" s="138">
        <v>2.9960269787442209</v>
      </c>
      <c r="I18" s="52"/>
      <c r="J18" s="144"/>
      <c r="L18" s="192">
        <f t="shared" si="0"/>
        <v>112.31572968410826</v>
      </c>
      <c r="M18" s="145">
        <f t="shared" si="1"/>
        <v>5193.6325075153136</v>
      </c>
      <c r="N18" s="192">
        <f t="shared" si="2"/>
        <v>2.9960269787442209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7593.5404163580697</v>
      </c>
      <c r="D19" s="41">
        <v>5486.6574368122401</v>
      </c>
      <c r="E19" s="41">
        <v>9108.3896938424987</v>
      </c>
      <c r="F19" s="138">
        <v>66.00981196184344</v>
      </c>
      <c r="G19" s="139">
        <v>3621.7322570302586</v>
      </c>
      <c r="H19" s="138">
        <v>2.7795501800119591</v>
      </c>
      <c r="I19" s="52"/>
      <c r="J19" s="144"/>
      <c r="K19" s="145"/>
      <c r="L19" s="192">
        <f t="shared" si="0"/>
        <v>66.00981196184344</v>
      </c>
      <c r="M19" s="145">
        <f t="shared" si="1"/>
        <v>3621.7322570302586</v>
      </c>
      <c r="N19" s="192">
        <f t="shared" si="2"/>
        <v>2.7795501800119591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25</v>
      </c>
      <c r="C20" s="41">
        <v>9548.1980180632181</v>
      </c>
      <c r="D20" s="41">
        <v>6861.3914026916036</v>
      </c>
      <c r="E20" s="41">
        <v>6703.7551134291989</v>
      </c>
      <c r="F20" s="138">
        <v>-2.2974391054351839</v>
      </c>
      <c r="G20" s="139">
        <v>-157.63628926240472</v>
      </c>
      <c r="H20" s="138">
        <v>2.0457429203852446</v>
      </c>
      <c r="I20" s="52"/>
      <c r="J20" s="144"/>
      <c r="K20" s="144"/>
      <c r="L20" s="192">
        <f t="shared" si="0"/>
        <v>-2.2974391054351857</v>
      </c>
      <c r="M20" s="145">
        <f t="shared" si="1"/>
        <v>-157.63628926240472</v>
      </c>
      <c r="N20" s="192">
        <f t="shared" si="2"/>
        <v>2.0457429203852446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28</v>
      </c>
      <c r="C21" s="41">
        <v>3183.6296258404955</v>
      </c>
      <c r="D21" s="41">
        <v>1369.0263866034793</v>
      </c>
      <c r="E21" s="41">
        <v>2546.147938438</v>
      </c>
      <c r="F21" s="138">
        <v>85.982385975403304</v>
      </c>
      <c r="G21" s="139">
        <v>1177.1215518345207</v>
      </c>
      <c r="H21" s="138">
        <v>0.77699200391115786</v>
      </c>
      <c r="I21" s="52"/>
      <c r="J21" s="144"/>
      <c r="L21" s="192">
        <f t="shared" si="0"/>
        <v>85.982385975403304</v>
      </c>
      <c r="M21" s="145">
        <f t="shared" si="1"/>
        <v>1177.1215518345207</v>
      </c>
      <c r="N21" s="192">
        <f t="shared" si="2"/>
        <v>0.77699200391115786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3787.2366835586627</v>
      </c>
      <c r="D22" s="41">
        <v>2951.1012973991669</v>
      </c>
      <c r="E22" s="41">
        <v>2201.395832315</v>
      </c>
      <c r="F22" s="138">
        <v>-25.404260631273125</v>
      </c>
      <c r="G22" s="139">
        <v>-749.70546508416692</v>
      </c>
      <c r="H22" s="138">
        <v>0.67178616502599342</v>
      </c>
      <c r="I22" s="52"/>
      <c r="J22" s="144"/>
      <c r="K22" s="145"/>
      <c r="L22" s="192">
        <f t="shared" si="0"/>
        <v>-25.404260631273125</v>
      </c>
      <c r="M22" s="145">
        <f t="shared" si="1"/>
        <v>-749.70546508416692</v>
      </c>
      <c r="N22" s="192">
        <f t="shared" si="2"/>
        <v>0.67178616502599342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10"/>
      <c r="I23" s="52"/>
      <c r="J23" s="142"/>
      <c r="K23" s="147"/>
      <c r="L23" s="192"/>
      <c r="M23" s="145"/>
      <c r="N23" s="192"/>
      <c r="O23" s="147"/>
      <c r="P23" s="147"/>
      <c r="Q23" s="147"/>
    </row>
    <row r="24" spans="1:17" x14ac:dyDescent="0.2">
      <c r="A24" s="51"/>
      <c r="B24" s="29" t="s">
        <v>30</v>
      </c>
      <c r="C24" s="45">
        <v>170697.37697075758</v>
      </c>
      <c r="D24" s="45">
        <v>200201.96138568182</v>
      </c>
      <c r="E24" s="140">
        <v>212634.83885888138</v>
      </c>
      <c r="F24" s="74">
        <v>6.2101676662638106</v>
      </c>
      <c r="G24" s="45">
        <v>12432.877473199565</v>
      </c>
      <c r="H24" s="138">
        <v>64.888440711596729</v>
      </c>
      <c r="I24" s="52"/>
      <c r="J24" s="144"/>
      <c r="K24" s="144"/>
      <c r="L24" s="192">
        <f t="shared" ref="L24:L25" si="4">+((E24-D24)/D24)*100</f>
        <v>6.210167666263807</v>
      </c>
      <c r="M24" s="145">
        <f t="shared" ref="M24:M25" si="5">+E24-D24</f>
        <v>12432.877473199565</v>
      </c>
      <c r="N24" s="192">
        <f t="shared" ref="N24:N25" si="6">+E24/$E$15*100</f>
        <v>64.888440711596729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90595.545376536989</v>
      </c>
      <c r="D25" s="45">
        <v>90252.566680294549</v>
      </c>
      <c r="E25" s="140">
        <v>115058.1007880407</v>
      </c>
      <c r="F25" s="74">
        <v>27.484574699815269</v>
      </c>
      <c r="G25" s="45">
        <v>24805.534107746149</v>
      </c>
      <c r="H25" s="138">
        <v>35.111559288403313</v>
      </c>
      <c r="I25" s="52"/>
      <c r="J25" s="142"/>
      <c r="K25" s="142"/>
      <c r="L25" s="192">
        <f t="shared" si="4"/>
        <v>27.48457469981528</v>
      </c>
      <c r="M25" s="145">
        <f t="shared" si="5"/>
        <v>24805.534107746149</v>
      </c>
      <c r="N25" s="192">
        <f t="shared" si="6"/>
        <v>35.111559288403313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1" t="s">
        <v>80</v>
      </c>
      <c r="C27" s="411"/>
      <c r="D27" s="411"/>
      <c r="E27" s="411"/>
      <c r="F27" s="411"/>
      <c r="G27" s="411"/>
      <c r="H27" s="411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11" t="s">
        <v>400</v>
      </c>
      <c r="C28" s="411"/>
      <c r="D28" s="411"/>
      <c r="E28" s="411"/>
      <c r="F28" s="411"/>
      <c r="G28" s="411"/>
      <c r="H28" s="411"/>
      <c r="I28" s="52"/>
      <c r="J28" s="142"/>
      <c r="K28" s="142"/>
      <c r="L28" s="142"/>
      <c r="M28" s="142"/>
      <c r="N28" s="299">
        <f>+(E24/E15)*100</f>
        <v>64.888440711596729</v>
      </c>
    </row>
    <row r="29" spans="1:17" ht="15" x14ac:dyDescent="0.25">
      <c r="A29" s="51"/>
      <c r="B29" s="411" t="s">
        <v>154</v>
      </c>
      <c r="C29" s="411"/>
      <c r="D29" s="411"/>
      <c r="E29" s="411"/>
      <c r="F29" s="411"/>
      <c r="G29" s="411"/>
      <c r="H29" s="411"/>
      <c r="I29" s="52"/>
      <c r="J29" s="142"/>
      <c r="K29" s="142"/>
      <c r="L29" s="142"/>
      <c r="M29" s="142"/>
      <c r="N29" s="333">
        <f>+(E25/E15)*100</f>
        <v>35.111559288403313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4"/>
      <c r="C46" s="204"/>
      <c r="D46" s="54"/>
      <c r="E46" s="54"/>
      <c r="F46" s="54"/>
      <c r="G46" s="54"/>
      <c r="H46" s="54"/>
      <c r="I46" s="55"/>
    </row>
    <row r="47" spans="1:14" x14ac:dyDescent="0.2">
      <c r="A47" s="142"/>
      <c r="B47" s="142"/>
      <c r="C47" s="142"/>
      <c r="D47" s="142"/>
      <c r="E47" s="142"/>
      <c r="F47" s="137"/>
      <c r="G47" s="137"/>
    </row>
    <row r="48" spans="1:14" x14ac:dyDescent="0.2">
      <c r="A48" s="142"/>
      <c r="B48" s="147"/>
      <c r="C48" s="83" t="s">
        <v>30</v>
      </c>
      <c r="D48" s="84">
        <v>64.888440711596729</v>
      </c>
      <c r="E48" s="84"/>
      <c r="F48" s="137"/>
      <c r="G48" s="137"/>
    </row>
    <row r="49" spans="1:7" x14ac:dyDescent="0.2">
      <c r="A49" s="142"/>
      <c r="B49" s="147"/>
      <c r="C49" s="83" t="s">
        <v>31</v>
      </c>
      <c r="D49" s="84">
        <v>35.111559288403313</v>
      </c>
      <c r="E49" s="84"/>
      <c r="F49" s="137"/>
      <c r="G49" s="137"/>
    </row>
    <row r="50" spans="1:7" x14ac:dyDescent="0.2">
      <c r="A50" s="142"/>
      <c r="B50" s="147"/>
      <c r="C50" s="147"/>
      <c r="D50" s="147"/>
      <c r="E50" s="147"/>
      <c r="F50" s="137"/>
      <c r="G50" s="137"/>
    </row>
    <row r="51" spans="1:7" x14ac:dyDescent="0.2">
      <c r="A51" s="142"/>
      <c r="B51" s="147"/>
      <c r="C51" s="147"/>
      <c r="D51" s="147"/>
      <c r="E51" s="147"/>
      <c r="F51" s="137"/>
      <c r="G51" s="137"/>
    </row>
    <row r="52" spans="1:7" x14ac:dyDescent="0.2">
      <c r="A52" s="142"/>
      <c r="B52" s="142"/>
      <c r="C52" s="142"/>
      <c r="D52" s="142"/>
      <c r="E52" s="142"/>
      <c r="F52" s="137"/>
      <c r="G52" s="137"/>
    </row>
    <row r="53" spans="1:7" x14ac:dyDescent="0.2">
      <c r="A53" s="142"/>
      <c r="B53" s="142"/>
      <c r="C53" s="142"/>
      <c r="D53" s="142"/>
      <c r="E53" s="142"/>
      <c r="F53" s="137"/>
      <c r="G53" s="137"/>
    </row>
    <row r="54" spans="1:7" x14ac:dyDescent="0.2">
      <c r="B54" s="137"/>
      <c r="C54" s="137"/>
      <c r="D54" s="137"/>
      <c r="E54" s="137"/>
      <c r="F54" s="137"/>
      <c r="G54" s="137"/>
    </row>
  </sheetData>
  <sortState ref="B16:U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53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13">
        <v>2011</v>
      </c>
      <c r="D11" s="93"/>
      <c r="E11" s="113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414"/>
      <c r="D12" s="94">
        <v>2014</v>
      </c>
      <c r="E12" s="117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9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9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9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9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9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9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9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9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9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9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9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9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9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9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43" t="s">
        <v>18</v>
      </c>
      <c r="C28" s="75">
        <v>57.986955343284265</v>
      </c>
      <c r="D28" s="75">
        <v>59.615268016374053</v>
      </c>
      <c r="E28" s="75">
        <v>54.901039811123766</v>
      </c>
      <c r="F28" s="75">
        <v>-4.7142282052502864</v>
      </c>
      <c r="G28" s="72">
        <v>15</v>
      </c>
      <c r="H28" s="52"/>
      <c r="I28" s="299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9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9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9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9">
        <f t="shared" si="0"/>
        <v>-12.307767120377335</v>
      </c>
      <c r="J32" s="147" t="b">
        <f t="shared" si="1"/>
        <v>1</v>
      </c>
      <c r="K32" s="205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55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3">
        <v>2011</v>
      </c>
      <c r="D11" s="60"/>
      <c r="E11" s="113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414"/>
      <c r="D12" s="61">
        <v>2014</v>
      </c>
      <c r="E12" s="117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9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6">
        <v>-2.0571165489073735</v>
      </c>
      <c r="G15" s="46">
        <v>2</v>
      </c>
      <c r="H15" s="52"/>
      <c r="I15" s="299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9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9">
        <f t="shared" si="0"/>
        <v>1.5197213442616899</v>
      </c>
      <c r="J17" s="147" t="b">
        <f t="shared" si="1"/>
        <v>1</v>
      </c>
      <c r="L17" s="206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9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9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9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9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9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6">
        <v>1.2313774533966821</v>
      </c>
      <c r="G23" s="46">
        <v>10</v>
      </c>
      <c r="H23" s="52"/>
      <c r="I23" s="299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9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9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9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299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9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6" t="s">
        <v>18</v>
      </c>
      <c r="C29" s="75">
        <v>64.811339019394453</v>
      </c>
      <c r="D29" s="75">
        <v>63.991206176833273</v>
      </c>
      <c r="E29" s="75">
        <v>60.07051987128763</v>
      </c>
      <c r="F29" s="75">
        <v>-3.9206863055456438</v>
      </c>
      <c r="G29" s="72">
        <v>16</v>
      </c>
      <c r="H29" s="52"/>
      <c r="I29" s="299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9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9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9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90" workbookViewId="0">
      <selection activeCell="G21" sqref="G2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7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9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1" t="s">
        <v>401</v>
      </c>
      <c r="C8" s="411"/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52"/>
    </row>
    <row r="9" spans="1:26" ht="15" x14ac:dyDescent="0.25">
      <c r="A9" s="51"/>
      <c r="B9" s="411" t="s">
        <v>258</v>
      </c>
      <c r="C9" s="411"/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52"/>
    </row>
    <row r="10" spans="1:26" ht="15" x14ac:dyDescent="0.25">
      <c r="A10" s="51"/>
      <c r="B10" s="306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6" t="s">
        <v>34</v>
      </c>
      <c r="D11" s="416"/>
      <c r="E11" s="417" t="s">
        <v>150</v>
      </c>
      <c r="F11" s="417"/>
      <c r="G11" s="409" t="s">
        <v>372</v>
      </c>
      <c r="H11" s="66"/>
      <c r="I11" s="416" t="s">
        <v>24</v>
      </c>
      <c r="J11" s="416"/>
      <c r="K11" s="417" t="s">
        <v>150</v>
      </c>
      <c r="L11" s="417"/>
      <c r="M11" s="409" t="s">
        <v>372</v>
      </c>
      <c r="N11" s="52"/>
    </row>
    <row r="12" spans="1:26" ht="14.25" customHeight="1" x14ac:dyDescent="0.25">
      <c r="A12" s="51"/>
      <c r="B12" s="307"/>
      <c r="C12" s="113">
        <v>2014</v>
      </c>
      <c r="D12" s="113">
        <v>2017</v>
      </c>
      <c r="E12" s="114" t="s">
        <v>0</v>
      </c>
      <c r="F12" s="15" t="s">
        <v>57</v>
      </c>
      <c r="G12" s="409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09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163805.94839141241</v>
      </c>
      <c r="D14" s="33">
        <v>193564.72804793311</v>
      </c>
      <c r="E14" s="34">
        <v>18.167093410681545</v>
      </c>
      <c r="F14" s="33">
        <v>29758.779656520695</v>
      </c>
      <c r="G14" s="320">
        <v>100</v>
      </c>
      <c r="H14" s="68"/>
      <c r="I14" s="33">
        <v>126648.57967456394</v>
      </c>
      <c r="J14" s="33">
        <v>134128.21159898827</v>
      </c>
      <c r="K14" s="34">
        <v>5.9058158754278889</v>
      </c>
      <c r="L14" s="33">
        <v>7479.631924424335</v>
      </c>
      <c r="M14" s="34">
        <v>100</v>
      </c>
      <c r="N14" s="52"/>
      <c r="O14" s="192">
        <f t="shared" ref="O14:O21" si="0">+((D14-C14)/C14)*100</f>
        <v>18.167093410681545</v>
      </c>
      <c r="P14" s="145">
        <f t="shared" ref="P14:P21" si="1">+D14-C14</f>
        <v>29758.779656520695</v>
      </c>
      <c r="Q14" s="192">
        <f t="shared" ref="Q14:Q21" si="2">+D14/$D$14*100</f>
        <v>100</v>
      </c>
      <c r="R14" s="192">
        <f t="shared" ref="R14:R21" si="3">+((J14-I14)/I14)*100</f>
        <v>5.905815875427888</v>
      </c>
      <c r="S14" s="145">
        <f t="shared" ref="S14:S21" si="4">+J14-I14</f>
        <v>7479.631924424335</v>
      </c>
      <c r="T14" s="192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112042.22007814664</v>
      </c>
      <c r="D15" s="33">
        <v>116555.91679916962</v>
      </c>
      <c r="E15" s="138">
        <v>4.0285677290889055</v>
      </c>
      <c r="F15" s="139">
        <v>4513.6967210229777</v>
      </c>
      <c r="G15" s="320">
        <v>60.215473126026588</v>
      </c>
      <c r="H15" s="68"/>
      <c r="I15" s="41">
        <v>82673.083870722767</v>
      </c>
      <c r="J15" s="33">
        <v>86970.532365868305</v>
      </c>
      <c r="K15" s="138">
        <v>5.1981228882976405</v>
      </c>
      <c r="L15" s="41">
        <v>4297.4484951455379</v>
      </c>
      <c r="M15" s="34">
        <v>64.841341973521338</v>
      </c>
      <c r="N15" s="52"/>
      <c r="O15" s="192">
        <f t="shared" si="0"/>
        <v>4.0285677290888984</v>
      </c>
      <c r="P15" s="145">
        <f t="shared" si="1"/>
        <v>4513.6967210229777</v>
      </c>
      <c r="Q15" s="192">
        <f t="shared" si="2"/>
        <v>60.215473126026588</v>
      </c>
      <c r="R15" s="192">
        <f t="shared" si="3"/>
        <v>5.1981228882976325</v>
      </c>
      <c r="S15" s="145">
        <f t="shared" si="4"/>
        <v>4297.4484951455379</v>
      </c>
      <c r="T15" s="192">
        <f t="shared" si="5"/>
        <v>64.841341973521338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43112.804828591667</v>
      </c>
      <c r="D16" s="33">
        <v>61537.177042258598</v>
      </c>
      <c r="E16" s="138">
        <v>42.735266904852828</v>
      </c>
      <c r="F16" s="139">
        <v>18424.372213666931</v>
      </c>
      <c r="G16" s="320">
        <v>31.791524035835668</v>
      </c>
      <c r="H16" s="68"/>
      <c r="I16" s="45">
        <v>31334.1063932621</v>
      </c>
      <c r="J16" s="33">
        <v>32251.855982338209</v>
      </c>
      <c r="K16" s="138">
        <v>2.9289157876653427</v>
      </c>
      <c r="L16" s="41">
        <v>917.74958907610926</v>
      </c>
      <c r="M16" s="34">
        <v>24.045542393992143</v>
      </c>
      <c r="N16" s="52"/>
      <c r="O16" s="192">
        <f t="shared" si="0"/>
        <v>42.735266904852836</v>
      </c>
      <c r="P16" s="145">
        <f t="shared" si="1"/>
        <v>18424.372213666931</v>
      </c>
      <c r="Q16" s="192">
        <f t="shared" si="2"/>
        <v>31.791524035835668</v>
      </c>
      <c r="R16" s="192">
        <f t="shared" si="3"/>
        <v>2.9289157876653431</v>
      </c>
      <c r="S16" s="145">
        <f t="shared" si="4"/>
        <v>917.74958907610926</v>
      </c>
      <c r="T16" s="192">
        <f t="shared" si="5"/>
        <v>24.045542393992143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3103.9848356707457</v>
      </c>
      <c r="D17" s="33">
        <v>6076.8285272016001</v>
      </c>
      <c r="E17" s="138">
        <v>95.775071365271259</v>
      </c>
      <c r="F17" s="139">
        <v>2972.8436915308544</v>
      </c>
      <c r="G17" s="320">
        <v>3.1394296825074317</v>
      </c>
      <c r="H17" s="68"/>
      <c r="I17" s="45">
        <v>1520.1515360757403</v>
      </c>
      <c r="J17" s="33">
        <v>3740.9403520601991</v>
      </c>
      <c r="K17" s="138">
        <v>146.0899629597065</v>
      </c>
      <c r="L17" s="41">
        <v>2220.7888159844588</v>
      </c>
      <c r="M17" s="34">
        <v>2.7890779333170626</v>
      </c>
      <c r="N17" s="52"/>
      <c r="O17" s="192">
        <f t="shared" si="0"/>
        <v>95.775071365271259</v>
      </c>
      <c r="P17" s="145">
        <f t="shared" si="1"/>
        <v>2972.8436915308544</v>
      </c>
      <c r="Q17" s="192">
        <f t="shared" si="2"/>
        <v>3.1394296825074317</v>
      </c>
      <c r="R17" s="192">
        <f t="shared" si="3"/>
        <v>146.08996295970653</v>
      </c>
      <c r="S17" s="145">
        <f t="shared" si="4"/>
        <v>2220.7888159844588</v>
      </c>
      <c r="T17" s="192">
        <f t="shared" si="5"/>
        <v>2.7890779333170626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3002.8862691110835</v>
      </c>
      <c r="D18" s="33">
        <v>6046.8336007070002</v>
      </c>
      <c r="E18" s="138">
        <v>101.36738653432214</v>
      </c>
      <c r="F18" s="139">
        <v>3043.9473315959167</v>
      </c>
      <c r="G18" s="320">
        <v>3.1239336121246231</v>
      </c>
      <c r="H18" s="68"/>
      <c r="I18" s="41">
        <v>2483.771167701158</v>
      </c>
      <c r="J18" s="33">
        <v>3061.5560931354999</v>
      </c>
      <c r="K18" s="138">
        <v>23.262405689695953</v>
      </c>
      <c r="L18" s="41">
        <v>577.78492543434186</v>
      </c>
      <c r="M18" s="34">
        <v>2.2825593934621531</v>
      </c>
      <c r="N18" s="52"/>
      <c r="O18" s="192">
        <f t="shared" si="0"/>
        <v>101.36738653432214</v>
      </c>
      <c r="P18" s="145">
        <f t="shared" si="1"/>
        <v>3043.9473315959167</v>
      </c>
      <c r="Q18" s="192">
        <f t="shared" si="2"/>
        <v>3.1239336121246231</v>
      </c>
      <c r="R18" s="192">
        <f t="shared" si="3"/>
        <v>23.262405689695957</v>
      </c>
      <c r="S18" s="145">
        <f t="shared" si="4"/>
        <v>577.78492543434186</v>
      </c>
      <c r="T18" s="192">
        <f t="shared" si="5"/>
        <v>2.2825593934621531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1191.2457412898962</v>
      </c>
      <c r="D19" s="33">
        <v>1699.6383014910004</v>
      </c>
      <c r="E19" s="138">
        <v>42.677387425587796</v>
      </c>
      <c r="F19" s="139">
        <v>508.39256020110429</v>
      </c>
      <c r="G19" s="34">
        <v>0.87807232166291838</v>
      </c>
      <c r="H19" s="68"/>
      <c r="I19" s="45">
        <v>177.78064531358314</v>
      </c>
      <c r="J19" s="33">
        <v>846.5096369470001</v>
      </c>
      <c r="K19" s="138">
        <v>376.15399047171951</v>
      </c>
      <c r="L19" s="41">
        <v>668.72899163341697</v>
      </c>
      <c r="M19" s="34">
        <v>0.63111975240366602</v>
      </c>
      <c r="N19" s="52"/>
      <c r="O19" s="192">
        <f t="shared" si="0"/>
        <v>42.677387425587796</v>
      </c>
      <c r="P19" s="145">
        <f t="shared" si="1"/>
        <v>508.39256020110429</v>
      </c>
      <c r="Q19" s="192">
        <f t="shared" si="2"/>
        <v>0.87807232166291838</v>
      </c>
      <c r="R19" s="192">
        <f t="shared" si="3"/>
        <v>376.15399047171951</v>
      </c>
      <c r="S19" s="145">
        <f t="shared" si="4"/>
        <v>668.72899163341697</v>
      </c>
      <c r="T19" s="192">
        <f t="shared" si="5"/>
        <v>0.63111975240366602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1008.6132950021964</v>
      </c>
      <c r="D20" s="33">
        <v>1447.0715786759995</v>
      </c>
      <c r="E20" s="138">
        <v>43.47139640597819</v>
      </c>
      <c r="F20" s="139">
        <v>438.45828367380307</v>
      </c>
      <c r="G20" s="34">
        <v>0.74759053122408547</v>
      </c>
      <c r="H20" s="68"/>
      <c r="I20" s="41">
        <v>1942.4880023969697</v>
      </c>
      <c r="J20" s="33">
        <v>754.32425363900018</v>
      </c>
      <c r="K20" s="138">
        <v>-61.167108743622222</v>
      </c>
      <c r="L20" s="41">
        <v>-1188.1637487579696</v>
      </c>
      <c r="M20" s="34">
        <v>0.56239045063409321</v>
      </c>
      <c r="N20" s="52"/>
      <c r="O20" s="192">
        <f t="shared" si="0"/>
        <v>43.471396405978197</v>
      </c>
      <c r="P20" s="145">
        <f t="shared" si="1"/>
        <v>438.45828367380307</v>
      </c>
      <c r="Q20" s="192">
        <f t="shared" si="2"/>
        <v>0.74759053122408547</v>
      </c>
      <c r="R20" s="192">
        <f t="shared" si="3"/>
        <v>-61.167108743622236</v>
      </c>
      <c r="S20" s="145">
        <f t="shared" si="4"/>
        <v>-1188.1637487579696</v>
      </c>
      <c r="T20" s="192">
        <f t="shared" si="5"/>
        <v>0.56239045063409321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344.1933436000669</v>
      </c>
      <c r="D21" s="33">
        <v>201.26219842899997</v>
      </c>
      <c r="E21" s="138">
        <v>-41.526411776616115</v>
      </c>
      <c r="F21" s="139">
        <v>-142.93114517106693</v>
      </c>
      <c r="G21" s="34">
        <v>0.10397669061853081</v>
      </c>
      <c r="H21" s="68"/>
      <c r="I21" s="41">
        <v>6517.1980590915373</v>
      </c>
      <c r="J21" s="33">
        <v>6502.4929150001999</v>
      </c>
      <c r="K21" s="138">
        <v>-0.22563598586394784</v>
      </c>
      <c r="L21" s="41">
        <v>-14.705144091337388</v>
      </c>
      <c r="M21" s="34">
        <v>4.847968102669646</v>
      </c>
      <c r="N21" s="52"/>
      <c r="O21" s="192">
        <f t="shared" si="0"/>
        <v>-41.526411776616115</v>
      </c>
      <c r="P21" s="145">
        <f t="shared" si="1"/>
        <v>-142.93114517106693</v>
      </c>
      <c r="Q21" s="192">
        <f t="shared" si="2"/>
        <v>0.10397669061853081</v>
      </c>
      <c r="R21" s="192">
        <f t="shared" si="3"/>
        <v>-0.22563598586394976</v>
      </c>
      <c r="S21" s="145">
        <f t="shared" si="4"/>
        <v>-14.705144091337388</v>
      </c>
      <c r="T21" s="192">
        <f t="shared" si="5"/>
        <v>4.847968102669646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8"/>
      <c r="G22" s="141"/>
      <c r="I22" s="47"/>
      <c r="J22" s="47"/>
      <c r="K22" s="149"/>
      <c r="L22" s="150"/>
      <c r="M22" s="151"/>
      <c r="N22" s="52"/>
      <c r="O22" s="192"/>
      <c r="P22" s="145"/>
      <c r="Q22" s="192"/>
      <c r="R22" s="192"/>
      <c r="S22" s="145"/>
      <c r="T22" s="192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115045.10634725772</v>
      </c>
      <c r="D23" s="33">
        <v>122602.75039987662</v>
      </c>
      <c r="E23" s="138">
        <v>6.5692877277252704</v>
      </c>
      <c r="F23" s="148">
        <v>7557.6440526188962</v>
      </c>
      <c r="G23" s="320">
        <v>63.339406738151219</v>
      </c>
      <c r="H23" s="68"/>
      <c r="I23" s="45">
        <v>85156.855038423921</v>
      </c>
      <c r="J23" s="33">
        <v>90032.088459003804</v>
      </c>
      <c r="K23" s="138">
        <v>5.7250040743990649</v>
      </c>
      <c r="L23" s="41">
        <v>4875.2334205798834</v>
      </c>
      <c r="M23" s="34">
        <v>67.123901366983489</v>
      </c>
      <c r="N23" s="52"/>
      <c r="O23" s="192">
        <f t="shared" ref="O23:O24" si="8">+((D23-C23)/C23)*100</f>
        <v>6.5692877277252775</v>
      </c>
      <c r="P23" s="145">
        <f t="shared" ref="P23:P24" si="9">+D23-C23</f>
        <v>7557.6440526188962</v>
      </c>
      <c r="Q23" s="192">
        <f t="shared" ref="Q23:Q24" si="10">+D23/$D$14*100</f>
        <v>63.339406738151219</v>
      </c>
      <c r="R23" s="192">
        <f t="shared" ref="R23:R24" si="11">+((J23-I23)/I23)*100</f>
        <v>5.7250040743990747</v>
      </c>
      <c r="S23" s="145">
        <f t="shared" ref="S23:S24" si="12">+J23-I23</f>
        <v>4875.2334205798834</v>
      </c>
      <c r="T23" s="192">
        <f t="shared" ref="T23:T24" si="13">+J23/$J$14*100</f>
        <v>67.123901366983489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48760.842044154691</v>
      </c>
      <c r="D24" s="33">
        <v>70961.977648056491</v>
      </c>
      <c r="E24" s="138">
        <v>45.530664921245354</v>
      </c>
      <c r="F24" s="139">
        <v>22201.135603901799</v>
      </c>
      <c r="G24" s="320">
        <v>36.660593261848781</v>
      </c>
      <c r="H24" s="68"/>
      <c r="I24" s="45">
        <v>41491.724636140018</v>
      </c>
      <c r="J24" s="33">
        <v>44096.123139984469</v>
      </c>
      <c r="K24" s="138">
        <v>6.2769107013112002</v>
      </c>
      <c r="L24" s="41">
        <v>2604.3985038444516</v>
      </c>
      <c r="M24" s="34">
        <v>32.876098633016504</v>
      </c>
      <c r="N24" s="52"/>
      <c r="O24" s="192">
        <f t="shared" si="8"/>
        <v>45.530664921245361</v>
      </c>
      <c r="P24" s="145">
        <f t="shared" si="9"/>
        <v>22201.135603901799</v>
      </c>
      <c r="Q24" s="192">
        <f t="shared" si="10"/>
        <v>36.660593261848781</v>
      </c>
      <c r="R24" s="192">
        <f t="shared" si="11"/>
        <v>6.2769107013112082</v>
      </c>
      <c r="S24" s="145">
        <f t="shared" si="12"/>
        <v>2604.3985038444516</v>
      </c>
      <c r="T24" s="192">
        <f t="shared" si="13"/>
        <v>32.876098633016504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1" t="s">
        <v>51</v>
      </c>
      <c r="C26" s="411"/>
      <c r="D26" s="411"/>
      <c r="E26" s="411"/>
      <c r="F26" s="411"/>
      <c r="G26" s="63"/>
      <c r="H26" s="411" t="s">
        <v>52</v>
      </c>
      <c r="I26" s="411"/>
      <c r="J26" s="411"/>
      <c r="K26" s="411"/>
      <c r="L26" s="411"/>
      <c r="M26" s="411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1" t="s">
        <v>402</v>
      </c>
      <c r="C27" s="411"/>
      <c r="D27" s="411"/>
      <c r="E27" s="411"/>
      <c r="F27" s="411"/>
      <c r="G27" s="63"/>
      <c r="H27" s="411" t="s">
        <v>402</v>
      </c>
      <c r="I27" s="411"/>
      <c r="J27" s="411"/>
      <c r="K27" s="411"/>
      <c r="L27" s="411"/>
      <c r="M27" s="411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1" t="s">
        <v>156</v>
      </c>
      <c r="C28" s="411"/>
      <c r="D28" s="411"/>
      <c r="E28" s="411"/>
      <c r="F28" s="411"/>
      <c r="G28" s="63"/>
      <c r="H28" s="411" t="s">
        <v>156</v>
      </c>
      <c r="I28" s="411"/>
      <c r="J28" s="411"/>
      <c r="K28" s="411"/>
      <c r="L28" s="411"/>
      <c r="M28" s="411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204"/>
      <c r="C45" s="20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B48" s="153" t="s">
        <v>30</v>
      </c>
      <c r="C48" s="154">
        <v>63.339406738151219</v>
      </c>
      <c r="D48" s="154">
        <v>67.123901366983489</v>
      </c>
      <c r="E48" s="153"/>
      <c r="F48" s="153"/>
      <c r="G48" s="153">
        <f>+D23/D14*100</f>
        <v>63.339406738151219</v>
      </c>
      <c r="H48" s="152"/>
      <c r="I48" s="153">
        <f>+J23/J14*100</f>
        <v>67.123901366983489</v>
      </c>
      <c r="J48" s="153"/>
    </row>
    <row r="49" spans="2:14" s="83" customFormat="1" x14ac:dyDescent="0.2">
      <c r="B49" s="153" t="s">
        <v>31</v>
      </c>
      <c r="C49" s="154">
        <v>36.660593261848781</v>
      </c>
      <c r="D49" s="154">
        <v>32.876098633016504</v>
      </c>
      <c r="E49" s="153"/>
      <c r="F49" s="153"/>
      <c r="G49" s="153">
        <f>+D24/D14*100</f>
        <v>36.660593261848781</v>
      </c>
      <c r="H49" s="152"/>
      <c r="I49" s="153">
        <f>+J24/J14*100</f>
        <v>32.876098633016504</v>
      </c>
      <c r="J49" s="153"/>
    </row>
    <row r="50" spans="2:14" x14ac:dyDescent="0.2"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2:14" x14ac:dyDescent="0.2">
      <c r="B51" s="153"/>
      <c r="C51" s="153"/>
      <c r="D51" s="153"/>
      <c r="E51" s="153"/>
      <c r="F51" s="153"/>
      <c r="G51" s="153"/>
      <c r="H51" s="152"/>
      <c r="I51" s="153"/>
      <c r="J51" s="153"/>
      <c r="K51" s="147"/>
      <c r="L51" s="147"/>
      <c r="M51" s="147"/>
      <c r="N51" s="147"/>
    </row>
    <row r="52" spans="2:14" x14ac:dyDescent="0.2">
      <c r="B52" s="153"/>
      <c r="C52" s="153"/>
      <c r="D52" s="153"/>
      <c r="E52" s="153"/>
      <c r="F52" s="153"/>
      <c r="G52" s="153"/>
      <c r="H52" s="152"/>
      <c r="I52" s="153"/>
      <c r="J52" s="153"/>
      <c r="K52" s="147"/>
      <c r="L52" s="147"/>
      <c r="M52" s="147"/>
      <c r="N52" s="147"/>
    </row>
    <row r="53" spans="2:14" x14ac:dyDescent="0.2">
      <c r="B53" s="142"/>
      <c r="C53" s="142"/>
      <c r="D53" s="142"/>
      <c r="E53" s="142"/>
      <c r="F53" s="142"/>
      <c r="G53" s="142"/>
      <c r="H53" s="384"/>
      <c r="I53" s="142"/>
      <c r="J53" s="142"/>
      <c r="K53" s="142"/>
      <c r="L53" s="147"/>
      <c r="M53" s="147"/>
      <c r="N53" s="147"/>
    </row>
    <row r="54" spans="2:14" x14ac:dyDescent="0.2">
      <c r="B54" s="142"/>
      <c r="C54" s="142"/>
      <c r="D54" s="142"/>
      <c r="E54" s="142"/>
      <c r="F54" s="142"/>
      <c r="G54" s="142"/>
      <c r="H54" s="384"/>
      <c r="I54" s="142"/>
      <c r="J54" s="142"/>
      <c r="K54" s="142"/>
      <c r="L54" s="147"/>
      <c r="M54" s="147"/>
      <c r="N54" s="147"/>
    </row>
    <row r="55" spans="2:14" x14ac:dyDescent="0.2">
      <c r="B55" s="142"/>
      <c r="C55" s="142"/>
      <c r="D55" s="142"/>
      <c r="E55" s="142"/>
      <c r="F55" s="142"/>
      <c r="G55" s="142"/>
      <c r="H55" s="384"/>
      <c r="I55" s="142"/>
      <c r="J55" s="142"/>
      <c r="K55" s="142"/>
      <c r="L55" s="147"/>
      <c r="M55" s="147"/>
      <c r="N55" s="147"/>
    </row>
    <row r="56" spans="2:14" x14ac:dyDescent="0.2">
      <c r="B56" s="142"/>
      <c r="C56" s="142"/>
      <c r="D56" s="142"/>
      <c r="E56" s="142"/>
      <c r="F56" s="142"/>
      <c r="G56" s="142"/>
      <c r="H56" s="384"/>
      <c r="I56" s="142"/>
      <c r="J56" s="142"/>
      <c r="K56" s="142"/>
      <c r="L56" s="147"/>
      <c r="M56" s="147"/>
      <c r="N56" s="147"/>
    </row>
    <row r="57" spans="2:14" x14ac:dyDescent="0.2">
      <c r="B57" s="142"/>
      <c r="C57" s="142"/>
      <c r="D57" s="142"/>
      <c r="E57" s="142"/>
      <c r="F57" s="142"/>
      <c r="G57" s="142"/>
      <c r="H57" s="384"/>
      <c r="I57" s="142"/>
      <c r="J57" s="142"/>
      <c r="K57" s="142"/>
      <c r="L57" s="147"/>
      <c r="M57" s="147"/>
      <c r="N57" s="147"/>
    </row>
    <row r="58" spans="2:14" x14ac:dyDescent="0.2">
      <c r="B58" s="142"/>
      <c r="C58" s="142"/>
      <c r="D58" s="142"/>
      <c r="E58" s="142"/>
      <c r="F58" s="142"/>
      <c r="G58" s="142"/>
      <c r="H58" s="384"/>
      <c r="I58" s="142"/>
      <c r="J58" s="142"/>
      <c r="K58" s="142"/>
      <c r="L58" s="147"/>
      <c r="M58" s="147"/>
      <c r="N58" s="147"/>
    </row>
    <row r="59" spans="2:14" x14ac:dyDescent="0.2">
      <c r="B59" s="142"/>
      <c r="C59" s="142"/>
      <c r="D59" s="142"/>
      <c r="E59" s="142"/>
      <c r="F59" s="142"/>
      <c r="G59" s="142"/>
      <c r="H59" s="384"/>
      <c r="I59" s="142"/>
      <c r="J59" s="142"/>
      <c r="K59" s="142"/>
      <c r="L59" s="147"/>
      <c r="M59" s="147"/>
      <c r="N59" s="147"/>
    </row>
    <row r="60" spans="2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2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2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2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2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C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1" t="s">
        <v>252</v>
      </c>
      <c r="D8" s="411"/>
      <c r="E8" s="411"/>
      <c r="F8" s="411"/>
      <c r="G8" s="411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1" t="s">
        <v>257</v>
      </c>
      <c r="D9" s="411"/>
      <c r="E9" s="411"/>
      <c r="F9" s="411"/>
      <c r="G9" s="411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18" t="s">
        <v>34</v>
      </c>
      <c r="D11" s="418"/>
      <c r="E11" s="418"/>
      <c r="F11" s="408" t="s">
        <v>152</v>
      </c>
      <c r="G11" s="413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15"/>
      <c r="G12" s="414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9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9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9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9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9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9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9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43" t="s">
        <v>18</v>
      </c>
      <c r="C21" s="75">
        <v>68.6781290583763</v>
      </c>
      <c r="D21" s="75">
        <v>69.718602610484936</v>
      </c>
      <c r="E21" s="75">
        <v>65.990372472735942</v>
      </c>
      <c r="F21" s="75">
        <v>-3.7282301377489944</v>
      </c>
      <c r="G21" s="72">
        <v>8</v>
      </c>
      <c r="H21" s="52"/>
      <c r="I21" s="299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9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9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9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9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9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9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9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9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9"/>
      <c r="I30" s="299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9"/>
      <c r="I31" s="299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9"/>
      <c r="I32" s="299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9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4"/>
      <c r="C35" s="204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253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35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8"/>
      <c r="G12" s="414"/>
      <c r="H12" s="52"/>
    </row>
    <row r="13" spans="1:12" x14ac:dyDescent="0.2">
      <c r="A13" s="51"/>
      <c r="B13" s="47"/>
      <c r="C13" s="53"/>
      <c r="D13" s="53"/>
      <c r="E13" s="53"/>
      <c r="F13" s="210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9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9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9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9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9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9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9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9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9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9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9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9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9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9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43" t="s">
        <v>18</v>
      </c>
      <c r="C28" s="75">
        <v>48.05688130332576</v>
      </c>
      <c r="D28" s="75">
        <v>50.205175442422501</v>
      </c>
      <c r="E28" s="75">
        <v>44.18556673113013</v>
      </c>
      <c r="F28" s="75">
        <v>-6.0196087112923706</v>
      </c>
      <c r="G28" s="72">
        <v>15</v>
      </c>
      <c r="H28" s="52"/>
      <c r="I28" s="299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9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9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9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9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9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254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34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9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9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9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43" t="s">
        <v>18</v>
      </c>
      <c r="C17" s="75">
        <v>75.193186793220192</v>
      </c>
      <c r="D17" s="75">
        <v>73.150862133513996</v>
      </c>
      <c r="E17" s="75">
        <v>72.226840067087551</v>
      </c>
      <c r="F17" s="75">
        <v>-0.92402206642644558</v>
      </c>
      <c r="G17" s="72">
        <v>4</v>
      </c>
      <c r="H17" s="52"/>
      <c r="I17" s="299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9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9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9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9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9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9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9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9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9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9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9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9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9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9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9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20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1" t="s">
        <v>255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8" t="s">
        <v>35</v>
      </c>
      <c r="D11" s="418"/>
      <c r="E11" s="418"/>
      <c r="F11" s="408" t="s">
        <v>152</v>
      </c>
      <c r="G11" s="41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5"/>
      <c r="G12" s="41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9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9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9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9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9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9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9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9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9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9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9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9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9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9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9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9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102" t="s">
        <v>18</v>
      </c>
      <c r="C30" s="75">
        <v>55.168570151076487</v>
      </c>
      <c r="D30" s="75">
        <v>55.460041570233628</v>
      </c>
      <c r="E30" s="75">
        <v>48.324031080234995</v>
      </c>
      <c r="F30" s="75">
        <v>-7.1360104899986325</v>
      </c>
      <c r="G30" s="72">
        <v>17</v>
      </c>
      <c r="H30" s="52"/>
      <c r="I30" s="299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9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9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4"/>
      <c r="C35" s="204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1" t="s">
        <v>54</v>
      </c>
      <c r="D8" s="411"/>
      <c r="E8" s="411"/>
      <c r="F8" s="411"/>
      <c r="G8" s="411"/>
      <c r="H8" s="411"/>
      <c r="I8" s="411"/>
      <c r="J8" s="411"/>
      <c r="K8" s="411"/>
      <c r="L8" s="52"/>
    </row>
    <row r="9" spans="1:18" ht="15" x14ac:dyDescent="0.25">
      <c r="A9" s="51"/>
      <c r="C9" s="411" t="s">
        <v>259</v>
      </c>
      <c r="D9" s="411"/>
      <c r="E9" s="411"/>
      <c r="F9" s="411"/>
      <c r="G9" s="411"/>
      <c r="H9" s="411"/>
      <c r="I9" s="411"/>
      <c r="J9" s="411"/>
      <c r="K9" s="41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6" t="s">
        <v>36</v>
      </c>
      <c r="D11" s="416"/>
      <c r="E11" s="408" t="s">
        <v>265</v>
      </c>
      <c r="F11" s="416" t="s">
        <v>37</v>
      </c>
      <c r="G11" s="416"/>
      <c r="H11" s="408" t="s">
        <v>265</v>
      </c>
      <c r="I11" s="416" t="s">
        <v>38</v>
      </c>
      <c r="J11" s="416"/>
      <c r="K11" s="408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8"/>
      <c r="F12" s="115">
        <v>2014</v>
      </c>
      <c r="G12" s="113">
        <v>2017</v>
      </c>
      <c r="H12" s="408"/>
      <c r="I12" s="115">
        <v>2014</v>
      </c>
      <c r="J12" s="113">
        <v>2017</v>
      </c>
      <c r="K12" s="40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11">
        <v>39.956393339110427</v>
      </c>
      <c r="E14" s="74">
        <v>-6.364972761806456</v>
      </c>
      <c r="F14" s="74">
        <v>83.130454910970442</v>
      </c>
      <c r="G14" s="311">
        <v>81.514236365241089</v>
      </c>
      <c r="H14" s="74">
        <v>-1.6162185457293532</v>
      </c>
      <c r="I14" s="74">
        <v>51.663546331134896</v>
      </c>
      <c r="J14" s="311">
        <v>54.513655832750842</v>
      </c>
      <c r="K14" s="74">
        <v>2.8501095016159468</v>
      </c>
      <c r="L14" s="52"/>
      <c r="M14" s="299">
        <f>+D14-C14</f>
        <v>-6.364972761806456</v>
      </c>
      <c r="N14" s="299">
        <f>+G14-F14</f>
        <v>-1.6162185457293532</v>
      </c>
      <c r="O14" s="299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11">
        <v>43.19335567057658</v>
      </c>
      <c r="E15" s="74">
        <v>-1.6424564194484645</v>
      </c>
      <c r="F15" s="74">
        <v>85.438098215413149</v>
      </c>
      <c r="G15" s="311">
        <v>83.9901854996358</v>
      </c>
      <c r="H15" s="74">
        <v>-1.447912715777349</v>
      </c>
      <c r="I15" s="74">
        <v>51.661963159522159</v>
      </c>
      <c r="J15" s="311">
        <v>48.680428527874923</v>
      </c>
      <c r="K15" s="74">
        <v>-2.9815346316472358</v>
      </c>
      <c r="L15" s="52"/>
      <c r="M15" s="299">
        <f t="shared" ref="M15:M32" si="0">+D15-C15</f>
        <v>-1.6424564194484645</v>
      </c>
      <c r="N15" s="299">
        <f t="shared" ref="N15:N32" si="1">+G15-F15</f>
        <v>-1.447912715777349</v>
      </c>
      <c r="O15" s="299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43" t="s">
        <v>18</v>
      </c>
      <c r="C16" s="75">
        <v>50.516519064309442</v>
      </c>
      <c r="D16" s="75">
        <v>43.318518558507314</v>
      </c>
      <c r="E16" s="75">
        <v>-7.1980005058021277</v>
      </c>
      <c r="F16" s="75">
        <v>79.67151012955344</v>
      </c>
      <c r="G16" s="75">
        <v>76.129860885951516</v>
      </c>
      <c r="H16" s="75">
        <v>-3.541649243601924</v>
      </c>
      <c r="I16" s="75">
        <v>55.775456087835408</v>
      </c>
      <c r="J16" s="75">
        <v>50.92937157717364</v>
      </c>
      <c r="K16" s="75">
        <v>-4.8460845106617683</v>
      </c>
      <c r="L16" s="52"/>
      <c r="M16" s="299">
        <f t="shared" si="0"/>
        <v>-7.1980005058021277</v>
      </c>
      <c r="N16" s="299">
        <f t="shared" si="1"/>
        <v>-3.541649243601924</v>
      </c>
      <c r="O16" s="299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11">
        <v>37.415386246367397</v>
      </c>
      <c r="E17" s="74">
        <v>-8.8471025372386265</v>
      </c>
      <c r="F17" s="74">
        <v>89.221010767151043</v>
      </c>
      <c r="G17" s="311">
        <v>89.867603934034477</v>
      </c>
      <c r="H17" s="74">
        <v>0.64659316688343438</v>
      </c>
      <c r="I17" s="74">
        <v>59.909312778831378</v>
      </c>
      <c r="J17" s="311">
        <v>55.444773196458094</v>
      </c>
      <c r="K17" s="74">
        <v>-4.4645395823732841</v>
      </c>
      <c r="L17" s="52"/>
      <c r="M17" s="299">
        <f t="shared" si="0"/>
        <v>-8.8471025372386265</v>
      </c>
      <c r="N17" s="299">
        <f t="shared" si="1"/>
        <v>0.64659316688343438</v>
      </c>
      <c r="O17" s="299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11">
        <v>43.391472686212737</v>
      </c>
      <c r="E18" s="74">
        <v>-5.3632995384864657</v>
      </c>
      <c r="F18" s="74">
        <v>80.27769591995434</v>
      </c>
      <c r="G18" s="311">
        <v>74.459487182166413</v>
      </c>
      <c r="H18" s="74">
        <v>-5.818208737787927</v>
      </c>
      <c r="I18" s="74">
        <v>53.670809367964736</v>
      </c>
      <c r="J18" s="311">
        <v>52.563271389314451</v>
      </c>
      <c r="K18" s="74">
        <v>-1.107537978650285</v>
      </c>
      <c r="L18" s="52"/>
      <c r="M18" s="299">
        <f t="shared" si="0"/>
        <v>-5.3632995384864657</v>
      </c>
      <c r="N18" s="299">
        <f t="shared" si="1"/>
        <v>-5.818208737787927</v>
      </c>
      <c r="O18" s="299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11">
        <v>42.898242039399761</v>
      </c>
      <c r="E19" s="74">
        <v>-7.028543707461516</v>
      </c>
      <c r="F19" s="74">
        <v>87.243936309327651</v>
      </c>
      <c r="G19" s="311">
        <v>80.574921431224951</v>
      </c>
      <c r="H19" s="74">
        <v>-6.6690148781027005</v>
      </c>
      <c r="I19" s="74">
        <v>51.179320037625075</v>
      </c>
      <c r="J19" s="311">
        <v>50.014894976010659</v>
      </c>
      <c r="K19" s="74">
        <v>-1.1644250616144163</v>
      </c>
      <c r="L19" s="52"/>
      <c r="M19" s="299">
        <f t="shared" si="0"/>
        <v>-7.028543707461516</v>
      </c>
      <c r="N19" s="299">
        <f t="shared" si="1"/>
        <v>-6.6690148781027005</v>
      </c>
      <c r="O19" s="299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11">
        <v>41.406682830856489</v>
      </c>
      <c r="E20" s="74">
        <v>-4.8026628629130528</v>
      </c>
      <c r="F20" s="74">
        <v>82.486780588729047</v>
      </c>
      <c r="G20" s="311">
        <v>80.332782934899015</v>
      </c>
      <c r="H20" s="74">
        <v>-2.1539976538300323</v>
      </c>
      <c r="I20" s="74">
        <v>53.971817896703783</v>
      </c>
      <c r="J20" s="311">
        <v>51.462779793023358</v>
      </c>
      <c r="K20" s="74">
        <v>-2.5090381036804246</v>
      </c>
      <c r="L20" s="52"/>
      <c r="M20" s="299">
        <f t="shared" si="0"/>
        <v>-4.8026628629130528</v>
      </c>
      <c r="N20" s="299">
        <f t="shared" si="1"/>
        <v>-2.1539976538300323</v>
      </c>
      <c r="O20" s="299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11">
        <v>43.287418282520456</v>
      </c>
      <c r="E21" s="74">
        <v>-4.349652642917853</v>
      </c>
      <c r="F21" s="74">
        <v>80.083075228175801</v>
      </c>
      <c r="G21" s="311">
        <v>79.066910652893526</v>
      </c>
      <c r="H21" s="74">
        <v>-1.016164575282275</v>
      </c>
      <c r="I21" s="74">
        <v>54.666131426802998</v>
      </c>
      <c r="J21" s="311">
        <v>50.606208352668602</v>
      </c>
      <c r="K21" s="74">
        <v>-4.0599230741343959</v>
      </c>
      <c r="L21" s="52"/>
      <c r="M21" s="299">
        <f t="shared" si="0"/>
        <v>-4.349652642917853</v>
      </c>
      <c r="N21" s="299">
        <f t="shared" si="1"/>
        <v>-1.016164575282275</v>
      </c>
      <c r="O21" s="299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11">
        <v>40.991733525181701</v>
      </c>
      <c r="E22" s="74">
        <v>-4.8545154343012769</v>
      </c>
      <c r="F22" s="74">
        <v>87.519115297539884</v>
      </c>
      <c r="G22" s="311">
        <v>79.456459713992558</v>
      </c>
      <c r="H22" s="74">
        <v>-8.0626555835473255</v>
      </c>
      <c r="I22" s="74">
        <v>62.219517995420965</v>
      </c>
      <c r="J22" s="311">
        <v>54.081359373770447</v>
      </c>
      <c r="K22" s="74">
        <v>-8.1381586216505184</v>
      </c>
      <c r="L22" s="52"/>
      <c r="M22" s="299">
        <f t="shared" si="0"/>
        <v>-4.8545154343012769</v>
      </c>
      <c r="N22" s="299">
        <f t="shared" si="1"/>
        <v>-8.0626555835473255</v>
      </c>
      <c r="O22" s="299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11">
        <v>44.748957590342293</v>
      </c>
      <c r="E23" s="74">
        <v>-3.7327632530310453</v>
      </c>
      <c r="F23" s="74">
        <v>83.190301622322011</v>
      </c>
      <c r="G23" s="311">
        <v>81.806494662967239</v>
      </c>
      <c r="H23" s="74">
        <v>-1.3838069593547715</v>
      </c>
      <c r="I23" s="74">
        <v>53.880783192002561</v>
      </c>
      <c r="J23" s="311">
        <v>53.2601399157938</v>
      </c>
      <c r="K23" s="74">
        <v>-0.62064327620876014</v>
      </c>
      <c r="L23" s="52"/>
      <c r="M23" s="299">
        <f t="shared" si="0"/>
        <v>-3.7327632530310453</v>
      </c>
      <c r="N23" s="299">
        <f t="shared" si="1"/>
        <v>-1.3838069593547715</v>
      </c>
      <c r="O23" s="299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11">
        <v>40.230991508562433</v>
      </c>
      <c r="E24" s="74">
        <v>-2.5675076684949119</v>
      </c>
      <c r="F24" s="74">
        <v>80.142568975471377</v>
      </c>
      <c r="G24" s="311">
        <v>81.05702057498425</v>
      </c>
      <c r="H24" s="74">
        <v>0.9144515995128728</v>
      </c>
      <c r="I24" s="74">
        <v>49.971842559497865</v>
      </c>
      <c r="J24" s="311">
        <v>53.477804428581003</v>
      </c>
      <c r="K24" s="74">
        <v>3.5059618690831371</v>
      </c>
      <c r="L24" s="52"/>
      <c r="M24" s="299">
        <f t="shared" si="0"/>
        <v>-2.5675076684949119</v>
      </c>
      <c r="N24" s="299">
        <f t="shared" si="1"/>
        <v>0.9144515995128728</v>
      </c>
      <c r="O24" s="299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11">
        <v>44.222617179143931</v>
      </c>
      <c r="E25" s="74">
        <v>-6.3815728593698466</v>
      </c>
      <c r="F25" s="74">
        <v>82.764810679968889</v>
      </c>
      <c r="G25" s="311">
        <v>78.195944529075305</v>
      </c>
      <c r="H25" s="74">
        <v>-4.5688661508935837</v>
      </c>
      <c r="I25" s="74">
        <v>55.099287654625662</v>
      </c>
      <c r="J25" s="311">
        <v>49.728523312624461</v>
      </c>
      <c r="K25" s="74">
        <v>-5.3707643420012019</v>
      </c>
      <c r="L25" s="52"/>
      <c r="M25" s="299">
        <f t="shared" si="0"/>
        <v>-6.3815728593698466</v>
      </c>
      <c r="N25" s="299">
        <f t="shared" si="1"/>
        <v>-4.5688661508935837</v>
      </c>
      <c r="O25" s="299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11">
        <v>42.443890935450632</v>
      </c>
      <c r="E26" s="74">
        <v>-5.5605478862926532</v>
      </c>
      <c r="F26" s="74">
        <v>81.903933406885841</v>
      </c>
      <c r="G26" s="311">
        <v>77.288682280712479</v>
      </c>
      <c r="H26" s="74">
        <v>-4.6152511261733622</v>
      </c>
      <c r="I26" s="74">
        <v>53.752992246376174</v>
      </c>
      <c r="J26" s="311">
        <v>49.415127589523237</v>
      </c>
      <c r="K26" s="74">
        <v>-4.3378646568529362</v>
      </c>
      <c r="L26" s="52"/>
      <c r="M26" s="299">
        <f t="shared" si="0"/>
        <v>-5.5605478862926532</v>
      </c>
      <c r="N26" s="299">
        <f t="shared" si="1"/>
        <v>-4.6152511261733622</v>
      </c>
      <c r="O26" s="299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11">
        <v>43.888846134031986</v>
      </c>
      <c r="E27" s="74">
        <v>-6.04113961865351</v>
      </c>
      <c r="F27" s="74">
        <v>84.955772691032124</v>
      </c>
      <c r="G27" s="311">
        <v>78.287418988024953</v>
      </c>
      <c r="H27" s="74">
        <v>-6.6683537030071705</v>
      </c>
      <c r="I27" s="74">
        <v>56.725056859110452</v>
      </c>
      <c r="J27" s="311">
        <v>51.151240001509521</v>
      </c>
      <c r="K27" s="74">
        <v>-5.5738168576009315</v>
      </c>
      <c r="L27" s="52"/>
      <c r="M27" s="299">
        <f t="shared" si="0"/>
        <v>-6.04113961865351</v>
      </c>
      <c r="N27" s="299">
        <f t="shared" si="1"/>
        <v>-6.6683537030071705</v>
      </c>
      <c r="O27" s="299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11">
        <v>43.92945282750302</v>
      </c>
      <c r="E28" s="74">
        <v>-5.3701376536223009</v>
      </c>
      <c r="F28" s="74">
        <v>86.740921183929672</v>
      </c>
      <c r="G28" s="311">
        <v>82.751209876941985</v>
      </c>
      <c r="H28" s="74">
        <v>-3.9897113069876866</v>
      </c>
      <c r="I28" s="74">
        <v>57.576467950548867</v>
      </c>
      <c r="J28" s="311">
        <v>54.774103275933953</v>
      </c>
      <c r="K28" s="74">
        <v>-2.802364674614914</v>
      </c>
      <c r="L28" s="52"/>
      <c r="M28" s="299">
        <f t="shared" si="0"/>
        <v>-5.3701376536223009</v>
      </c>
      <c r="N28" s="299">
        <f t="shared" si="1"/>
        <v>-3.9897113069876866</v>
      </c>
      <c r="O28" s="299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11">
        <v>36.226812229132342</v>
      </c>
      <c r="E29" s="74">
        <v>-0.16090859959177806</v>
      </c>
      <c r="F29" s="74">
        <v>87.744446712493016</v>
      </c>
      <c r="G29" s="311">
        <v>86.97697779976437</v>
      </c>
      <c r="H29" s="74">
        <v>-0.76746891272864559</v>
      </c>
      <c r="I29" s="74">
        <v>54.322627020240823</v>
      </c>
      <c r="J29" s="311">
        <v>56.236472417104991</v>
      </c>
      <c r="K29" s="74">
        <v>1.9138453968641684</v>
      </c>
      <c r="L29" s="52"/>
      <c r="M29" s="299">
        <f t="shared" si="0"/>
        <v>-0.16090859959177806</v>
      </c>
      <c r="N29" s="299">
        <f t="shared" si="1"/>
        <v>-0.76746891272864559</v>
      </c>
      <c r="O29" s="299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11">
        <v>42.225334326451595</v>
      </c>
      <c r="E30" s="74">
        <v>-8.5900011275726271</v>
      </c>
      <c r="F30" s="74">
        <v>83.171959405537862</v>
      </c>
      <c r="G30" s="311">
        <v>72.4196380042941</v>
      </c>
      <c r="H30" s="74">
        <v>-10.752321401243762</v>
      </c>
      <c r="I30" s="74">
        <v>55.588971532947198</v>
      </c>
      <c r="J30" s="311">
        <v>47.573802275916719</v>
      </c>
      <c r="K30" s="74">
        <v>-8.0151692570304789</v>
      </c>
      <c r="L30" s="52"/>
      <c r="M30" s="299">
        <f t="shared" si="0"/>
        <v>-8.5900011275726271</v>
      </c>
      <c r="N30" s="299">
        <f t="shared" si="1"/>
        <v>-10.752321401243762</v>
      </c>
      <c r="O30" s="299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11">
        <v>41.23039967246023</v>
      </c>
      <c r="E31" s="74">
        <v>0.22652858249261243</v>
      </c>
      <c r="F31" s="74">
        <v>85.265237729754148</v>
      </c>
      <c r="G31" s="311">
        <v>85.682438065004419</v>
      </c>
      <c r="H31" s="74">
        <v>0.41720033525027134</v>
      </c>
      <c r="I31" s="74">
        <v>50.257322370906316</v>
      </c>
      <c r="J31" s="311">
        <v>55.952493650148625</v>
      </c>
      <c r="K31" s="74">
        <v>5.6951712792423095</v>
      </c>
      <c r="L31" s="52"/>
      <c r="M31" s="299">
        <f t="shared" si="0"/>
        <v>0.22652858249261243</v>
      </c>
      <c r="N31" s="299">
        <f t="shared" si="1"/>
        <v>0.41720033525027134</v>
      </c>
      <c r="O31" s="299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11">
        <v>34.874406847834528</v>
      </c>
      <c r="E32" s="74">
        <v>-13.790356720701013</v>
      </c>
      <c r="F32" s="74">
        <v>80.866319489162692</v>
      </c>
      <c r="G32" s="311">
        <v>66.902522749846682</v>
      </c>
      <c r="H32" s="74">
        <v>-13.96379673931601</v>
      </c>
      <c r="I32" s="74">
        <v>57.547378486064972</v>
      </c>
      <c r="J32" s="311">
        <v>45.15074895434752</v>
      </c>
      <c r="K32" s="74">
        <v>-12.396629531717451</v>
      </c>
      <c r="L32" s="52"/>
      <c r="M32" s="299">
        <f t="shared" si="0"/>
        <v>-13.790356720701013</v>
      </c>
      <c r="N32" s="299">
        <f t="shared" si="1"/>
        <v>-13.96379673931601</v>
      </c>
      <c r="O32" s="299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1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1" t="s">
        <v>56</v>
      </c>
      <c r="D8" s="411"/>
      <c r="E8" s="411"/>
      <c r="F8" s="411"/>
      <c r="G8" s="411"/>
      <c r="H8" s="411"/>
      <c r="I8" s="411"/>
      <c r="J8" s="411"/>
      <c r="K8" s="411"/>
      <c r="L8" s="52"/>
    </row>
    <row r="9" spans="1:18" ht="15" x14ac:dyDescent="0.25">
      <c r="A9" s="51"/>
      <c r="C9" s="411" t="s">
        <v>259</v>
      </c>
      <c r="D9" s="411"/>
      <c r="E9" s="411"/>
      <c r="F9" s="411"/>
      <c r="G9" s="411"/>
      <c r="H9" s="411"/>
      <c r="I9" s="411"/>
      <c r="J9" s="411"/>
      <c r="K9" s="41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6" t="s">
        <v>36</v>
      </c>
      <c r="D11" s="416"/>
      <c r="E11" s="408" t="s">
        <v>152</v>
      </c>
      <c r="F11" s="416" t="s">
        <v>37</v>
      </c>
      <c r="G11" s="416"/>
      <c r="H11" s="408" t="s">
        <v>152</v>
      </c>
      <c r="I11" s="416" t="s">
        <v>38</v>
      </c>
      <c r="J11" s="416"/>
      <c r="K11" s="408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08"/>
      <c r="F12" s="115">
        <v>2014</v>
      </c>
      <c r="G12" s="113">
        <v>2017</v>
      </c>
      <c r="H12" s="408"/>
      <c r="I12" s="115">
        <v>2014</v>
      </c>
      <c r="J12" s="113">
        <v>2017</v>
      </c>
      <c r="K12" s="40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11">
        <v>48.224302712565859</v>
      </c>
      <c r="E14" s="74">
        <v>-1.5056322292295548</v>
      </c>
      <c r="F14" s="74">
        <v>85.243084599138939</v>
      </c>
      <c r="G14" s="311">
        <v>86.271124560233815</v>
      </c>
      <c r="H14" s="74">
        <v>1.0280399610948763</v>
      </c>
      <c r="I14" s="74">
        <v>52.786409826582236</v>
      </c>
      <c r="J14" s="311">
        <v>56.936101840128231</v>
      </c>
      <c r="K14" s="74">
        <v>4.1496920135459945</v>
      </c>
      <c r="L14" s="52"/>
      <c r="M14" s="299">
        <f>+D14-C14</f>
        <v>-1.5056322292295548</v>
      </c>
      <c r="N14" s="299">
        <f>+G14-F14</f>
        <v>1.0280399610948763</v>
      </c>
      <c r="O14" s="299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11">
        <v>47.980495845106994</v>
      </c>
      <c r="E15" s="74">
        <v>-0.39028750070357177</v>
      </c>
      <c r="F15" s="74">
        <v>86.959435191390583</v>
      </c>
      <c r="G15" s="311">
        <v>88.32180777662478</v>
      </c>
      <c r="H15" s="74">
        <v>1.3623725852341977</v>
      </c>
      <c r="I15" s="74">
        <v>52.428014406649325</v>
      </c>
      <c r="J15" s="311">
        <v>50.822324162493473</v>
      </c>
      <c r="K15" s="74">
        <v>-1.605690244155852</v>
      </c>
      <c r="L15" s="52"/>
      <c r="M15" s="299">
        <f t="shared" ref="M15:M32" si="0">+D15-C15</f>
        <v>-0.39028750070357177</v>
      </c>
      <c r="N15" s="299">
        <f t="shared" ref="N15:N32" si="1">+G15-F15</f>
        <v>1.3623725852341977</v>
      </c>
      <c r="O15" s="299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6" t="s">
        <v>18</v>
      </c>
      <c r="C16" s="75">
        <v>56.836884446665913</v>
      </c>
      <c r="D16" s="75">
        <v>51.632307824660288</v>
      </c>
      <c r="E16" s="75">
        <v>-5.2045766220056251</v>
      </c>
      <c r="F16" s="75">
        <v>84.066773071521496</v>
      </c>
      <c r="G16" s="75">
        <v>80.759212531545529</v>
      </c>
      <c r="H16" s="75">
        <v>-3.3075605399759667</v>
      </c>
      <c r="I16" s="75">
        <v>58.202914399364047</v>
      </c>
      <c r="J16" s="75">
        <v>53.991460703908935</v>
      </c>
      <c r="K16" s="75">
        <v>-4.2114536954551127</v>
      </c>
      <c r="L16" s="52"/>
      <c r="M16" s="299">
        <f t="shared" si="0"/>
        <v>-5.2045766220056251</v>
      </c>
      <c r="N16" s="299">
        <f t="shared" si="1"/>
        <v>-3.3075605399759667</v>
      </c>
      <c r="O16" s="299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11">
        <v>42.401058497672281</v>
      </c>
      <c r="E17" s="74">
        <v>-7.3231544444079759</v>
      </c>
      <c r="F17" s="74">
        <v>90.738064224155224</v>
      </c>
      <c r="G17" s="311">
        <v>92.099929510364078</v>
      </c>
      <c r="H17" s="74">
        <v>1.3618652862088538</v>
      </c>
      <c r="I17" s="74">
        <v>61.02376801720515</v>
      </c>
      <c r="J17" s="311">
        <v>56.522404662128892</v>
      </c>
      <c r="K17" s="74">
        <v>-4.5013633550762577</v>
      </c>
      <c r="L17" s="52"/>
      <c r="M17" s="299">
        <f t="shared" si="0"/>
        <v>-7.3231544444079759</v>
      </c>
      <c r="N17" s="299">
        <f t="shared" si="1"/>
        <v>1.3618652862088538</v>
      </c>
      <c r="O17" s="299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11">
        <v>53.602697713612017</v>
      </c>
      <c r="E18" s="74">
        <v>1.8842148906967324</v>
      </c>
      <c r="F18" s="74">
        <v>81.617221518484769</v>
      </c>
      <c r="G18" s="311">
        <v>81.262853318584348</v>
      </c>
      <c r="H18" s="74">
        <v>-0.35436819990042068</v>
      </c>
      <c r="I18" s="74">
        <v>55.033824910370434</v>
      </c>
      <c r="J18" s="311">
        <v>56.291178050745863</v>
      </c>
      <c r="K18" s="74">
        <v>1.2573531403754288</v>
      </c>
      <c r="L18" s="52"/>
      <c r="M18" s="299">
        <f t="shared" si="0"/>
        <v>1.8842148906967324</v>
      </c>
      <c r="N18" s="299">
        <f t="shared" si="1"/>
        <v>-0.35436819990042068</v>
      </c>
      <c r="O18" s="299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11">
        <v>49.374154449670684</v>
      </c>
      <c r="E19" s="74">
        <v>-4.1795819767108782</v>
      </c>
      <c r="F19" s="74">
        <v>89.683107649573969</v>
      </c>
      <c r="G19" s="311">
        <v>86.037740322897207</v>
      </c>
      <c r="H19" s="74">
        <v>-3.6453673266767623</v>
      </c>
      <c r="I19" s="74">
        <v>52.972085823432678</v>
      </c>
      <c r="J19" s="311">
        <v>52.762210001708922</v>
      </c>
      <c r="K19" s="74">
        <v>-0.20987582172375596</v>
      </c>
      <c r="L19" s="52"/>
      <c r="M19" s="299">
        <f t="shared" si="0"/>
        <v>-4.1795819767108782</v>
      </c>
      <c r="N19" s="299">
        <f t="shared" si="1"/>
        <v>-3.6453673266767623</v>
      </c>
      <c r="O19" s="299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11">
        <v>47.780983287989713</v>
      </c>
      <c r="E20" s="74">
        <v>-3.004028212972834</v>
      </c>
      <c r="F20" s="74">
        <v>85.817896025094385</v>
      </c>
      <c r="G20" s="311">
        <v>84.9509044690694</v>
      </c>
      <c r="H20" s="74">
        <v>-0.86699155602498479</v>
      </c>
      <c r="I20" s="74">
        <v>55.940653332531888</v>
      </c>
      <c r="J20" s="311">
        <v>54.22634809221698</v>
      </c>
      <c r="K20" s="74">
        <v>-1.7143052403149071</v>
      </c>
      <c r="L20" s="52"/>
      <c r="M20" s="299">
        <f t="shared" si="0"/>
        <v>-3.004028212972834</v>
      </c>
      <c r="N20" s="299">
        <f t="shared" si="1"/>
        <v>-0.86699155602498479</v>
      </c>
      <c r="O20" s="299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11">
        <v>50.346872587047962</v>
      </c>
      <c r="E21" s="74">
        <v>6.1642964354327034E-2</v>
      </c>
      <c r="F21" s="74">
        <v>82.753833053430526</v>
      </c>
      <c r="G21" s="311">
        <v>84.119208799020626</v>
      </c>
      <c r="H21" s="74">
        <v>1.3653757455901001</v>
      </c>
      <c r="I21" s="74">
        <v>56.300846830880481</v>
      </c>
      <c r="J21" s="311">
        <v>53.347911606546695</v>
      </c>
      <c r="K21" s="74">
        <v>-2.9529352243337854</v>
      </c>
      <c r="L21" s="52"/>
      <c r="M21" s="299">
        <f t="shared" si="0"/>
        <v>6.1642964354327034E-2</v>
      </c>
      <c r="N21" s="299">
        <f t="shared" si="1"/>
        <v>1.3653757455901001</v>
      </c>
      <c r="O21" s="299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11">
        <v>48.190608881642973</v>
      </c>
      <c r="E22" s="74">
        <v>-2.2584522595779504</v>
      </c>
      <c r="F22" s="74">
        <v>90.463022630324716</v>
      </c>
      <c r="G22" s="311">
        <v>84.852020068125995</v>
      </c>
      <c r="H22" s="74">
        <v>-5.6110025621987205</v>
      </c>
      <c r="I22" s="74">
        <v>63.352203296055563</v>
      </c>
      <c r="J22" s="311">
        <v>58.402027206585281</v>
      </c>
      <c r="K22" s="74">
        <v>-4.9501760894702826</v>
      </c>
      <c r="L22" s="52"/>
      <c r="M22" s="299">
        <f t="shared" si="0"/>
        <v>-2.2584522595779504</v>
      </c>
      <c r="N22" s="299">
        <f t="shared" si="1"/>
        <v>-5.6110025621987205</v>
      </c>
      <c r="O22" s="299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11">
        <v>52.560312092566427</v>
      </c>
      <c r="E23" s="74">
        <v>0.86520603389708128</v>
      </c>
      <c r="F23" s="74">
        <v>85.557959648673318</v>
      </c>
      <c r="G23" s="311">
        <v>87.89489118904487</v>
      </c>
      <c r="H23" s="74">
        <v>2.3369315403715518</v>
      </c>
      <c r="I23" s="74">
        <v>54.549182540376435</v>
      </c>
      <c r="J23" s="311">
        <v>56.014152602326995</v>
      </c>
      <c r="K23" s="74">
        <v>1.4649700619505595</v>
      </c>
      <c r="L23" s="52"/>
      <c r="M23" s="299">
        <f t="shared" si="0"/>
        <v>0.86520603389708128</v>
      </c>
      <c r="N23" s="299">
        <f t="shared" si="1"/>
        <v>2.3369315403715518</v>
      </c>
      <c r="O23" s="299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11">
        <v>47.394337420441396</v>
      </c>
      <c r="E24" s="74">
        <v>0.42533459343422919</v>
      </c>
      <c r="F24" s="74">
        <v>82.199640965762711</v>
      </c>
      <c r="G24" s="311">
        <v>86.541418955225296</v>
      </c>
      <c r="H24" s="74">
        <v>4.3417779894625852</v>
      </c>
      <c r="I24" s="74">
        <v>50.848991585763102</v>
      </c>
      <c r="J24" s="311">
        <v>56.894237287361392</v>
      </c>
      <c r="K24" s="74">
        <v>6.0452457015982901</v>
      </c>
      <c r="L24" s="52"/>
      <c r="M24" s="299">
        <f t="shared" si="0"/>
        <v>0.42533459343422919</v>
      </c>
      <c r="N24" s="299">
        <f t="shared" si="1"/>
        <v>4.3417779894625852</v>
      </c>
      <c r="O24" s="299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11">
        <v>53.645197293629955</v>
      </c>
      <c r="E25" s="74">
        <v>-2.3821103782712925</v>
      </c>
      <c r="F25" s="74">
        <v>86.270533675384911</v>
      </c>
      <c r="G25" s="311">
        <v>84.506343140519377</v>
      </c>
      <c r="H25" s="74">
        <v>-1.7641905348655342</v>
      </c>
      <c r="I25" s="74">
        <v>57.068498563505507</v>
      </c>
      <c r="J25" s="311">
        <v>53.176422270967713</v>
      </c>
      <c r="K25" s="74">
        <v>-3.8920762925377943</v>
      </c>
      <c r="L25" s="52"/>
      <c r="M25" s="299">
        <f t="shared" si="0"/>
        <v>-2.3821103782712925</v>
      </c>
      <c r="N25" s="299">
        <f t="shared" si="1"/>
        <v>-1.7641905348655342</v>
      </c>
      <c r="O25" s="299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11">
        <v>50.886192766439088</v>
      </c>
      <c r="E26" s="74">
        <v>-2.3377154585426965</v>
      </c>
      <c r="F26" s="74">
        <v>85.626220986567873</v>
      </c>
      <c r="G26" s="311">
        <v>83.344805476922502</v>
      </c>
      <c r="H26" s="74">
        <v>-2.2814155096453703</v>
      </c>
      <c r="I26" s="74">
        <v>55.304876669878624</v>
      </c>
      <c r="J26" s="311">
        <v>53.467668271263001</v>
      </c>
      <c r="K26" s="74">
        <v>-1.8372083986156227</v>
      </c>
      <c r="L26" s="52"/>
      <c r="M26" s="299">
        <f t="shared" si="0"/>
        <v>-2.3377154585426965</v>
      </c>
      <c r="N26" s="299">
        <f t="shared" si="1"/>
        <v>-2.2814155096453703</v>
      </c>
      <c r="O26" s="299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11">
        <v>53.583008643635807</v>
      </c>
      <c r="E27" s="74">
        <v>-1.5917625372263373</v>
      </c>
      <c r="F27" s="74">
        <v>87.590003246728372</v>
      </c>
      <c r="G27" s="311">
        <v>85.060305960849007</v>
      </c>
      <c r="H27" s="74">
        <v>-2.5296972858793652</v>
      </c>
      <c r="I27" s="74">
        <v>58.536995814139416</v>
      </c>
      <c r="J27" s="311">
        <v>54.823348513458029</v>
      </c>
      <c r="K27" s="74">
        <v>-3.7136473006813873</v>
      </c>
      <c r="L27" s="52"/>
      <c r="M27" s="299">
        <f t="shared" si="0"/>
        <v>-1.5917625372263373</v>
      </c>
      <c r="N27" s="299">
        <f t="shared" si="1"/>
        <v>-2.5296972858793652</v>
      </c>
      <c r="O27" s="299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11">
        <v>49.28900735811564</v>
      </c>
      <c r="E28" s="74">
        <v>-5.1008303418236665</v>
      </c>
      <c r="F28" s="74">
        <v>90.034887364945064</v>
      </c>
      <c r="G28" s="311">
        <v>87.744600500005859</v>
      </c>
      <c r="H28" s="74">
        <v>-2.2902868649392047</v>
      </c>
      <c r="I28" s="74">
        <v>58.695687012572421</v>
      </c>
      <c r="J28" s="311">
        <v>57.558287316671041</v>
      </c>
      <c r="K28" s="74">
        <v>-1.1373996959013795</v>
      </c>
      <c r="L28" s="52"/>
      <c r="M28" s="299">
        <f t="shared" si="0"/>
        <v>-5.1008303418236665</v>
      </c>
      <c r="N28" s="299">
        <f t="shared" si="1"/>
        <v>-2.2902868649392047</v>
      </c>
      <c r="O28" s="299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11">
        <v>40.063672557153431</v>
      </c>
      <c r="E29" s="74">
        <v>0.84457765559039899</v>
      </c>
      <c r="F29" s="74">
        <v>88.783060517576473</v>
      </c>
      <c r="G29" s="311">
        <v>89.999967135162109</v>
      </c>
      <c r="H29" s="74">
        <v>1.2169066175856358</v>
      </c>
      <c r="I29" s="74">
        <v>55.203202723019032</v>
      </c>
      <c r="J29" s="311">
        <v>57.372393835972261</v>
      </c>
      <c r="K29" s="74">
        <v>2.1691911129532286</v>
      </c>
      <c r="L29" s="52"/>
      <c r="M29" s="299">
        <f t="shared" si="0"/>
        <v>0.84457765559039899</v>
      </c>
      <c r="N29" s="299">
        <f t="shared" si="1"/>
        <v>1.2169066175856358</v>
      </c>
      <c r="O29" s="299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11">
        <v>50.046598627166972</v>
      </c>
      <c r="E30" s="74">
        <v>-6.1796693455182563</v>
      </c>
      <c r="F30" s="74">
        <v>86.259245879819858</v>
      </c>
      <c r="G30" s="311">
        <v>78.926355982550817</v>
      </c>
      <c r="H30" s="74">
        <v>-7.3328898972690411</v>
      </c>
      <c r="I30" s="74">
        <v>57.863079774600784</v>
      </c>
      <c r="J30" s="311">
        <v>50.98227225793417</v>
      </c>
      <c r="K30" s="74">
        <v>-6.8808075166666143</v>
      </c>
      <c r="L30" s="52"/>
      <c r="M30" s="299">
        <f t="shared" si="0"/>
        <v>-6.1796693455182563</v>
      </c>
      <c r="N30" s="299">
        <f t="shared" si="1"/>
        <v>-7.3328898972690411</v>
      </c>
      <c r="O30" s="299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11">
        <v>46.961865782937082</v>
      </c>
      <c r="E31" s="74">
        <v>2.7302816906347047</v>
      </c>
      <c r="F31" s="74">
        <v>87.629419153684893</v>
      </c>
      <c r="G31" s="311">
        <v>89.601937423772711</v>
      </c>
      <c r="H31" s="74">
        <v>1.9725182700878179</v>
      </c>
      <c r="I31" s="74">
        <v>51.565833013311021</v>
      </c>
      <c r="J31" s="311">
        <v>59.14982242282332</v>
      </c>
      <c r="K31" s="74">
        <v>7.5839894095122986</v>
      </c>
      <c r="L31" s="52"/>
      <c r="M31" s="299">
        <f t="shared" si="0"/>
        <v>2.7302816906347047</v>
      </c>
      <c r="N31" s="299">
        <f t="shared" si="1"/>
        <v>1.9725182700878179</v>
      </c>
      <c r="O31" s="299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11">
        <v>42.802521613924299</v>
      </c>
      <c r="E32" s="74">
        <v>-9.6553299546003188</v>
      </c>
      <c r="F32" s="74">
        <v>83.505421903330728</v>
      </c>
      <c r="G32" s="311">
        <v>73.119670278621541</v>
      </c>
      <c r="H32" s="74">
        <v>-10.385751624709187</v>
      </c>
      <c r="I32" s="74">
        <v>59.491113848405682</v>
      </c>
      <c r="J32" s="311">
        <v>47.519638681223327</v>
      </c>
      <c r="K32" s="74">
        <v>-11.971475167182355</v>
      </c>
      <c r="L32" s="52"/>
      <c r="M32" s="299">
        <f t="shared" si="0"/>
        <v>-9.6553299546003188</v>
      </c>
      <c r="N32" s="299">
        <f t="shared" si="1"/>
        <v>-10.385751624709187</v>
      </c>
      <c r="O32" s="299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9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4"/>
      <c r="C35" s="204"/>
      <c r="D35" s="204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1" t="s">
        <v>81</v>
      </c>
      <c r="D8" s="411"/>
      <c r="E8" s="411"/>
      <c r="F8" s="411"/>
      <c r="G8" s="411"/>
      <c r="H8" s="411"/>
      <c r="I8" s="52"/>
    </row>
    <row r="9" spans="1:15" ht="15" x14ac:dyDescent="0.25">
      <c r="A9" s="51"/>
      <c r="C9" s="411" t="s">
        <v>256</v>
      </c>
      <c r="D9" s="411"/>
      <c r="E9" s="411"/>
      <c r="F9" s="411"/>
      <c r="G9" s="411"/>
      <c r="H9" s="41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9"/>
      <c r="D11" s="419"/>
      <c r="E11" s="118"/>
      <c r="F11" s="412" t="s">
        <v>150</v>
      </c>
      <c r="G11" s="412"/>
      <c r="H11" s="409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09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2">
        <f t="shared" ref="J14:J32" si="0">+((E14-D14)/D14)*100</f>
        <v>14.955706367843872</v>
      </c>
      <c r="K14" s="145">
        <f t="shared" ref="K14:K32" si="1">+E14-D14</f>
        <v>30377.616551094659</v>
      </c>
      <c r="L14" s="192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2">
        <f t="shared" si="0"/>
        <v>21.824237457023933</v>
      </c>
      <c r="K15" s="145">
        <f t="shared" si="1"/>
        <v>37621.513860679464</v>
      </c>
      <c r="L15" s="192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2">
        <f t="shared" si="0"/>
        <v>13.891982558079075</v>
      </c>
      <c r="K16" s="145">
        <f t="shared" si="1"/>
        <v>19297.958357958967</v>
      </c>
      <c r="L16" s="192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5" x14ac:dyDescent="0.2">
      <c r="A17" s="51"/>
      <c r="B17" s="86" t="s">
        <v>18</v>
      </c>
      <c r="C17" s="44">
        <v>106535.48164243656</v>
      </c>
      <c r="D17" s="44">
        <v>120513.92554092081</v>
      </c>
      <c r="E17" s="44">
        <v>138512.55275642013</v>
      </c>
      <c r="F17" s="75">
        <v>14.934894149960986</v>
      </c>
      <c r="G17" s="44">
        <v>17998.62721549932</v>
      </c>
      <c r="H17" s="156">
        <v>9.5746308026273645</v>
      </c>
      <c r="I17" s="52"/>
      <c r="J17" s="192">
        <f t="shared" si="0"/>
        <v>14.934894149960986</v>
      </c>
      <c r="K17" s="145">
        <f t="shared" si="1"/>
        <v>17998.62721549932</v>
      </c>
      <c r="L17" s="192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2">
        <f t="shared" si="0"/>
        <v>-5.7696793696400031</v>
      </c>
      <c r="K18" s="145">
        <f t="shared" si="1"/>
        <v>-8173.7394868870615</v>
      </c>
      <c r="L18" s="192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2">
        <f t="shared" si="0"/>
        <v>28.656682112337773</v>
      </c>
      <c r="K19" s="145">
        <f t="shared" si="1"/>
        <v>17372.429194503005</v>
      </c>
      <c r="L19" s="192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2">
        <f t="shared" si="0"/>
        <v>-6.8017326588100921</v>
      </c>
      <c r="K20" s="145">
        <f t="shared" si="1"/>
        <v>-5681.1606210959144</v>
      </c>
      <c r="L20" s="192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2">
        <f t="shared" si="0"/>
        <v>-8.8739397745322375</v>
      </c>
      <c r="K21" s="145">
        <f t="shared" si="1"/>
        <v>-6830.37452039044</v>
      </c>
      <c r="L21" s="192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2">
        <f t="shared" si="0"/>
        <v>-33.730206705253238</v>
      </c>
      <c r="K22" s="145">
        <f t="shared" si="1"/>
        <v>-30486.20238015955</v>
      </c>
      <c r="L22" s="192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2">
        <f t="shared" si="0"/>
        <v>2.1728972130067867</v>
      </c>
      <c r="K23" s="145">
        <f t="shared" si="1"/>
        <v>1149.188697110083</v>
      </c>
      <c r="L23" s="192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2">
        <f t="shared" si="0"/>
        <v>9.0275115446959459E-2</v>
      </c>
      <c r="K24" s="145">
        <f t="shared" si="1"/>
        <v>42.694541704971925</v>
      </c>
      <c r="L24" s="192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2">
        <f t="shared" si="0"/>
        <v>11.145728769557275</v>
      </c>
      <c r="K25" s="145">
        <f t="shared" si="1"/>
        <v>4478.5742226086077</v>
      </c>
      <c r="L25" s="192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2">
        <f t="shared" si="0"/>
        <v>-12.768387222080237</v>
      </c>
      <c r="K26" s="145">
        <f t="shared" si="1"/>
        <v>-5344.2393610086656</v>
      </c>
      <c r="L26" s="192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2">
        <f t="shared" si="0"/>
        <v>3.437645609043273</v>
      </c>
      <c r="K27" s="145">
        <f t="shared" si="1"/>
        <v>788.33071433720397</v>
      </c>
      <c r="L27" s="192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2">
        <f t="shared" si="0"/>
        <v>-18.621748182413146</v>
      </c>
      <c r="K28" s="145">
        <f t="shared" si="1"/>
        <v>-5186.8844243187414</v>
      </c>
      <c r="L28" s="192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2">
        <f t="shared" si="0"/>
        <v>-22.123732710113401</v>
      </c>
      <c r="K29" s="145">
        <f t="shared" si="1"/>
        <v>-5790.7838416392769</v>
      </c>
      <c r="L29" s="192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2">
        <f t="shared" si="0"/>
        <v>14.774209217656509</v>
      </c>
      <c r="K30" s="145">
        <f t="shared" si="1"/>
        <v>2325.3231655134114</v>
      </c>
      <c r="L30" s="192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2">
        <f t="shared" si="0"/>
        <v>0.17556976059533866</v>
      </c>
      <c r="K31" s="145">
        <f t="shared" si="1"/>
        <v>26.774032194689426</v>
      </c>
      <c r="L31" s="192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2">
        <f t="shared" si="0"/>
        <v>-20.087455998277402</v>
      </c>
      <c r="K32" s="145">
        <f t="shared" si="1"/>
        <v>-1108.5845256749089</v>
      </c>
      <c r="L32" s="192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4"/>
      <c r="C39" s="204"/>
      <c r="D39" s="54"/>
      <c r="E39" s="54"/>
      <c r="F39" s="54"/>
      <c r="G39" s="54"/>
      <c r="H39" s="54"/>
      <c r="I39" s="55"/>
    </row>
  </sheetData>
  <sortState ref="B14:V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1" t="s">
        <v>86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9"/>
      <c r="D11" s="419"/>
      <c r="E11" s="118"/>
      <c r="F11" s="408" t="s">
        <v>152</v>
      </c>
      <c r="G11" s="408" t="s">
        <v>155</v>
      </c>
      <c r="H11" s="420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5"/>
      <c r="G12" s="415"/>
      <c r="H12" s="420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6">
        <v>46.692303944093432</v>
      </c>
      <c r="D14" s="76">
        <v>46.346156840201509</v>
      </c>
      <c r="E14" s="76">
        <v>49.259479376300405</v>
      </c>
      <c r="F14" s="161">
        <v>2.9133225360988959</v>
      </c>
      <c r="G14" s="80">
        <v>1</v>
      </c>
      <c r="H14" s="52"/>
      <c r="I14" s="299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9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9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9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9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61">
        <v>44.421866122465296</v>
      </c>
      <c r="F19" s="74">
        <v>0.95246317178144579</v>
      </c>
      <c r="G19" s="46">
        <v>6</v>
      </c>
      <c r="H19" s="52"/>
      <c r="I19" s="299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9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9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6" t="s">
        <v>18</v>
      </c>
      <c r="C22" s="75">
        <v>40.772432978814727</v>
      </c>
      <c r="D22" s="75">
        <v>41.491494845467251</v>
      </c>
      <c r="E22" s="75">
        <v>42.269007353549299</v>
      </c>
      <c r="F22" s="75">
        <v>0.7775125080820473</v>
      </c>
      <c r="G22" s="72">
        <v>9</v>
      </c>
      <c r="H22" s="52"/>
      <c r="I22" s="299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9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1">
        <v>0.81728776940013148</v>
      </c>
      <c r="G24" s="80">
        <v>11</v>
      </c>
      <c r="H24" s="52"/>
      <c r="I24" s="299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9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63">
        <v>-2.0441429361227392E-2</v>
      </c>
      <c r="G26" s="46">
        <v>13</v>
      </c>
      <c r="H26" s="52"/>
      <c r="I26" s="299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9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9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1">
        <v>-1.0534301459023609</v>
      </c>
      <c r="G29" s="80">
        <v>16</v>
      </c>
      <c r="H29" s="52"/>
      <c r="I29" s="299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1">
        <v>-2.2660179094491504</v>
      </c>
      <c r="G30" s="80">
        <v>17</v>
      </c>
      <c r="H30" s="52"/>
      <c r="I30" s="299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6">
        <v>20.183764327595224</v>
      </c>
      <c r="D31" s="76">
        <v>19.823716257337807</v>
      </c>
      <c r="E31" s="76">
        <v>26.538369160206898</v>
      </c>
      <c r="F31" s="161">
        <v>6.7146529028690907</v>
      </c>
      <c r="G31" s="80">
        <v>18</v>
      </c>
      <c r="H31" s="52"/>
      <c r="I31" s="299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9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1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8" t="s">
        <v>238</v>
      </c>
      <c r="B41" s="54"/>
      <c r="C41" s="204"/>
      <c r="D41" s="204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1" t="s">
        <v>89</v>
      </c>
      <c r="D8" s="411"/>
      <c r="E8" s="411"/>
      <c r="F8" s="411"/>
      <c r="G8" s="411"/>
      <c r="H8" s="411"/>
      <c r="I8" s="52"/>
    </row>
    <row r="9" spans="1:15" ht="15" x14ac:dyDescent="0.25">
      <c r="A9" s="51"/>
      <c r="C9" s="411" t="s">
        <v>256</v>
      </c>
      <c r="D9" s="411"/>
      <c r="E9" s="411"/>
      <c r="F9" s="411"/>
      <c r="G9" s="411"/>
      <c r="H9" s="41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19"/>
      <c r="D11" s="419"/>
      <c r="E11" s="118"/>
      <c r="F11" s="412" t="s">
        <v>150</v>
      </c>
      <c r="G11" s="412"/>
      <c r="H11" s="409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09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4">
        <f t="shared" ref="J14:J32" si="0">+((E14-D14)/D14)*100</f>
        <v>10.424318252873107</v>
      </c>
      <c r="K14" s="104">
        <f t="shared" ref="K14:K32" si="1">+E14-D14</f>
        <v>24376.824608653056</v>
      </c>
      <c r="L14" s="334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4">
        <f t="shared" si="0"/>
        <v>4.8350133472281422</v>
      </c>
      <c r="K15" s="104">
        <f t="shared" si="1"/>
        <v>10041.01568633123</v>
      </c>
      <c r="L15" s="334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4">
        <f t="shared" si="0"/>
        <v>5.8801307456969933</v>
      </c>
      <c r="K16" s="104">
        <f t="shared" si="1"/>
        <v>9541.2544737989665</v>
      </c>
      <c r="L16" s="334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34">
        <f t="shared" si="0"/>
        <v>-6.2170040635876216</v>
      </c>
      <c r="K17" s="104">
        <f t="shared" si="1"/>
        <v>-10588.912823190709</v>
      </c>
      <c r="L17" s="334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ht="15" x14ac:dyDescent="0.2">
      <c r="A18" s="51"/>
      <c r="B18" s="86" t="s">
        <v>18</v>
      </c>
      <c r="C18" s="44">
        <v>143370.03587091516</v>
      </c>
      <c r="D18" s="44">
        <v>153667.34261208287</v>
      </c>
      <c r="E18" s="44">
        <v>158880.83214381541</v>
      </c>
      <c r="F18" s="75">
        <v>3.3927114526171254</v>
      </c>
      <c r="G18" s="44">
        <v>5213.4895317325427</v>
      </c>
      <c r="H18" s="79">
        <v>9.8152777897653518</v>
      </c>
      <c r="I18" s="52"/>
      <c r="J18" s="334">
        <f t="shared" si="0"/>
        <v>3.3927114526171325</v>
      </c>
      <c r="K18" s="104">
        <f t="shared" si="1"/>
        <v>5213.4895317325427</v>
      </c>
      <c r="L18" s="334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4">
        <f t="shared" si="0"/>
        <v>-5.0673615177038727</v>
      </c>
      <c r="K19" s="104">
        <f t="shared" si="1"/>
        <v>-4713.3479035179334</v>
      </c>
      <c r="L19" s="334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4">
        <f t="shared" si="0"/>
        <v>-12.146968179785645</v>
      </c>
      <c r="K20" s="104">
        <f t="shared" si="1"/>
        <v>-11733.574818488501</v>
      </c>
      <c r="L20" s="334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4">
        <f t="shared" si="0"/>
        <v>-8.5640357670924914</v>
      </c>
      <c r="K21" s="104">
        <f t="shared" si="1"/>
        <v>-6884.7467127799318</v>
      </c>
      <c r="L21" s="334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4">
        <f t="shared" si="0"/>
        <v>-33.021539640515527</v>
      </c>
      <c r="K22" s="104">
        <f t="shared" si="1"/>
        <v>-35632.087788750388</v>
      </c>
      <c r="L22" s="334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34">
        <f t="shared" si="0"/>
        <v>6.2872081091069774</v>
      </c>
      <c r="K23" s="104">
        <f t="shared" si="1"/>
        <v>4044.8336572777116</v>
      </c>
      <c r="L23" s="334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34">
        <f t="shared" si="0"/>
        <v>10.429613560195444</v>
      </c>
      <c r="K24" s="104">
        <f t="shared" si="1"/>
        <v>5215.8072378202123</v>
      </c>
      <c r="L24" s="334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4">
        <f t="shared" si="0"/>
        <v>-7.4722387907333125</v>
      </c>
      <c r="K25" s="104">
        <f t="shared" si="1"/>
        <v>-4050.0529117067563</v>
      </c>
      <c r="L25" s="334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4">
        <f t="shared" si="0"/>
        <v>-15.605410462895698</v>
      </c>
      <c r="K26" s="104">
        <f t="shared" si="1"/>
        <v>-7530.7195345777</v>
      </c>
      <c r="L26" s="334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34">
        <f t="shared" si="0"/>
        <v>-1.8261495161301573</v>
      </c>
      <c r="K27" s="104">
        <f t="shared" si="1"/>
        <v>-506.7307230723236</v>
      </c>
      <c r="L27" s="334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4">
        <f t="shared" si="0"/>
        <v>-9.7456190017611419</v>
      </c>
      <c r="K28" s="104">
        <f t="shared" si="1"/>
        <v>-2845.9538055421763</v>
      </c>
      <c r="L28" s="334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4">
        <f t="shared" si="0"/>
        <v>-27.188027999637072</v>
      </c>
      <c r="K29" s="104">
        <f t="shared" si="1"/>
        <v>-8451.0096191306839</v>
      </c>
      <c r="L29" s="334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34">
        <f t="shared" si="0"/>
        <v>-23.0049285933592</v>
      </c>
      <c r="K30" s="104">
        <f t="shared" si="1"/>
        <v>-6061.3056764284338</v>
      </c>
      <c r="L30" s="334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4">
        <f t="shared" si="0"/>
        <v>-19.776493825522156</v>
      </c>
      <c r="K31" s="104">
        <f t="shared" si="1"/>
        <v>-4218.9272839592159</v>
      </c>
      <c r="L31" s="334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4">
        <f t="shared" si="0"/>
        <v>-24.140715281674328</v>
      </c>
      <c r="K32" s="104">
        <f t="shared" si="1"/>
        <v>-1685.9140169190323</v>
      </c>
      <c r="L32" s="334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4"/>
      <c r="C36" s="204"/>
      <c r="D36" s="54"/>
      <c r="E36" s="54"/>
      <c r="F36" s="54"/>
      <c r="G36" s="54"/>
      <c r="H36" s="54"/>
      <c r="I36" s="55"/>
    </row>
  </sheetData>
  <sortState ref="B14:V32">
    <sortCondition descending="1" ref="H14:H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1" t="s">
        <v>92</v>
      </c>
      <c r="D8" s="411"/>
      <c r="E8" s="411"/>
      <c r="F8" s="411"/>
      <c r="G8" s="411"/>
      <c r="H8" s="52"/>
    </row>
    <row r="9" spans="1:12" ht="15" x14ac:dyDescent="0.25">
      <c r="A9" s="51"/>
      <c r="C9" s="411" t="s">
        <v>257</v>
      </c>
      <c r="D9" s="411"/>
      <c r="E9" s="411"/>
      <c r="F9" s="411"/>
      <c r="G9" s="41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9"/>
      <c r="D11" s="419"/>
      <c r="E11" s="118"/>
      <c r="F11" s="408" t="s">
        <v>152</v>
      </c>
      <c r="G11" s="408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5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6">
        <v>62.653492514334765</v>
      </c>
      <c r="D17" s="76">
        <v>54.135865897726973</v>
      </c>
      <c r="E17" s="76">
        <v>53.491218885108204</v>
      </c>
      <c r="F17" s="76">
        <v>-0.64464701261876911</v>
      </c>
      <c r="G17" s="80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6" t="s">
        <v>18</v>
      </c>
      <c r="C22" s="75">
        <v>54.869467792302849</v>
      </c>
      <c r="D22" s="75">
        <v>52.905817525136825</v>
      </c>
      <c r="E22" s="75">
        <v>48.484667480173101</v>
      </c>
      <c r="F22" s="75">
        <v>-4.4211500449637242</v>
      </c>
      <c r="G22" s="72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6">
        <v>31.260320530663993</v>
      </c>
      <c r="D31" s="76">
        <v>33.185723951928679</v>
      </c>
      <c r="E31" s="76">
        <v>29.802937449409001</v>
      </c>
      <c r="F31" s="76">
        <v>-3.3827865025196786</v>
      </c>
      <c r="G31" s="80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62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4"/>
      <c r="C38" s="204"/>
      <c r="D38" s="204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1" t="s">
        <v>106</v>
      </c>
      <c r="D8" s="411"/>
      <c r="E8" s="411"/>
      <c r="F8" s="411"/>
      <c r="G8" s="411"/>
      <c r="H8" s="411"/>
      <c r="I8" s="411"/>
      <c r="J8" s="411"/>
      <c r="K8" s="52"/>
    </row>
    <row r="9" spans="1:27" ht="15" x14ac:dyDescent="0.25">
      <c r="A9" s="51"/>
      <c r="B9" s="63"/>
      <c r="C9" s="411" t="s">
        <v>107</v>
      </c>
      <c r="D9" s="411"/>
      <c r="E9" s="411"/>
      <c r="F9" s="411"/>
      <c r="G9" s="411"/>
      <c r="H9" s="411"/>
      <c r="I9" s="411"/>
      <c r="J9" s="411"/>
      <c r="K9" s="52"/>
    </row>
    <row r="10" spans="1:27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4">
        <v>2014</v>
      </c>
      <c r="D12" s="414"/>
      <c r="E12" s="421">
        <v>2017</v>
      </c>
      <c r="F12" s="421"/>
      <c r="G12" s="409" t="s">
        <v>396</v>
      </c>
      <c r="H12" s="412" t="s">
        <v>150</v>
      </c>
      <c r="I12" s="412"/>
      <c r="J12" s="422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43" t="s">
        <v>108</v>
      </c>
      <c r="D13" s="342" t="s">
        <v>394</v>
      </c>
      <c r="E13" s="343" t="s">
        <v>108</v>
      </c>
      <c r="F13" s="342" t="s">
        <v>395</v>
      </c>
      <c r="G13" s="409"/>
      <c r="H13" s="114" t="s">
        <v>0</v>
      </c>
      <c r="I13" s="15" t="s">
        <v>108</v>
      </c>
      <c r="J13" s="422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81">
        <v>10763.556271170148</v>
      </c>
      <c r="D17" s="76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107" t="s">
        <v>18</v>
      </c>
      <c r="C18" s="44">
        <v>12591.042462003088</v>
      </c>
      <c r="D18" s="75">
        <v>6.9661205706361233</v>
      </c>
      <c r="E18" s="44">
        <v>6511.2873682509999</v>
      </c>
      <c r="F18" s="75">
        <v>2.9269757080559384</v>
      </c>
      <c r="G18" s="79">
        <v>9.6051667362802942</v>
      </c>
      <c r="H18" s="75">
        <v>-48.286352080055416</v>
      </c>
      <c r="I18" s="44">
        <v>-6079.7550937520882</v>
      </c>
      <c r="J18" s="72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81">
        <v>1404.4845177799991</v>
      </c>
      <c r="D33" s="76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2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1" t="s">
        <v>112</v>
      </c>
      <c r="D8" s="411"/>
      <c r="E8" s="411"/>
      <c r="F8" s="411"/>
      <c r="G8" s="411"/>
      <c r="H8" s="411"/>
      <c r="I8" s="411"/>
      <c r="J8" s="411"/>
      <c r="K8" s="52"/>
    </row>
    <row r="9" spans="1:29" ht="15" x14ac:dyDescent="0.25">
      <c r="A9" s="51"/>
      <c r="B9" s="63"/>
      <c r="C9" s="411" t="s">
        <v>107</v>
      </c>
      <c r="D9" s="411"/>
      <c r="E9" s="411"/>
      <c r="F9" s="411"/>
      <c r="G9" s="411"/>
      <c r="H9" s="411"/>
      <c r="I9" s="411"/>
      <c r="J9" s="411"/>
      <c r="K9" s="52"/>
    </row>
    <row r="10" spans="1:29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4">
        <v>2014</v>
      </c>
      <c r="D12" s="414"/>
      <c r="E12" s="421">
        <v>2017</v>
      </c>
      <c r="F12" s="421"/>
      <c r="G12" s="409" t="s">
        <v>396</v>
      </c>
      <c r="H12" s="412" t="s">
        <v>150</v>
      </c>
      <c r="I12" s="412"/>
      <c r="J12" s="423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9" t="s">
        <v>108</v>
      </c>
      <c r="D13" s="348" t="s">
        <v>394</v>
      </c>
      <c r="E13" s="349" t="s">
        <v>108</v>
      </c>
      <c r="F13" s="348" t="s">
        <v>395</v>
      </c>
      <c r="G13" s="409"/>
      <c r="H13" s="114" t="s">
        <v>0</v>
      </c>
      <c r="I13" s="15" t="s">
        <v>108</v>
      </c>
      <c r="J13" s="423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8" t="s">
        <v>109</v>
      </c>
      <c r="U14" s="168" t="s">
        <v>110</v>
      </c>
      <c r="V14" s="168" t="s">
        <v>174</v>
      </c>
      <c r="W14" s="168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167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8">
        <v>468.29358074039999</v>
      </c>
      <c r="U15" s="168">
        <v>9638.1217826827778</v>
      </c>
      <c r="V15" s="168">
        <v>10106.415363423177</v>
      </c>
      <c r="W15" s="169">
        <v>4.6336268983682736</v>
      </c>
      <c r="X15" s="170">
        <f t="shared" ref="X15:X33" si="0">+U15/V15*100</f>
        <v>95.366373101631723</v>
      </c>
      <c r="Y15" s="171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167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8">
        <v>341.35856735760001</v>
      </c>
      <c r="U16" s="168">
        <v>57104.941222872221</v>
      </c>
      <c r="V16" s="168">
        <v>57446.299790229823</v>
      </c>
      <c r="W16" s="169">
        <v>0.59422202753545594</v>
      </c>
      <c r="X16" s="170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167">
        <v>6.118173414478445</v>
      </c>
      <c r="I17" s="81">
        <v>16117.837679695105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8">
        <v>1484.9292338344999</v>
      </c>
      <c r="U17" s="168">
        <v>74333.651969086626</v>
      </c>
      <c r="V17" s="168">
        <v>75818.581202921123</v>
      </c>
      <c r="W17" s="169">
        <v>1.958529439980194</v>
      </c>
      <c r="X17" s="170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81">
        <v>181560.58590103348</v>
      </c>
      <c r="D18" s="76">
        <v>94.403429465692014</v>
      </c>
      <c r="E18" s="45">
        <v>220481.31955508608</v>
      </c>
      <c r="F18" s="74">
        <v>96.916741719745914</v>
      </c>
      <c r="G18" s="82">
        <v>8.4233386582732841</v>
      </c>
      <c r="H18" s="167">
        <v>21.436774650676572</v>
      </c>
      <c r="I18" s="81">
        <v>38920.733654052601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8">
        <v>235.4860739028</v>
      </c>
      <c r="U18" s="168">
        <v>58164.668304422099</v>
      </c>
      <c r="V18" s="168">
        <v>58400.1543783249</v>
      </c>
      <c r="W18" s="169">
        <v>0.40322851268043941</v>
      </c>
      <c r="X18" s="170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6" t="s">
        <v>18</v>
      </c>
      <c r="C19" s="44">
        <v>168155.79265706395</v>
      </c>
      <c r="D19" s="75">
        <v>93.033879429363878</v>
      </c>
      <c r="E19" s="44">
        <v>215946.56734950191</v>
      </c>
      <c r="F19" s="75">
        <v>97.073024291944051</v>
      </c>
      <c r="G19" s="79">
        <v>8.2500915385804809</v>
      </c>
      <c r="H19" s="75">
        <v>28.42053427793725</v>
      </c>
      <c r="I19" s="44">
        <v>47790.774692437961</v>
      </c>
      <c r="J19" s="72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8">
        <v>561.41937813720006</v>
      </c>
      <c r="U19" s="168">
        <v>33265.562913275571</v>
      </c>
      <c r="V19" s="168">
        <v>33826.982291412773</v>
      </c>
      <c r="W19" s="169">
        <v>1.6596791676558167</v>
      </c>
      <c r="X19" s="170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167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8">
        <v>1188.860578931</v>
      </c>
      <c r="U20" s="168">
        <v>95650.676606349123</v>
      </c>
      <c r="V20" s="168">
        <v>96839.537185280118</v>
      </c>
      <c r="W20" s="169">
        <v>1.2276603270587605</v>
      </c>
      <c r="X20" s="170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167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8">
        <v>596.58102097900007</v>
      </c>
      <c r="U21" s="168">
        <v>34417.231677493372</v>
      </c>
      <c r="V21" s="168">
        <v>35013.812698472371</v>
      </c>
      <c r="W21" s="169">
        <v>1.7038447829619781</v>
      </c>
      <c r="X21" s="170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167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8">
        <v>3206.5365450946006</v>
      </c>
      <c r="U22" s="168">
        <v>179984.03929886012</v>
      </c>
      <c r="V22" s="168">
        <v>183190.57584395472</v>
      </c>
      <c r="W22" s="169">
        <v>1.7503829169825802</v>
      </c>
      <c r="X22" s="170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167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8">
        <v>2769.8882648233998</v>
      </c>
      <c r="U23" s="168">
        <v>60459.776465329684</v>
      </c>
      <c r="V23" s="168">
        <v>63229.664730153083</v>
      </c>
      <c r="W23" s="169">
        <v>4.3806783993629033</v>
      </c>
      <c r="X23" s="170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167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8">
        <v>1877.1753394771997</v>
      </c>
      <c r="U24" s="168">
        <v>33120.793701597977</v>
      </c>
      <c r="V24" s="168">
        <v>34997.969041075179</v>
      </c>
      <c r="W24" s="169">
        <v>5.3636693525674675</v>
      </c>
      <c r="X24" s="170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8">
        <v>3912.2494111737001</v>
      </c>
      <c r="U25" s="168">
        <v>137116.93058812499</v>
      </c>
      <c r="V25" s="168">
        <v>141029.17999929868</v>
      </c>
      <c r="W25" s="169">
        <v>2.774070877525598</v>
      </c>
      <c r="X25" s="170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167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8">
        <v>6138.5806943509997</v>
      </c>
      <c r="U26" s="168">
        <v>106298.33023774529</v>
      </c>
      <c r="V26" s="168">
        <v>112436.91093209629</v>
      </c>
      <c r="W26" s="169">
        <v>5.4595778587854094</v>
      </c>
      <c r="X26" s="170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167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8">
        <v>2416.6110054505998</v>
      </c>
      <c r="U27" s="168">
        <v>97178.260360497443</v>
      </c>
      <c r="V27" s="168">
        <v>99594.871365948042</v>
      </c>
      <c r="W27" s="169">
        <v>2.4264412135953122</v>
      </c>
      <c r="X27" s="170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81">
        <v>63809.544291157043</v>
      </c>
      <c r="D28" s="76">
        <v>97.846346034079829</v>
      </c>
      <c r="E28" s="45">
        <v>58164.668304422099</v>
      </c>
      <c r="F28" s="74">
        <v>99.596771487319558</v>
      </c>
      <c r="G28" s="82">
        <v>2.2221415404395399</v>
      </c>
      <c r="H28" s="167">
        <v>-8.8464446023590053</v>
      </c>
      <c r="I28" s="81">
        <v>-5644.8759867349436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8">
        <v>5379.5395886395045</v>
      </c>
      <c r="U28" s="168">
        <v>113814.08920256409</v>
      </c>
      <c r="V28" s="168">
        <v>119193.62879120359</v>
      </c>
      <c r="W28" s="169">
        <v>4.5132778011676002</v>
      </c>
      <c r="X28" s="170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8">
        <v>7014.276812207996</v>
      </c>
      <c r="U29" s="168">
        <v>220481.31955508608</v>
      </c>
      <c r="V29" s="168">
        <v>227495.59636729409</v>
      </c>
      <c r="W29" s="169">
        <v>3.0832582802540807</v>
      </c>
      <c r="X29" s="170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167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8">
        <v>6511.2873682509999</v>
      </c>
      <c r="U30" s="168">
        <v>215946.56734950191</v>
      </c>
      <c r="V30" s="168">
        <v>222457.85471775293</v>
      </c>
      <c r="W30" s="169">
        <v>2.9269757080559384</v>
      </c>
      <c r="X30" s="170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8">
        <v>5395.4850221390006</v>
      </c>
      <c r="U31" s="168">
        <v>279559.82579910377</v>
      </c>
      <c r="V31" s="168">
        <v>284955.31082124275</v>
      </c>
      <c r="W31" s="169">
        <v>1.8934495400661893</v>
      </c>
      <c r="X31" s="170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167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8">
        <v>9742.6043243290023</v>
      </c>
      <c r="U32" s="168">
        <v>430958.7495676651</v>
      </c>
      <c r="V32" s="168">
        <v>440701.35389199411</v>
      </c>
      <c r="W32" s="169">
        <v>2.210704423367098</v>
      </c>
      <c r="X32" s="170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167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8">
        <v>8548.2628922539006</v>
      </c>
      <c r="U33" s="168">
        <v>380011.57033692871</v>
      </c>
      <c r="V33" s="168">
        <v>388559.83322918264</v>
      </c>
      <c r="W33" s="169">
        <v>2.1999862469603011</v>
      </c>
      <c r="X33" s="170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2" t="s">
        <v>386</v>
      </c>
      <c r="B35" s="223"/>
      <c r="C35" s="223"/>
      <c r="D35" s="223"/>
      <c r="E35" s="354"/>
      <c r="F35" s="223"/>
      <c r="G35" s="223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9"/>
    </row>
    <row r="8" spans="1:19" ht="15" x14ac:dyDescent="0.25">
      <c r="A8" s="51"/>
      <c r="B8" s="63"/>
      <c r="C8" s="411" t="s">
        <v>113</v>
      </c>
      <c r="D8" s="411"/>
      <c r="E8" s="411"/>
      <c r="F8" s="411"/>
      <c r="G8" s="411"/>
      <c r="H8" s="411"/>
      <c r="I8" s="411"/>
      <c r="J8" s="411"/>
      <c r="K8" s="52"/>
      <c r="M8" s="178"/>
    </row>
    <row r="9" spans="1:19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</row>
    <row r="13" spans="1:19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9"/>
      <c r="H13" s="97" t="s">
        <v>0</v>
      </c>
      <c r="I13" s="15" t="s">
        <v>108</v>
      </c>
      <c r="J13" s="423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2" t="s">
        <v>199</v>
      </c>
      <c r="P14" s="172" t="s">
        <v>111</v>
      </c>
      <c r="Q14" s="172" t="s">
        <v>200</v>
      </c>
      <c r="R14" s="172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8">
        <v>3900.8497118647974</v>
      </c>
      <c r="O15" s="168">
        <v>29926.132579547924</v>
      </c>
      <c r="P15" s="168">
        <v>33826.9822914127</v>
      </c>
      <c r="Q15" s="169">
        <f t="shared" ref="Q15:Q33" si="0">+N15/P15*100</f>
        <v>11.531769751909158</v>
      </c>
      <c r="R15" s="169">
        <f t="shared" ref="R15:R33" si="1">+O15/P15*100</f>
        <v>88.468230248090904</v>
      </c>
      <c r="S15" s="147"/>
    </row>
    <row r="16" spans="1:19" ht="15" x14ac:dyDescent="0.2">
      <c r="A16" s="51"/>
      <c r="B16" s="107" t="s">
        <v>18</v>
      </c>
      <c r="C16" s="44">
        <v>56858.630730854042</v>
      </c>
      <c r="D16" s="75">
        <v>31.457607926245775</v>
      </c>
      <c r="E16" s="44">
        <v>55892.151305888285</v>
      </c>
      <c r="F16" s="75">
        <v>25.124827071987422</v>
      </c>
      <c r="G16" s="75">
        <v>14.283510948180759</v>
      </c>
      <c r="H16" s="75">
        <v>-1.6997937033353505</v>
      </c>
      <c r="I16" s="44">
        <v>-966.47942496575706</v>
      </c>
      <c r="J16" s="72">
        <v>2</v>
      </c>
      <c r="K16" s="52"/>
      <c r="M16" s="147" t="s">
        <v>178</v>
      </c>
      <c r="N16" s="168">
        <v>7279.9166086580017</v>
      </c>
      <c r="O16" s="168">
        <v>89559.620576622023</v>
      </c>
      <c r="P16" s="168">
        <v>96839.537185280031</v>
      </c>
      <c r="Q16" s="169">
        <f t="shared" si="0"/>
        <v>7.5175045443779513</v>
      </c>
      <c r="R16" s="169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179</v>
      </c>
      <c r="N17" s="168">
        <v>55892.151305888285</v>
      </c>
      <c r="O17" s="168">
        <v>166565.70341186403</v>
      </c>
      <c r="P17" s="168">
        <v>222457.85471775231</v>
      </c>
      <c r="Q17" s="169">
        <f t="shared" si="0"/>
        <v>25.124827071987422</v>
      </c>
      <c r="R17" s="169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81">
        <v>47626.735871526253</v>
      </c>
      <c r="D18" s="76">
        <v>24.76378437652518</v>
      </c>
      <c r="E18" s="81">
        <v>46392.925644027113</v>
      </c>
      <c r="F18" s="76">
        <v>20.392889526145037</v>
      </c>
      <c r="G18" s="76">
        <v>11.855937656219469</v>
      </c>
      <c r="H18" s="76">
        <v>-2.5905832195331602</v>
      </c>
      <c r="I18" s="81">
        <v>-1233.8102274991397</v>
      </c>
      <c r="J18" s="80">
        <v>4</v>
      </c>
      <c r="K18" s="52"/>
      <c r="M18" s="147" t="s">
        <v>180</v>
      </c>
      <c r="N18" s="168">
        <v>1368.0743044766002</v>
      </c>
      <c r="O18" s="168">
        <v>8738.3410589465893</v>
      </c>
      <c r="P18" s="168">
        <v>10106.41536342319</v>
      </c>
      <c r="Q18" s="169">
        <f t="shared" si="0"/>
        <v>13.53669184652642</v>
      </c>
      <c r="R18" s="169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7" t="s">
        <v>181</v>
      </c>
      <c r="N19" s="168">
        <v>1902.2494178431004</v>
      </c>
      <c r="O19" s="168">
        <v>56497.904960481792</v>
      </c>
      <c r="P19" s="168">
        <v>58400.154378324893</v>
      </c>
      <c r="Q19" s="169">
        <f t="shared" si="0"/>
        <v>3.2572677899446045</v>
      </c>
      <c r="R19" s="169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8">
        <v>46392.925644027113</v>
      </c>
      <c r="O20" s="168">
        <v>181102.67072326705</v>
      </c>
      <c r="P20" s="168">
        <v>227495.59636729414</v>
      </c>
      <c r="Q20" s="169">
        <f t="shared" si="0"/>
        <v>20.392889526145037</v>
      </c>
      <c r="R20" s="169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8">
        <v>35030.733128155</v>
      </c>
      <c r="O21" s="168">
        <v>249924.57769308839</v>
      </c>
      <c r="P21" s="168">
        <v>284955.31082124339</v>
      </c>
      <c r="Q21" s="169">
        <f t="shared" si="0"/>
        <v>12.293412966123059</v>
      </c>
      <c r="R21" s="169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8">
        <v>17994.089814922667</v>
      </c>
      <c r="O22" s="168">
        <v>123035.09018437604</v>
      </c>
      <c r="P22" s="168">
        <v>141029.17999929871</v>
      </c>
      <c r="Q22" s="169">
        <f t="shared" si="0"/>
        <v>12.759125320740109</v>
      </c>
      <c r="R22" s="169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7" t="s">
        <v>185</v>
      </c>
      <c r="N23" s="168">
        <v>53163.525601835157</v>
      </c>
      <c r="O23" s="168">
        <v>335396.30762734625</v>
      </c>
      <c r="P23" s="168">
        <v>388559.83322918141</v>
      </c>
      <c r="Q23" s="169">
        <f t="shared" si="0"/>
        <v>13.682197966787294</v>
      </c>
      <c r="R23" s="169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8">
        <v>5352.5497193847004</v>
      </c>
      <c r="O24" s="168">
        <v>29661.262979087689</v>
      </c>
      <c r="P24" s="168">
        <v>35013.812698472393</v>
      </c>
      <c r="Q24" s="169">
        <f t="shared" si="0"/>
        <v>15.2869662195292</v>
      </c>
      <c r="R24" s="169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8">
        <v>140</v>
      </c>
      <c r="O25" s="168">
        <v>158</v>
      </c>
      <c r="P25" s="168">
        <v>298</v>
      </c>
      <c r="Q25" s="169">
        <f t="shared" si="0"/>
        <v>46.979865771812079</v>
      </c>
      <c r="R25" s="169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8">
        <v>7157.2648501279054</v>
      </c>
      <c r="O26" s="168">
        <v>68661.316352792899</v>
      </c>
      <c r="P26" s="168">
        <v>75818.581202920803</v>
      </c>
      <c r="Q26" s="169">
        <f t="shared" si="0"/>
        <v>9.4399878454230191</v>
      </c>
      <c r="R26" s="169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8">
        <v>20832.844372403975</v>
      </c>
      <c r="O27" s="168">
        <v>91604.06655969267</v>
      </c>
      <c r="P27" s="168">
        <v>112436.91093209665</v>
      </c>
      <c r="Q27" s="169">
        <f t="shared" si="0"/>
        <v>18.528474501567754</v>
      </c>
      <c r="R27" s="169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8">
        <v>21182.700741166904</v>
      </c>
      <c r="O28" s="168">
        <v>98010.928050037037</v>
      </c>
      <c r="P28" s="168">
        <v>119193.62879120394</v>
      </c>
      <c r="Q28" s="169">
        <f t="shared" si="0"/>
        <v>17.771671989509986</v>
      </c>
      <c r="R28" s="169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8">
        <v>7688.388147325194</v>
      </c>
      <c r="O29" s="168">
        <v>27309.580893749957</v>
      </c>
      <c r="P29" s="168">
        <v>34997.96904107515</v>
      </c>
      <c r="Q29" s="169">
        <f t="shared" si="0"/>
        <v>21.968098029636419</v>
      </c>
      <c r="R29" s="169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8">
        <v>61424.869866345638</v>
      </c>
      <c r="O30" s="168">
        <v>379276.48402564775</v>
      </c>
      <c r="P30" s="168">
        <v>440701.35389199341</v>
      </c>
      <c r="Q30" s="169">
        <f t="shared" si="0"/>
        <v>13.937980749067446</v>
      </c>
      <c r="R30" s="169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81">
        <v>3964.0486705144526</v>
      </c>
      <c r="D31" s="76">
        <v>6.0785213594581853</v>
      </c>
      <c r="E31" s="81">
        <v>1902.2494178431004</v>
      </c>
      <c r="F31" s="76">
        <v>3.2572677899446045</v>
      </c>
      <c r="G31" s="76">
        <v>0.48612908523114828</v>
      </c>
      <c r="H31" s="76">
        <v>-52.012460593824464</v>
      </c>
      <c r="I31" s="81">
        <v>-2061.7992526713524</v>
      </c>
      <c r="J31" s="80">
        <v>17</v>
      </c>
      <c r="K31" s="52"/>
      <c r="M31" s="147" t="s">
        <v>193</v>
      </c>
      <c r="N31" s="168">
        <v>180</v>
      </c>
      <c r="O31" s="168">
        <v>197</v>
      </c>
      <c r="P31" s="168">
        <v>377</v>
      </c>
      <c r="Q31" s="169">
        <f t="shared" si="0"/>
        <v>47.745358090185675</v>
      </c>
      <c r="R31" s="169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8">
        <v>1675.8824626771984</v>
      </c>
      <c r="O32" s="168">
        <v>55770.417327552648</v>
      </c>
      <c r="P32" s="168">
        <v>57446.299790229845</v>
      </c>
      <c r="Q32" s="169">
        <f t="shared" si="0"/>
        <v>2.9173027136592413</v>
      </c>
      <c r="R32" s="169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8">
        <v>11222.979327837802</v>
      </c>
      <c r="O33" s="168">
        <v>52006.685402315299</v>
      </c>
      <c r="P33" s="168">
        <v>63229.664730153105</v>
      </c>
      <c r="Q33" s="169">
        <f t="shared" si="0"/>
        <v>17.749547424827263</v>
      </c>
      <c r="R33" s="169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2" t="s">
        <v>244</v>
      </c>
      <c r="B35" s="223"/>
      <c r="C35" s="223"/>
      <c r="D35" s="223"/>
      <c r="E35" s="223"/>
      <c r="F35" s="223"/>
      <c r="G35" s="223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2">
        <f t="shared" ref="L37:L55" si="2">+E15/$M$35*100</f>
        <v>15.6974240698818</v>
      </c>
      <c r="M37" s="192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2">
        <f t="shared" si="2"/>
        <v>14.283510948180759</v>
      </c>
      <c r="M38" s="192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2">
        <f t="shared" si="2"/>
        <v>13.586197386138204</v>
      </c>
      <c r="M39" s="192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2">
        <f t="shared" si="2"/>
        <v>11.855937656219469</v>
      </c>
      <c r="M40" s="192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2">
        <f t="shared" si="2"/>
        <v>8.9522741291600045</v>
      </c>
      <c r="M41" s="192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2">
        <f t="shared" si="2"/>
        <v>5.4133421398044996</v>
      </c>
      <c r="M42" s="192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2">
        <f t="shared" si="2"/>
        <v>5.3239346441765827</v>
      </c>
      <c r="M43" s="192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2">
        <f t="shared" si="2"/>
        <v>5.139711293755342</v>
      </c>
      <c r="M44" s="192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2">
        <f t="shared" si="2"/>
        <v>4.5984771183233857</v>
      </c>
      <c r="M45" s="192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2">
        <f t="shared" si="2"/>
        <v>2.9980285958037651</v>
      </c>
      <c r="M46" s="192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2">
        <f t="shared" si="2"/>
        <v>2.8680869201663644</v>
      </c>
      <c r="M47" s="192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2">
        <f t="shared" si="2"/>
        <v>1.9648049629575317</v>
      </c>
      <c r="M48" s="192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2">
        <f t="shared" si="2"/>
        <v>1.8604180757425026</v>
      </c>
      <c r="M49" s="192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2">
        <f t="shared" si="2"/>
        <v>1.8290738226614145</v>
      </c>
      <c r="M50" s="192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2">
        <f t="shared" si="2"/>
        <v>1.3678700985957362</v>
      </c>
      <c r="M51" s="192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2">
        <f t="shared" si="2"/>
        <v>0.99688110521447526</v>
      </c>
      <c r="M52" s="192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2">
        <f t="shared" si="2"/>
        <v>0.48612908523114828</v>
      </c>
      <c r="M53" s="192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2">
        <f t="shared" si="2"/>
        <v>0.42827990950836886</v>
      </c>
      <c r="M54" s="192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2">
        <f t="shared" si="2"/>
        <v>0.34961803847864492</v>
      </c>
      <c r="M55" s="192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1" t="s">
        <v>114</v>
      </c>
      <c r="D8" s="411"/>
      <c r="E8" s="411"/>
      <c r="F8" s="411"/>
      <c r="G8" s="411"/>
      <c r="H8" s="411"/>
      <c r="I8" s="411"/>
      <c r="J8" s="411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M12" s="147"/>
      <c r="N12" s="147" t="s">
        <v>177</v>
      </c>
      <c r="O12" s="168">
        <v>3900.8497118647974</v>
      </c>
      <c r="P12" s="168">
        <v>29926.132579547924</v>
      </c>
      <c r="Q12" s="168">
        <v>33826.9822914127</v>
      </c>
      <c r="R12" s="169">
        <f>+P12/Q12*100</f>
        <v>88.468230248090904</v>
      </c>
      <c r="S12" s="147"/>
    </row>
    <row r="13" spans="1:19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9"/>
      <c r="H13" s="114" t="s">
        <v>0</v>
      </c>
      <c r="I13" s="15" t="s">
        <v>108</v>
      </c>
      <c r="J13" s="423"/>
      <c r="K13" s="52"/>
      <c r="M13" s="147"/>
      <c r="N13" s="147" t="s">
        <v>178</v>
      </c>
      <c r="O13" s="168">
        <v>7279.9166086580017</v>
      </c>
      <c r="P13" s="168">
        <v>89559.620576622023</v>
      </c>
      <c r="Q13" s="168">
        <v>96839.537185280031</v>
      </c>
      <c r="R13" s="169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8">
        <v>55892.151305888285</v>
      </c>
      <c r="P14" s="168">
        <v>166565.70341186403</v>
      </c>
      <c r="Q14" s="168">
        <v>222457.85471775231</v>
      </c>
      <c r="R14" s="169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4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8">
        <v>1368.0743044766002</v>
      </c>
      <c r="P15" s="168">
        <v>8738.3410589465893</v>
      </c>
      <c r="Q15" s="168">
        <v>10106.41536342319</v>
      </c>
      <c r="R15" s="169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4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181</v>
      </c>
      <c r="O16" s="168">
        <v>1902.2494178431004</v>
      </c>
      <c r="P16" s="168">
        <v>56497.904960481792</v>
      </c>
      <c r="Q16" s="168">
        <v>58400.154378324893</v>
      </c>
      <c r="R16" s="169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3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7"/>
      <c r="N17" s="147" t="s">
        <v>182</v>
      </c>
      <c r="O17" s="168">
        <v>46392.925644027113</v>
      </c>
      <c r="P17" s="168">
        <v>181102.67072326705</v>
      </c>
      <c r="Q17" s="168">
        <v>227495.59636729414</v>
      </c>
      <c r="R17" s="169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73">
        <v>181102.67072326705</v>
      </c>
      <c r="F18" s="76">
        <v>79.607110473854974</v>
      </c>
      <c r="G18" s="76">
        <v>7.8946612720032912</v>
      </c>
      <c r="H18" s="76">
        <v>25.159583266434261</v>
      </c>
      <c r="I18" s="81">
        <v>36405.264422589622</v>
      </c>
      <c r="J18" s="80">
        <v>4</v>
      </c>
      <c r="K18" s="52"/>
      <c r="M18" s="147"/>
      <c r="N18" s="147" t="s">
        <v>183</v>
      </c>
      <c r="O18" s="168">
        <v>35030.733128155</v>
      </c>
      <c r="P18" s="168">
        <v>249924.57769308839</v>
      </c>
      <c r="Q18" s="168">
        <v>284955.31082124339</v>
      </c>
      <c r="R18" s="169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4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8">
        <v>17994.089814922667</v>
      </c>
      <c r="P19" s="168">
        <v>123035.09018437604</v>
      </c>
      <c r="Q19" s="168">
        <v>141029.17999929871</v>
      </c>
      <c r="R19" s="169">
        <f t="shared" si="0"/>
        <v>87.240874679259889</v>
      </c>
      <c r="S19" s="147"/>
    </row>
    <row r="20" spans="1:19" ht="15" x14ac:dyDescent="0.25">
      <c r="A20" s="51"/>
      <c r="B20" s="107" t="s">
        <v>18</v>
      </c>
      <c r="C20" s="44">
        <v>123888.2043882131</v>
      </c>
      <c r="D20" s="75">
        <v>68.542392073754229</v>
      </c>
      <c r="E20" s="380">
        <v>166565.70341186403</v>
      </c>
      <c r="F20" s="75">
        <v>74.875172928012574</v>
      </c>
      <c r="G20" s="75">
        <v>7.2609630919191535</v>
      </c>
      <c r="H20" s="75">
        <v>34.448395821379222</v>
      </c>
      <c r="I20" s="44">
        <v>42677.499023650933</v>
      </c>
      <c r="J20" s="72">
        <v>6</v>
      </c>
      <c r="K20" s="52"/>
      <c r="M20" s="147"/>
      <c r="N20" s="147" t="s">
        <v>185</v>
      </c>
      <c r="O20" s="168">
        <v>53163.525601835157</v>
      </c>
      <c r="P20" s="168">
        <v>335396.30762734625</v>
      </c>
      <c r="Q20" s="168">
        <v>388559.83322918141</v>
      </c>
      <c r="R20" s="169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3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7"/>
      <c r="N21" s="147" t="s">
        <v>186</v>
      </c>
      <c r="O21" s="168">
        <v>5352.5497193847004</v>
      </c>
      <c r="P21" s="168">
        <v>29661.262979087689</v>
      </c>
      <c r="Q21" s="168">
        <v>35013.812698472393</v>
      </c>
      <c r="R21" s="169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4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8">
        <v>140</v>
      </c>
      <c r="P22" s="168">
        <v>158</v>
      </c>
      <c r="Q22" s="168">
        <v>298</v>
      </c>
      <c r="R22" s="169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4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8">
        <v>7157.2648501279054</v>
      </c>
      <c r="P23" s="168">
        <v>68661.316352792899</v>
      </c>
      <c r="Q23" s="168">
        <v>75818.581202920803</v>
      </c>
      <c r="R23" s="169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8">
        <v>20832.844372403975</v>
      </c>
      <c r="P24" s="168">
        <v>91604.06655969267</v>
      </c>
      <c r="Q24" s="168">
        <v>112436.91093209665</v>
      </c>
      <c r="R24" s="169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4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8">
        <v>21182.700741166904</v>
      </c>
      <c r="P25" s="168">
        <v>98010.928050037037</v>
      </c>
      <c r="Q25" s="168">
        <v>119193.62879120394</v>
      </c>
      <c r="R25" s="169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4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8">
        <v>7688.388147325194</v>
      </c>
      <c r="P26" s="168">
        <v>27309.580893749957</v>
      </c>
      <c r="Q26" s="168">
        <v>34997.96904107515</v>
      </c>
      <c r="R26" s="169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73">
        <v>56497.904960481792</v>
      </c>
      <c r="F27" s="76">
        <v>96.742732210055394</v>
      </c>
      <c r="G27" s="76">
        <v>2.4628671706470562</v>
      </c>
      <c r="H27" s="76">
        <v>-7.7584926022854166</v>
      </c>
      <c r="I27" s="81">
        <v>-4752.075177940802</v>
      </c>
      <c r="J27" s="80">
        <v>13</v>
      </c>
      <c r="K27" s="52"/>
      <c r="M27" s="147"/>
      <c r="N27" s="147" t="s">
        <v>192</v>
      </c>
      <c r="O27" s="168">
        <v>61424.869866345638</v>
      </c>
      <c r="P27" s="168">
        <v>379276.48402564775</v>
      </c>
      <c r="Q27" s="168">
        <v>440701.35389199341</v>
      </c>
      <c r="R27" s="169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5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8">
        <v>180</v>
      </c>
      <c r="P28" s="168">
        <v>197</v>
      </c>
      <c r="Q28" s="168">
        <v>377</v>
      </c>
      <c r="R28" s="169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9">
        <v>44810.709729204384</v>
      </c>
      <c r="D29" s="161">
        <v>74.271517807710481</v>
      </c>
      <c r="E29" s="176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8">
        <v>1675.8824626771984</v>
      </c>
      <c r="P29" s="168">
        <v>55770.417327552648</v>
      </c>
      <c r="Q29" s="168">
        <v>57446.299790229845</v>
      </c>
      <c r="R29" s="169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5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8">
        <v>11222.979327837802</v>
      </c>
      <c r="P30" s="168">
        <v>52006.685402315299</v>
      </c>
      <c r="Q30" s="168">
        <v>63229.664730153105</v>
      </c>
      <c r="R30" s="169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4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8">
        <v>11731.448136523197</v>
      </c>
      <c r="P31" s="168">
        <v>171459.12770743191</v>
      </c>
      <c r="Q31" s="168">
        <v>183190.5758439551</v>
      </c>
      <c r="R31" s="169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4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8">
        <v>20111.968432785423</v>
      </c>
      <c r="P32" s="168">
        <v>79482.902933162477</v>
      </c>
      <c r="Q32" s="168">
        <v>99594.871365947896</v>
      </c>
      <c r="R32" s="169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3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7"/>
      <c r="F34" s="47"/>
      <c r="G34" s="47"/>
      <c r="H34" s="47"/>
      <c r="I34" s="47"/>
      <c r="J34" s="47"/>
      <c r="K34" s="52"/>
      <c r="M34" s="147"/>
      <c r="N34" s="147" t="s">
        <v>111</v>
      </c>
      <c r="O34" s="180">
        <f>SUM(E15:E33)</f>
        <v>2293989.1210470106</v>
      </c>
      <c r="P34" s="147"/>
      <c r="Q34" s="147"/>
      <c r="R34" s="147"/>
      <c r="S34" s="147"/>
    </row>
    <row r="35" spans="1:19" x14ac:dyDescent="0.2">
      <c r="A35" s="202" t="s">
        <v>245</v>
      </c>
      <c r="B35" s="223"/>
      <c r="C35" s="223"/>
      <c r="D35" s="223"/>
      <c r="E35" s="355"/>
      <c r="F35" s="223"/>
      <c r="G35" s="223"/>
      <c r="H35" s="223"/>
      <c r="I35" s="54"/>
      <c r="J35" s="54"/>
      <c r="K35" s="55"/>
      <c r="M35" s="147"/>
      <c r="N35" s="147"/>
      <c r="O35" s="180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2">
        <f t="shared" ref="L37:L55" si="1">+E15/$O$34*100</f>
        <v>16.533490963223937</v>
      </c>
      <c r="M37" s="192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2">
        <f t="shared" si="1"/>
        <v>14.620658160500186</v>
      </c>
      <c r="M38" s="192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2">
        <f t="shared" si="1"/>
        <v>10.89475862810627</v>
      </c>
      <c r="M39" s="192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2">
        <f t="shared" si="1"/>
        <v>7.8946612720032912</v>
      </c>
      <c r="M40" s="192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2">
        <f t="shared" si="1"/>
        <v>7.4742781530356783</v>
      </c>
      <c r="M41" s="192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2">
        <f t="shared" si="1"/>
        <v>7.2609630919191535</v>
      </c>
      <c r="M42" s="192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2">
        <f t="shared" si="1"/>
        <v>5.3633685118881909</v>
      </c>
      <c r="M43" s="192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2">
        <f t="shared" si="1"/>
        <v>4.2725105865063302</v>
      </c>
      <c r="M44" s="192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2">
        <f t="shared" si="1"/>
        <v>3.9932214899904679</v>
      </c>
      <c r="M45" s="192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2">
        <f t="shared" si="1"/>
        <v>3.9040996208275689</v>
      </c>
      <c r="M46" s="192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2">
        <f t="shared" si="1"/>
        <v>3.464833473006415</v>
      </c>
      <c r="M47" s="192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2">
        <f t="shared" si="1"/>
        <v>2.9930968600868892</v>
      </c>
      <c r="M48" s="192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2">
        <f t="shared" si="1"/>
        <v>2.4628671706470562</v>
      </c>
      <c r="M49" s="192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2">
        <f t="shared" si="1"/>
        <v>2.4311543945813572</v>
      </c>
      <c r="M50" s="192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2">
        <f t="shared" si="1"/>
        <v>2.2670850931751008</v>
      </c>
      <c r="M51" s="192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2">
        <f t="shared" si="1"/>
        <v>1.3045455318414585</v>
      </c>
      <c r="M52" s="192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2">
        <f t="shared" si="1"/>
        <v>1.2929992870040226</v>
      </c>
      <c r="M53" s="192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2">
        <f t="shared" si="1"/>
        <v>1.1904843245850034</v>
      </c>
      <c r="M54" s="192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2">
        <f t="shared" si="1"/>
        <v>0.38092338707161266</v>
      </c>
      <c r="M55" s="192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2"/>
      <c r="M56" s="192"/>
      <c r="N56" s="145"/>
      <c r="O56" s="147"/>
      <c r="P56" s="147"/>
      <c r="Q56" s="147"/>
    </row>
    <row r="57" spans="12:17" x14ac:dyDescent="0.2">
      <c r="L57" s="192"/>
      <c r="M57" s="192"/>
      <c r="N57" s="145"/>
      <c r="O57" s="147"/>
      <c r="P57" s="147"/>
      <c r="Q57" s="147"/>
    </row>
    <row r="58" spans="12:17" x14ac:dyDescent="0.2">
      <c r="L58" s="192"/>
      <c r="M58" s="192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1" t="s">
        <v>115</v>
      </c>
      <c r="D8" s="411"/>
      <c r="E8" s="411"/>
      <c r="F8" s="411"/>
      <c r="G8" s="411"/>
      <c r="H8" s="52"/>
    </row>
    <row r="9" spans="1:20" ht="15" x14ac:dyDescent="0.25">
      <c r="A9" s="51"/>
      <c r="B9" s="63"/>
      <c r="C9" s="411" t="s">
        <v>116</v>
      </c>
      <c r="D9" s="411"/>
      <c r="E9" s="411"/>
      <c r="F9" s="411"/>
      <c r="G9" s="411"/>
      <c r="H9" s="52"/>
    </row>
    <row r="10" spans="1:20" ht="15" x14ac:dyDescent="0.25">
      <c r="A10" s="51"/>
      <c r="C10" s="411" t="s">
        <v>261</v>
      </c>
      <c r="D10" s="411"/>
      <c r="E10" s="411"/>
      <c r="F10" s="411"/>
      <c r="G10" s="411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2" t="s">
        <v>150</v>
      </c>
      <c r="G12" s="412"/>
      <c r="H12" s="52"/>
      <c r="J12" s="181" t="s">
        <v>203</v>
      </c>
      <c r="K12" s="181" t="s">
        <v>204</v>
      </c>
      <c r="L12" s="182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4" t="s">
        <v>117</v>
      </c>
      <c r="D13" s="424"/>
      <c r="E13" s="424"/>
      <c r="F13" s="97" t="s">
        <v>0</v>
      </c>
      <c r="G13" s="335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6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4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9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81">
        <v>158515.63296483987</v>
      </c>
      <c r="D16" s="81">
        <v>172642.85024701021</v>
      </c>
      <c r="E16" s="174">
        <v>213510.86598662011</v>
      </c>
      <c r="F16" s="76">
        <v>23.672000132723504</v>
      </c>
      <c r="G16" s="81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9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5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9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5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9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4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9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3.9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4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9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4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9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4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9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5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9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4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9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81">
        <v>87131.708341636942</v>
      </c>
      <c r="D25" s="81">
        <v>106701.29362204787</v>
      </c>
      <c r="E25" s="174">
        <v>122111.74770528136</v>
      </c>
      <c r="F25" s="76">
        <v>14.442612230944118</v>
      </c>
      <c r="G25" s="81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9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4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9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4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9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4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9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4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9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4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9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107" t="s">
        <v>18</v>
      </c>
      <c r="C31" s="44">
        <v>60366.803102243735</v>
      </c>
      <c r="D31" s="44">
        <v>77130.425767009961</v>
      </c>
      <c r="E31" s="175">
        <v>90416.645913764631</v>
      </c>
      <c r="F31" s="75">
        <v>17.225653838458932</v>
      </c>
      <c r="G31" s="44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9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4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9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81">
        <v>52262.287492176729</v>
      </c>
      <c r="D33" s="81">
        <v>52856.242945096354</v>
      </c>
      <c r="E33" s="174">
        <v>68313.598926617153</v>
      </c>
      <c r="F33" s="76">
        <v>29.244144343700128</v>
      </c>
      <c r="G33" s="81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9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4"/>
      <c r="C36" s="204"/>
      <c r="D36" s="54"/>
      <c r="E36" s="54"/>
      <c r="F36" s="54"/>
      <c r="G36" s="54"/>
      <c r="H36" s="55"/>
      <c r="I36" s="105"/>
      <c r="J36" s="106"/>
      <c r="K36" s="104"/>
    </row>
  </sheetData>
  <sortState ref="B15:AC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8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1" t="s">
        <v>118</v>
      </c>
      <c r="D8" s="411"/>
      <c r="E8" s="411"/>
      <c r="F8" s="411"/>
      <c r="G8" s="411"/>
      <c r="H8" s="52"/>
    </row>
    <row r="9" spans="1:20" ht="15" x14ac:dyDescent="0.25">
      <c r="A9" s="51"/>
      <c r="B9" s="63"/>
      <c r="C9" s="411" t="s">
        <v>119</v>
      </c>
      <c r="D9" s="411"/>
      <c r="E9" s="411"/>
      <c r="F9" s="411"/>
      <c r="G9" s="411"/>
      <c r="H9" s="52"/>
    </row>
    <row r="10" spans="1:20" ht="15" x14ac:dyDescent="0.25">
      <c r="A10" s="51"/>
      <c r="C10" s="411" t="s">
        <v>261</v>
      </c>
      <c r="D10" s="411"/>
      <c r="E10" s="411"/>
      <c r="F10" s="411"/>
      <c r="G10" s="411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2" t="s">
        <v>150</v>
      </c>
      <c r="G12" s="412"/>
      <c r="H12" s="52"/>
    </row>
    <row r="13" spans="1:20" ht="15" x14ac:dyDescent="0.25">
      <c r="A13" s="51"/>
      <c r="B13" s="47"/>
      <c r="C13" s="424" t="s">
        <v>117</v>
      </c>
      <c r="D13" s="424"/>
      <c r="E13" s="424"/>
      <c r="F13" s="114" t="s">
        <v>0</v>
      </c>
      <c r="G13" s="335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6"/>
      <c r="H14" s="52"/>
    </row>
    <row r="15" spans="1:20" x14ac:dyDescent="0.2">
      <c r="A15" s="106"/>
      <c r="B15" s="89" t="s">
        <v>6</v>
      </c>
      <c r="C15" s="81">
        <v>92647.555886916758</v>
      </c>
      <c r="D15" s="81">
        <v>91115.174406424063</v>
      </c>
      <c r="E15" s="81">
        <v>99563.351400586937</v>
      </c>
      <c r="F15" s="76">
        <v>9.2719758801967913</v>
      </c>
      <c r="G15" s="81">
        <v>8448.1769941628736</v>
      </c>
      <c r="H15" s="52"/>
      <c r="I15" s="299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9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9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9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9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9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9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9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9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9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299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9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9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9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9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9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9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ht="15" x14ac:dyDescent="0.2">
      <c r="A32" s="106"/>
      <c r="B32" s="86" t="s">
        <v>18</v>
      </c>
      <c r="C32" s="44">
        <v>28440.402398826296</v>
      </c>
      <c r="D32" s="44">
        <v>36867.279937711282</v>
      </c>
      <c r="E32" s="44">
        <v>42504.750743014047</v>
      </c>
      <c r="F32" s="75">
        <v>15.291257762513254</v>
      </c>
      <c r="G32" s="44">
        <v>5637.4708053027643</v>
      </c>
      <c r="H32" s="52"/>
      <c r="I32" s="299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81">
        <v>35203.991434196032</v>
      </c>
      <c r="D33" s="81">
        <v>34649.230755657882</v>
      </c>
      <c r="E33" s="81">
        <v>40572.856538493725</v>
      </c>
      <c r="F33" s="76">
        <v>17.095980642711872</v>
      </c>
      <c r="G33" s="81">
        <v>5923.625782835843</v>
      </c>
      <c r="H33" s="52"/>
      <c r="I33" s="299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4"/>
      <c r="C36" s="204"/>
      <c r="D36" s="54"/>
      <c r="E36" s="54"/>
      <c r="F36" s="54"/>
      <c r="G36" s="54"/>
      <c r="H36" s="55"/>
    </row>
  </sheetData>
  <sortState ref="B15:W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8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1" t="s">
        <v>120</v>
      </c>
      <c r="D8" s="411"/>
      <c r="E8" s="411"/>
      <c r="F8" s="411"/>
      <c r="G8" s="411"/>
      <c r="H8" s="224"/>
    </row>
    <row r="9" spans="1:19" ht="15" x14ac:dyDescent="0.25">
      <c r="A9" s="51"/>
      <c r="B9" s="63"/>
      <c r="C9" s="411" t="s">
        <v>121</v>
      </c>
      <c r="D9" s="411"/>
      <c r="E9" s="411"/>
      <c r="F9" s="411"/>
      <c r="G9" s="411"/>
      <c r="H9" s="224"/>
    </row>
    <row r="10" spans="1:19" ht="15" x14ac:dyDescent="0.25">
      <c r="A10" s="51"/>
      <c r="C10" s="411" t="s">
        <v>261</v>
      </c>
      <c r="D10" s="411"/>
      <c r="E10" s="411"/>
      <c r="F10" s="411"/>
      <c r="G10" s="411"/>
      <c r="H10" s="224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4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2" t="s">
        <v>150</v>
      </c>
      <c r="G12" s="412"/>
      <c r="H12" s="225"/>
    </row>
    <row r="13" spans="1:19" ht="15" x14ac:dyDescent="0.25">
      <c r="A13" s="51"/>
      <c r="B13" s="47"/>
      <c r="C13" s="424" t="s">
        <v>117</v>
      </c>
      <c r="D13" s="424"/>
      <c r="E13" s="424"/>
      <c r="F13" s="97" t="s">
        <v>0</v>
      </c>
      <c r="G13" s="15" t="s">
        <v>117</v>
      </c>
      <c r="H13" s="226"/>
    </row>
    <row r="14" spans="1:19" x14ac:dyDescent="0.2">
      <c r="A14" s="51"/>
      <c r="B14" s="47"/>
      <c r="C14" s="53"/>
      <c r="D14" s="53"/>
      <c r="E14" s="53"/>
      <c r="F14" s="53"/>
      <c r="G14" s="53"/>
      <c r="H14" s="227"/>
    </row>
    <row r="15" spans="1:19" x14ac:dyDescent="0.2">
      <c r="A15" s="106"/>
      <c r="B15" s="88" t="s">
        <v>6</v>
      </c>
      <c r="C15" s="81">
        <v>35002.485251656231</v>
      </c>
      <c r="D15" s="81">
        <v>31590.168556892648</v>
      </c>
      <c r="E15" s="81">
        <v>38604.298889868282</v>
      </c>
      <c r="F15" s="183">
        <v>22.203522973748811</v>
      </c>
      <c r="G15" s="81">
        <v>7014.1303329756338</v>
      </c>
      <c r="H15" s="217"/>
      <c r="I15" s="299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62">
        <v>23.871151323937024</v>
      </c>
      <c r="G16" s="45">
        <v>7313.8088998061139</v>
      </c>
      <c r="H16" s="218"/>
      <c r="I16" s="299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3">
        <v>35.648285635352565</v>
      </c>
      <c r="G17" s="81">
        <v>9811.4931097020126</v>
      </c>
      <c r="H17" s="217"/>
      <c r="I17" s="299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62">
        <v>25.205439166483679</v>
      </c>
      <c r="G18" s="45">
        <v>7163.4254987156419</v>
      </c>
      <c r="H18" s="217"/>
      <c r="I18" s="299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3">
        <v>34.788169629777684</v>
      </c>
      <c r="G19" s="81">
        <v>8538.1893537444084</v>
      </c>
      <c r="H19" s="217"/>
      <c r="I19" s="299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3">
        <v>39.649878908557625</v>
      </c>
      <c r="G20" s="81">
        <v>8936.719363196069</v>
      </c>
      <c r="H20" s="217"/>
      <c r="I20" s="299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3">
        <v>34.971775539279392</v>
      </c>
      <c r="G21" s="81">
        <v>8101.5776289329115</v>
      </c>
      <c r="H21" s="217"/>
      <c r="I21" s="299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62">
        <v>15.897707860403433</v>
      </c>
      <c r="G22" s="45">
        <v>4220.7939746997072</v>
      </c>
      <c r="H22" s="217"/>
      <c r="I22" s="299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3">
        <v>29.72666797242438</v>
      </c>
      <c r="G23" s="81">
        <v>6960.3449805264099</v>
      </c>
      <c r="H23" s="217"/>
      <c r="I23" s="299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81">
        <v>18389.395053783472</v>
      </c>
      <c r="D24" s="81">
        <v>18366.808297404888</v>
      </c>
      <c r="E24" s="81">
        <v>26904.520008779771</v>
      </c>
      <c r="F24" s="183">
        <v>46.484460299948836</v>
      </c>
      <c r="G24" s="81">
        <v>8537.7117113748827</v>
      </c>
      <c r="H24" s="217"/>
      <c r="I24" s="299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3">
        <v>22.988874143660311</v>
      </c>
      <c r="G25" s="81">
        <v>5024.2909326380613</v>
      </c>
      <c r="H25" s="217"/>
      <c r="I25" s="299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3">
        <v>53.585042161648829</v>
      </c>
      <c r="G26" s="81">
        <v>9272.9182582158537</v>
      </c>
      <c r="H26" s="217"/>
      <c r="I26" s="299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3">
        <v>39.717130025246995</v>
      </c>
      <c r="G27" s="81">
        <v>7551.6279324194147</v>
      </c>
      <c r="H27" s="217"/>
      <c r="I27" s="299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21">
        <v>-0.33167609238933249</v>
      </c>
      <c r="G28" s="81">
        <v>-87.871473755632906</v>
      </c>
      <c r="H28" s="217"/>
      <c r="I28" s="299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3">
        <v>44.218970371742451</v>
      </c>
      <c r="G29" s="81">
        <v>8081.8079414518215</v>
      </c>
      <c r="H29" s="217"/>
      <c r="I29" s="299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3">
        <v>23.363617020360316</v>
      </c>
      <c r="G30" s="81">
        <v>4949.2603889314523</v>
      </c>
      <c r="H30" s="217"/>
      <c r="I30" s="299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3">
        <v>48.357136134562715</v>
      </c>
      <c r="G31" s="81">
        <v>8429.4050946128082</v>
      </c>
      <c r="H31" s="217"/>
      <c r="I31" s="299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81">
        <v>14668.55836953986</v>
      </c>
      <c r="D32" s="81">
        <v>15198.815690028945</v>
      </c>
      <c r="E32" s="81">
        <v>22352.175733402364</v>
      </c>
      <c r="F32" s="183">
        <v>47.065246327490627</v>
      </c>
      <c r="G32" s="81">
        <v>7153.3600433734191</v>
      </c>
      <c r="H32" s="217"/>
      <c r="I32" s="299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ht="15" x14ac:dyDescent="0.2">
      <c r="A33" s="106"/>
      <c r="B33" s="107" t="s">
        <v>18</v>
      </c>
      <c r="C33" s="44">
        <v>12503.543625362217</v>
      </c>
      <c r="D33" s="44">
        <v>15568.906130511981</v>
      </c>
      <c r="E33" s="44">
        <v>21680.219702378785</v>
      </c>
      <c r="F33" s="162">
        <v>39.253326602630324</v>
      </c>
      <c r="G33" s="44">
        <v>6111.3135718668036</v>
      </c>
      <c r="H33" s="217"/>
      <c r="I33" s="299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3" t="s">
        <v>242</v>
      </c>
      <c r="B36" s="214"/>
      <c r="C36" s="214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4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122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123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9"/>
      <c r="H13" s="97" t="s">
        <v>0</v>
      </c>
      <c r="I13" s="15" t="s">
        <v>108</v>
      </c>
      <c r="J13" s="423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5" t="s">
        <v>0</v>
      </c>
      <c r="P14" s="147"/>
      <c r="Q14" s="147"/>
    </row>
    <row r="15" spans="1:21" ht="15" x14ac:dyDescent="0.2">
      <c r="A15" s="51"/>
      <c r="B15" s="43" t="s">
        <v>18</v>
      </c>
      <c r="C15" s="44">
        <v>42482.716100194128</v>
      </c>
      <c r="D15" s="75">
        <v>23.503988920308693</v>
      </c>
      <c r="E15" s="44">
        <v>54317.966481941723</v>
      </c>
      <c r="F15" s="75">
        <v>24.417194237020187</v>
      </c>
      <c r="G15" s="79">
        <v>14.274026117403896</v>
      </c>
      <c r="H15" s="75">
        <v>27.858977645954973</v>
      </c>
      <c r="I15" s="44">
        <v>11835.250381747595</v>
      </c>
      <c r="J15" s="72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2">
        <f>+E15/$M$16*100</f>
        <v>14.274026117403896</v>
      </c>
      <c r="Q15" s="192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2">
        <f t="shared" ref="P16:P33" si="1">+E16/$M$16*100</f>
        <v>14.162202697478662</v>
      </c>
      <c r="Q16" s="192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2">
        <f t="shared" si="1"/>
        <v>12.934017379018329</v>
      </c>
      <c r="Q17" s="192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81">
        <v>37790.159912995317</v>
      </c>
      <c r="D18" s="76">
        <v>19.649202375829994</v>
      </c>
      <c r="E18" s="81">
        <v>46205.23922995507</v>
      </c>
      <c r="F18" s="76">
        <v>20.310388406532574</v>
      </c>
      <c r="G18" s="82">
        <v>12.142111243220773</v>
      </c>
      <c r="H18" s="76">
        <v>22.267911372520999</v>
      </c>
      <c r="I18" s="81">
        <v>8415.0793169597528</v>
      </c>
      <c r="J18" s="80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2">
        <f t="shared" si="1"/>
        <v>12.142111243220773</v>
      </c>
      <c r="Q18" s="192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2">
        <f t="shared" si="1"/>
        <v>10.31780693663778</v>
      </c>
      <c r="Q19" s="192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2">
        <f t="shared" si="1"/>
        <v>5.9511462235452584</v>
      </c>
      <c r="Q20" s="192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2">
        <f t="shared" si="1"/>
        <v>5.7361369708142167</v>
      </c>
      <c r="Q21" s="192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2">
        <f t="shared" si="1"/>
        <v>4.5856351955228112</v>
      </c>
      <c r="Q22" s="192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2">
        <f t="shared" si="1"/>
        <v>4.1131036885777972</v>
      </c>
      <c r="Q23" s="192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2">
        <f t="shared" si="1"/>
        <v>3.4516266338021113</v>
      </c>
      <c r="Q24" s="192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2">
        <f t="shared" si="1"/>
        <v>2.2975759011824048</v>
      </c>
      <c r="Q25" s="192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2">
        <f t="shared" si="1"/>
        <v>2.2618827653251206</v>
      </c>
      <c r="Q26" s="192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2">
        <f t="shared" si="1"/>
        <v>2.2215557949137246</v>
      </c>
      <c r="Q27" s="192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2">
        <f t="shared" si="1"/>
        <v>1.7617283183503265</v>
      </c>
      <c r="Q28" s="192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2">
        <f t="shared" si="1"/>
        <v>1.132059706545399</v>
      </c>
      <c r="Q29" s="192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2">
        <f t="shared" si="1"/>
        <v>1.0608219464567199</v>
      </c>
      <c r="Q30" s="192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81">
        <v>2981.8620072510748</v>
      </c>
      <c r="D31" s="76">
        <v>4.5724241573654094</v>
      </c>
      <c r="E31" s="81">
        <v>2287.0415994821983</v>
      </c>
      <c r="F31" s="76">
        <v>3.9161567701797706</v>
      </c>
      <c r="G31" s="82">
        <v>0.60100356543080757</v>
      </c>
      <c r="H31" s="76">
        <v>-23.301561443127238</v>
      </c>
      <c r="I31" s="81">
        <v>-694.82040776887652</v>
      </c>
      <c r="J31" s="80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2">
        <f t="shared" si="1"/>
        <v>0.60100356543080757</v>
      </c>
      <c r="Q31" s="192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2">
        <f t="shared" si="1"/>
        <v>0.56984156609532743</v>
      </c>
      <c r="Q32" s="192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2">
        <f t="shared" si="1"/>
        <v>0.42571734967852287</v>
      </c>
      <c r="Q33" s="192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3" t="s">
        <v>245</v>
      </c>
      <c r="B36" s="214"/>
      <c r="C36" s="214"/>
      <c r="D36" s="214"/>
      <c r="E36" s="214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0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124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123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150</v>
      </c>
      <c r="I12" s="412"/>
      <c r="J12" s="423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9"/>
      <c r="H13" s="97" t="s">
        <v>0</v>
      </c>
      <c r="I13" s="15" t="s">
        <v>108</v>
      </c>
      <c r="J13" s="423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2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8">
        <v>388559.83322918159</v>
      </c>
      <c r="O15" s="169">
        <f t="shared" ref="O15:O33" si="3">+E15/N15*100</f>
        <v>68.01717469543533</v>
      </c>
      <c r="P15" s="192">
        <f>+E15/$M$16*100</f>
        <v>16.50715534356662</v>
      </c>
      <c r="Q15" s="192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8">
        <v>440701.35389199143</v>
      </c>
      <c r="O16" s="169">
        <f t="shared" si="3"/>
        <v>55.934810019083656</v>
      </c>
      <c r="P16" s="192">
        <f t="shared" ref="P16:P33" si="4">+E16/$M$16*100</f>
        <v>15.396510344514017</v>
      </c>
      <c r="Q16" s="192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4"/>
      <c r="M17" s="145"/>
      <c r="N17" s="168">
        <v>284955.31082124275</v>
      </c>
      <c r="O17" s="169">
        <f t="shared" si="3"/>
        <v>57.929932216077752</v>
      </c>
      <c r="P17" s="192">
        <f t="shared" si="4"/>
        <v>10.310400177371609</v>
      </c>
      <c r="Q17" s="192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81">
        <v>131595.03792117853</v>
      </c>
      <c r="D18" s="76">
        <v>68.423566815314615</v>
      </c>
      <c r="E18" s="81">
        <v>155867.0410171352</v>
      </c>
      <c r="F18" s="76">
        <v>68.514311268463445</v>
      </c>
      <c r="G18" s="82">
        <f t="shared" si="0"/>
        <v>9.7353156405374861</v>
      </c>
      <c r="H18" s="76">
        <f t="shared" si="1"/>
        <v>18.444466812262995</v>
      </c>
      <c r="I18" s="81">
        <f t="shared" si="2"/>
        <v>24272.003095956665</v>
      </c>
      <c r="J18" s="80">
        <v>4</v>
      </c>
      <c r="K18" s="52"/>
      <c r="L18" s="104"/>
      <c r="M18" s="145"/>
      <c r="N18" s="168">
        <v>227495.59636729426</v>
      </c>
      <c r="O18" s="169">
        <f t="shared" si="3"/>
        <v>68.514311268463445</v>
      </c>
      <c r="P18" s="192">
        <f t="shared" si="4"/>
        <v>9.7353156405374861</v>
      </c>
      <c r="Q18" s="192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6" t="s">
        <v>18</v>
      </c>
      <c r="C19" s="44">
        <v>118141.19187766712</v>
      </c>
      <c r="D19" s="75">
        <v>65.362799741329695</v>
      </c>
      <c r="E19" s="44">
        <v>137552.92963395055</v>
      </c>
      <c r="F19" s="75">
        <v>61.83325367785892</v>
      </c>
      <c r="G19" s="79">
        <f t="shared" si="0"/>
        <v>8.5914326629190025</v>
      </c>
      <c r="H19" s="75">
        <f t="shared" si="1"/>
        <v>16.430964888507216</v>
      </c>
      <c r="I19" s="44">
        <f t="shared" si="2"/>
        <v>19411.73775628343</v>
      </c>
      <c r="J19" s="72">
        <v>5</v>
      </c>
      <c r="K19" s="52"/>
      <c r="L19" s="104"/>
      <c r="M19" s="145"/>
      <c r="N19" s="168">
        <v>222457.85471775217</v>
      </c>
      <c r="O19" s="169">
        <f t="shared" si="3"/>
        <v>61.83325367785892</v>
      </c>
      <c r="P19" s="192">
        <f t="shared" si="4"/>
        <v>8.5914326629190025</v>
      </c>
      <c r="Q19" s="192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8">
        <v>119193.62879120374</v>
      </c>
      <c r="O20" s="169">
        <f t="shared" si="3"/>
        <v>67.664609828264801</v>
      </c>
      <c r="P20" s="192">
        <f t="shared" si="4"/>
        <v>5.0374456073609197</v>
      </c>
      <c r="Q20" s="192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8">
        <v>183190.57584395257</v>
      </c>
      <c r="O21" s="169">
        <f t="shared" si="3"/>
        <v>43.957288746598635</v>
      </c>
      <c r="P21" s="192">
        <f t="shared" si="4"/>
        <v>5.0295574297379169</v>
      </c>
      <c r="Q21" s="192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8">
        <v>141029.17999930022</v>
      </c>
      <c r="O22" s="169">
        <f t="shared" si="3"/>
        <v>54.407446731643859</v>
      </c>
      <c r="P22" s="192">
        <f t="shared" si="4"/>
        <v>4.7925104919462695</v>
      </c>
      <c r="Q22" s="192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8">
        <v>112436.91093209662</v>
      </c>
      <c r="O23" s="169">
        <f t="shared" si="3"/>
        <v>67.352848200754551</v>
      </c>
      <c r="P23" s="192">
        <f t="shared" si="4"/>
        <v>4.729994298214681</v>
      </c>
      <c r="Q23" s="192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8">
        <v>99594.871365947824</v>
      </c>
      <c r="O24" s="169">
        <f t="shared" si="3"/>
        <v>65.475685874004171</v>
      </c>
      <c r="P24" s="192">
        <f t="shared" si="4"/>
        <v>4.0729846892283632</v>
      </c>
      <c r="Q24" s="192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8">
        <v>96839.53718528006</v>
      </c>
      <c r="O25" s="169">
        <f t="shared" si="3"/>
        <v>54.252704381440431</v>
      </c>
      <c r="P25" s="192">
        <f t="shared" si="4"/>
        <v>3.2814806142802042</v>
      </c>
      <c r="Q25" s="192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8">
        <v>75818.581202921021</v>
      </c>
      <c r="O26" s="169">
        <f t="shared" si="3"/>
        <v>66.514728018062556</v>
      </c>
      <c r="P26" s="192">
        <f t="shared" si="4"/>
        <v>3.1498452581230465</v>
      </c>
      <c r="Q26" s="192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8">
        <v>63229.664730152901</v>
      </c>
      <c r="O27" s="169">
        <f t="shared" si="3"/>
        <v>65.272015595148503</v>
      </c>
      <c r="P27" s="192">
        <f t="shared" si="4"/>
        <v>2.5777669364545961</v>
      </c>
      <c r="Q27" s="192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8">
        <v>35013.812698472429</v>
      </c>
      <c r="O28" s="169">
        <f t="shared" si="3"/>
        <v>64.10394426495219</v>
      </c>
      <c r="P28" s="192">
        <f t="shared" si="4"/>
        <v>1.4019092535776734</v>
      </c>
      <c r="Q28" s="192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81">
        <v>18526.128134295719</v>
      </c>
      <c r="D29" s="76">
        <v>28.408194483081633</v>
      </c>
      <c r="E29" s="81">
        <v>21138.458883404444</v>
      </c>
      <c r="F29" s="76">
        <v>36.195895556142624</v>
      </c>
      <c r="G29" s="82">
        <f t="shared" si="0"/>
        <v>1.3202891903352578</v>
      </c>
      <c r="H29" s="76">
        <f t="shared" si="1"/>
        <v>14.10079175838559</v>
      </c>
      <c r="I29" s="81">
        <f t="shared" si="2"/>
        <v>2612.3307491087253</v>
      </c>
      <c r="J29" s="80">
        <v>15</v>
      </c>
      <c r="K29" s="52"/>
      <c r="L29" s="104"/>
      <c r="M29" s="145"/>
      <c r="N29" s="168">
        <v>58400.154378324645</v>
      </c>
      <c r="O29" s="169">
        <f t="shared" si="3"/>
        <v>36.195895556142624</v>
      </c>
      <c r="P29" s="192">
        <f t="shared" si="4"/>
        <v>1.3202891903352578</v>
      </c>
      <c r="Q29" s="192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8">
        <v>57446.299790229365</v>
      </c>
      <c r="O30" s="169">
        <f t="shared" si="3"/>
        <v>36.330688920118774</v>
      </c>
      <c r="P30" s="192">
        <f t="shared" si="4"/>
        <v>1.3035612426897074</v>
      </c>
      <c r="Q30" s="192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8">
        <v>33826.982291412693</v>
      </c>
      <c r="O31" s="169">
        <f t="shared" si="3"/>
        <v>59.580256749729145</v>
      </c>
      <c r="P31" s="192">
        <f t="shared" si="4"/>
        <v>1.2588134440332446</v>
      </c>
      <c r="Q31" s="192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8">
        <v>34997.969041075368</v>
      </c>
      <c r="O32" s="169">
        <f t="shared" si="3"/>
        <v>54.470368621756094</v>
      </c>
      <c r="P32" s="192">
        <f t="shared" si="4"/>
        <v>1.1906905395110392</v>
      </c>
      <c r="Q32" s="192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8">
        <v>10106.415363423206</v>
      </c>
      <c r="O33" s="169">
        <f t="shared" si="3"/>
        <v>49.480071281454819</v>
      </c>
      <c r="P33" s="192">
        <f t="shared" si="4"/>
        <v>0.31233683559832337</v>
      </c>
      <c r="Q33" s="192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1" t="s">
        <v>125</v>
      </c>
      <c r="D8" s="411"/>
      <c r="E8" s="411"/>
      <c r="F8" s="411"/>
      <c r="G8" s="411"/>
      <c r="H8" s="411"/>
      <c r="I8" s="411"/>
      <c r="J8" s="411"/>
      <c r="K8" s="52"/>
    </row>
    <row r="9" spans="1:21" ht="15" x14ac:dyDescent="0.25">
      <c r="A9" s="51"/>
      <c r="B9" s="63"/>
      <c r="C9" s="411" t="s">
        <v>126</v>
      </c>
      <c r="D9" s="411"/>
      <c r="E9" s="411"/>
      <c r="F9" s="411"/>
      <c r="G9" s="411"/>
      <c r="H9" s="411"/>
      <c r="I9" s="411"/>
      <c r="J9" s="411"/>
      <c r="K9" s="52"/>
    </row>
    <row r="10" spans="1:21" ht="15" x14ac:dyDescent="0.25">
      <c r="A10" s="51"/>
      <c r="C10" s="411" t="s">
        <v>260</v>
      </c>
      <c r="D10" s="411"/>
      <c r="E10" s="411"/>
      <c r="F10" s="411"/>
      <c r="G10" s="411"/>
      <c r="H10" s="411"/>
      <c r="I10" s="411"/>
      <c r="J10" s="41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4">
        <v>2014</v>
      </c>
      <c r="D12" s="414"/>
      <c r="E12" s="421">
        <v>2017</v>
      </c>
      <c r="F12" s="415"/>
      <c r="G12" s="409" t="s">
        <v>396</v>
      </c>
      <c r="H12" s="412" t="s">
        <v>157</v>
      </c>
      <c r="I12" s="412"/>
      <c r="J12" s="423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8" t="s">
        <v>108</v>
      </c>
      <c r="D13" s="348" t="s">
        <v>394</v>
      </c>
      <c r="E13" s="348" t="s">
        <v>108</v>
      </c>
      <c r="F13" s="348" t="s">
        <v>395</v>
      </c>
      <c r="G13" s="409"/>
      <c r="H13" s="97" t="s">
        <v>0</v>
      </c>
      <c r="I13" s="15" t="s">
        <v>108</v>
      </c>
      <c r="J13" s="423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8" t="s">
        <v>208</v>
      </c>
      <c r="O14" s="216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8">
        <v>58400.154378324645</v>
      </c>
      <c r="O15" s="169">
        <f>+E15/N15*100</f>
        <v>248.24789322983278</v>
      </c>
      <c r="P15" s="192">
        <f>+E15/$M$15*100</f>
        <v>20.601838409147152</v>
      </c>
      <c r="Q15" s="192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8">
        <v>57446.299790229365</v>
      </c>
      <c r="O16" s="169">
        <f t="shared" ref="O16:O33" si="0">+E16/N16*100</f>
        <v>151.46855388339685</v>
      </c>
      <c r="P16" s="192">
        <f t="shared" ref="P16:P33" si="1">+E16/$M$15*100</f>
        <v>12.36490970272612</v>
      </c>
      <c r="Q16" s="192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5"/>
      <c r="M17" s="145"/>
      <c r="N17" s="168">
        <v>183190.57584395257</v>
      </c>
      <c r="O17" s="169">
        <f t="shared" si="0"/>
        <v>44.007617587698888</v>
      </c>
      <c r="P17" s="192">
        <f t="shared" si="1"/>
        <v>11.456115820781456</v>
      </c>
      <c r="Q17" s="192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8">
        <v>75818.581202921021</v>
      </c>
      <c r="O18" s="169">
        <f t="shared" si="0"/>
        <v>92.826817222664019</v>
      </c>
      <c r="P18" s="192">
        <f t="shared" si="1"/>
        <v>10.001278544056488</v>
      </c>
      <c r="Q18" s="192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8">
        <v>96839.53718528006</v>
      </c>
      <c r="O19" s="169">
        <f t="shared" si="0"/>
        <v>52.833878866582232</v>
      </c>
      <c r="P19" s="192">
        <f t="shared" si="1"/>
        <v>7.2706227513756865</v>
      </c>
      <c r="Q19" s="192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8">
        <v>10106.415363423206</v>
      </c>
      <c r="O20" s="169">
        <f t="shared" si="0"/>
        <v>353.18324805828877</v>
      </c>
      <c r="P20" s="192">
        <f t="shared" si="1"/>
        <v>5.072285020905225</v>
      </c>
      <c r="Q20" s="192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81">
        <v>43706.038667390247</v>
      </c>
      <c r="D21" s="76">
        <v>67.019381359552966</v>
      </c>
      <c r="E21" s="81">
        <v>34974.653895438001</v>
      </c>
      <c r="F21" s="76">
        <v>59.887947673677601</v>
      </c>
      <c r="G21" s="82">
        <v>4.9700394415282627</v>
      </c>
      <c r="H21" s="76">
        <v>-19.977524932880421</v>
      </c>
      <c r="I21" s="81">
        <v>-8731.3847719522455</v>
      </c>
      <c r="J21" s="80">
        <v>7</v>
      </c>
      <c r="K21" s="52"/>
      <c r="L21" s="145"/>
      <c r="M21" s="145"/>
      <c r="N21" s="168">
        <v>141029.17999930022</v>
      </c>
      <c r="O21" s="169">
        <f t="shared" si="0"/>
        <v>24.799586791621099</v>
      </c>
      <c r="P21" s="192">
        <f t="shared" si="1"/>
        <v>4.9700394415282627</v>
      </c>
      <c r="Q21" s="192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8">
        <v>35013.812698472429</v>
      </c>
      <c r="O22" s="169">
        <f t="shared" si="0"/>
        <v>98.267517981729242</v>
      </c>
      <c r="P22" s="192">
        <f t="shared" si="1"/>
        <v>4.8894026197113218</v>
      </c>
      <c r="Q22" s="192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43" t="s">
        <v>18</v>
      </c>
      <c r="C23" s="44">
        <v>20122.927141205764</v>
      </c>
      <c r="D23" s="75">
        <v>11.13321133836163</v>
      </c>
      <c r="E23" s="44">
        <v>30586.958601859897</v>
      </c>
      <c r="F23" s="75">
        <v>13.749552085120891</v>
      </c>
      <c r="G23" s="79">
        <v>4.3465302359279301</v>
      </c>
      <c r="H23" s="75">
        <v>52.000543396228437</v>
      </c>
      <c r="I23" s="44">
        <v>10464.031460654132</v>
      </c>
      <c r="J23" s="72">
        <v>9</v>
      </c>
      <c r="K23" s="52"/>
      <c r="L23" s="145"/>
      <c r="M23" s="145"/>
      <c r="N23" s="168">
        <v>440701.35389199143</v>
      </c>
      <c r="O23" s="169">
        <f t="shared" si="0"/>
        <v>6.9405184104236382</v>
      </c>
      <c r="P23" s="192">
        <f t="shared" si="1"/>
        <v>4.3465302359279301</v>
      </c>
      <c r="Q23" s="192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81">
        <v>22938.944338029931</v>
      </c>
      <c r="D24" s="76">
        <v>11.92723080885539</v>
      </c>
      <c r="E24" s="81">
        <v>25423.316120204003</v>
      </c>
      <c r="F24" s="76">
        <v>11.175300325003992</v>
      </c>
      <c r="G24" s="82">
        <v>3.6127558039491157</v>
      </c>
      <c r="H24" s="76">
        <v>10.830366670602576</v>
      </c>
      <c r="I24" s="81">
        <v>2484.371782174072</v>
      </c>
      <c r="J24" s="80">
        <v>10</v>
      </c>
      <c r="K24" s="52"/>
      <c r="L24" s="145"/>
      <c r="M24" s="145"/>
      <c r="N24" s="168">
        <v>284955.31082124275</v>
      </c>
      <c r="O24" s="169">
        <f t="shared" si="0"/>
        <v>8.9218607812340345</v>
      </c>
      <c r="P24" s="192">
        <f t="shared" si="1"/>
        <v>3.6127558039491157</v>
      </c>
      <c r="Q24" s="192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8">
        <v>388559.83322918159</v>
      </c>
      <c r="O25" s="169">
        <f t="shared" si="0"/>
        <v>4.9560977977622107</v>
      </c>
      <c r="P25" s="192">
        <f t="shared" si="1"/>
        <v>2.7365550022541094</v>
      </c>
      <c r="Q25" s="192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8">
        <v>33826.982291412693</v>
      </c>
      <c r="O26" s="169">
        <f t="shared" si="0"/>
        <v>49.206071793698477</v>
      </c>
      <c r="P26" s="192">
        <f t="shared" si="1"/>
        <v>2.3653116005887935</v>
      </c>
      <c r="Q26" s="192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8">
        <v>112436.91093209662</v>
      </c>
      <c r="O27" s="169">
        <f t="shared" si="0"/>
        <v>14.137176965170834</v>
      </c>
      <c r="P27" s="192">
        <f t="shared" si="1"/>
        <v>2.2588011988991799</v>
      </c>
      <c r="Q27" s="192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8">
        <v>34997.969041075368</v>
      </c>
      <c r="O28" s="169">
        <f t="shared" si="0"/>
        <v>38.586650184405791</v>
      </c>
      <c r="P28" s="192">
        <f t="shared" si="1"/>
        <v>1.9190501770675188</v>
      </c>
      <c r="Q28" s="192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8">
        <v>63229.664730152901</v>
      </c>
      <c r="O29" s="169">
        <f t="shared" si="0"/>
        <v>19.85826816778637</v>
      </c>
      <c r="P29" s="192">
        <f t="shared" si="1"/>
        <v>1.7843032229538753</v>
      </c>
      <c r="Q29" s="192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8">
        <v>227495.59636729426</v>
      </c>
      <c r="O30" s="169">
        <f t="shared" si="0"/>
        <v>4.2356680160103561</v>
      </c>
      <c r="P30" s="192">
        <f t="shared" si="1"/>
        <v>1.3693085432527368</v>
      </c>
      <c r="Q30" s="192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8">
        <v>119193.62879120374</v>
      </c>
      <c r="O31" s="169">
        <f t="shared" si="0"/>
        <v>7.7440517227621521</v>
      </c>
      <c r="P31" s="192">
        <f t="shared" si="1"/>
        <v>1.3116793958876796</v>
      </c>
      <c r="Q31" s="192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8">
        <v>222457.85471775217</v>
      </c>
      <c r="O32" s="169">
        <f t="shared" si="0"/>
        <v>3.7133642414231685</v>
      </c>
      <c r="P32" s="192">
        <f t="shared" si="1"/>
        <v>1.1738745998733728</v>
      </c>
      <c r="Q32" s="192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8">
        <v>99594.871365947824</v>
      </c>
      <c r="O33" s="169">
        <f t="shared" si="0"/>
        <v>3.4999205181329271</v>
      </c>
      <c r="P33" s="192">
        <f t="shared" si="1"/>
        <v>0.49533790911398828</v>
      </c>
      <c r="Q33" s="192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3" t="s">
        <v>245</v>
      </c>
      <c r="B36" s="214"/>
      <c r="C36" s="214"/>
      <c r="D36" s="214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8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4" t="s">
        <v>358</v>
      </c>
      <c r="D8" s="435"/>
      <c r="E8" s="435"/>
      <c r="F8" s="435"/>
      <c r="G8" s="224"/>
    </row>
    <row r="9" spans="1:17" ht="15" x14ac:dyDescent="0.25">
      <c r="A9" s="51"/>
      <c r="B9" s="63"/>
      <c r="C9" s="411" t="s">
        <v>359</v>
      </c>
      <c r="D9" s="411"/>
      <c r="E9" s="411"/>
      <c r="F9" s="411"/>
      <c r="G9" s="224"/>
    </row>
    <row r="10" spans="1:17" ht="15" x14ac:dyDescent="0.25">
      <c r="A10" s="51"/>
      <c r="C10" s="435" t="s">
        <v>262</v>
      </c>
      <c r="D10" s="435"/>
      <c r="E10" s="435"/>
      <c r="F10" s="435"/>
      <c r="G10" s="224"/>
    </row>
    <row r="11" spans="1:17" ht="15" x14ac:dyDescent="0.25">
      <c r="A11" s="51"/>
      <c r="B11" s="122"/>
      <c r="C11" s="122"/>
      <c r="D11" s="122"/>
      <c r="E11" s="122"/>
      <c r="F11" s="122"/>
      <c r="G11" s="224"/>
    </row>
    <row r="12" spans="1:17" ht="15" customHeight="1" x14ac:dyDescent="0.2">
      <c r="A12" s="51"/>
      <c r="B12" s="47"/>
      <c r="C12" s="431" t="s">
        <v>360</v>
      </c>
      <c r="D12" s="431"/>
      <c r="E12" s="421" t="s">
        <v>361</v>
      </c>
      <c r="F12" s="421"/>
      <c r="G12" s="225"/>
    </row>
    <row r="13" spans="1:17" ht="15" customHeight="1" x14ac:dyDescent="0.25">
      <c r="A13" s="51"/>
      <c r="B13" s="47"/>
      <c r="C13" s="432" t="s">
        <v>117</v>
      </c>
      <c r="D13" s="432"/>
      <c r="E13" s="436" t="s">
        <v>117</v>
      </c>
      <c r="F13" s="436"/>
      <c r="G13" s="225"/>
    </row>
    <row r="14" spans="1:17" ht="11.25" customHeight="1" x14ac:dyDescent="0.2">
      <c r="A14" s="51"/>
      <c r="B14" s="47"/>
      <c r="C14" s="433"/>
      <c r="D14" s="433"/>
      <c r="E14" s="123"/>
      <c r="F14" s="15"/>
      <c r="G14" s="226"/>
    </row>
    <row r="15" spans="1:17" ht="15" customHeight="1" x14ac:dyDescent="0.2">
      <c r="A15" s="106"/>
      <c r="B15" s="88" t="s">
        <v>22</v>
      </c>
      <c r="C15" s="425">
        <v>80328.91</v>
      </c>
      <c r="D15" s="426"/>
      <c r="E15" s="425">
        <v>72023.072087759007</v>
      </c>
      <c r="F15" s="426"/>
      <c r="G15" s="217"/>
      <c r="H15" s="288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25">
        <v>105156.62925170068</v>
      </c>
      <c r="D16" s="426"/>
      <c r="E16" s="425">
        <v>72278.079540047955</v>
      </c>
      <c r="F16" s="426"/>
      <c r="G16" s="217"/>
      <c r="H16" s="288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107" t="s">
        <v>18</v>
      </c>
      <c r="C17" s="429">
        <v>56534.136666666665</v>
      </c>
      <c r="D17" s="430"/>
      <c r="E17" s="429">
        <v>71197.170801509841</v>
      </c>
      <c r="F17" s="430"/>
      <c r="G17" s="217"/>
      <c r="H17" s="288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27">
        <v>112467.90243902439</v>
      </c>
      <c r="D18" s="428"/>
      <c r="E18" s="427">
        <v>72448.188958881481</v>
      </c>
      <c r="F18" s="428"/>
      <c r="G18" s="217"/>
      <c r="H18" s="288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27">
        <v>47510.388268156421</v>
      </c>
      <c r="D19" s="428"/>
      <c r="E19" s="427">
        <v>71411.441784477691</v>
      </c>
      <c r="F19" s="428"/>
      <c r="G19" s="217"/>
      <c r="H19" s="288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27">
        <v>54949.900813008127</v>
      </c>
      <c r="D20" s="428"/>
      <c r="E20" s="427">
        <v>72596.494758785382</v>
      </c>
      <c r="F20" s="428"/>
      <c r="G20" s="217"/>
      <c r="H20" s="288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27">
        <v>66433.515021459229</v>
      </c>
      <c r="D21" s="428"/>
      <c r="E21" s="427">
        <v>74602.068357354248</v>
      </c>
      <c r="F21" s="428"/>
      <c r="G21" s="217"/>
      <c r="H21" s="288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27">
        <v>70415.38</v>
      </c>
      <c r="D22" s="428"/>
      <c r="E22" s="427">
        <v>74737.913529196274</v>
      </c>
      <c r="F22" s="428"/>
      <c r="G22" s="217"/>
      <c r="H22" s="288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27">
        <v>51871.182692307695</v>
      </c>
      <c r="D23" s="428"/>
      <c r="E23" s="427">
        <v>72221.125923781583</v>
      </c>
      <c r="F23" s="428"/>
      <c r="G23" s="217"/>
      <c r="H23" s="288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27">
        <v>64928.866666666669</v>
      </c>
      <c r="D24" s="428"/>
      <c r="E24" s="427">
        <v>75951.043035000606</v>
      </c>
      <c r="F24" s="428"/>
      <c r="G24" s="217"/>
      <c r="H24" s="288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27">
        <v>70166.608843537411</v>
      </c>
      <c r="D25" s="428"/>
      <c r="E25" s="427">
        <v>76056.119486200318</v>
      </c>
      <c r="F25" s="428"/>
      <c r="G25" s="217"/>
      <c r="H25" s="288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27">
        <v>63336.681274900395</v>
      </c>
      <c r="D26" s="428"/>
      <c r="E26" s="427">
        <v>76894.929342752512</v>
      </c>
      <c r="F26" s="428"/>
      <c r="G26" s="217"/>
      <c r="H26" s="288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27">
        <v>52734.620817843868</v>
      </c>
      <c r="D27" s="428"/>
      <c r="E27" s="427">
        <v>78596.482489319736</v>
      </c>
      <c r="F27" s="428"/>
      <c r="G27" s="218"/>
      <c r="H27" s="337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27">
        <v>55836.457943925234</v>
      </c>
      <c r="D28" s="428"/>
      <c r="E28" s="427">
        <v>80461.732662420225</v>
      </c>
      <c r="F28" s="428"/>
      <c r="G28" s="217"/>
      <c r="H28" s="288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27">
        <v>94622.309686221008</v>
      </c>
      <c r="D29" s="428"/>
      <c r="E29" s="427">
        <v>81914.550269714397</v>
      </c>
      <c r="F29" s="428"/>
      <c r="G29" s="217"/>
      <c r="H29" s="288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25">
        <v>79258.691011235962</v>
      </c>
      <c r="D30" s="426"/>
      <c r="E30" s="425">
        <v>80729.287271266949</v>
      </c>
      <c r="F30" s="426"/>
      <c r="G30" s="217"/>
      <c r="H30" s="288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27">
        <v>47712.084615384614</v>
      </c>
      <c r="D31" s="428"/>
      <c r="E31" s="427">
        <v>77929.214844059956</v>
      </c>
      <c r="F31" s="428"/>
      <c r="G31" s="217"/>
      <c r="H31" s="288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27">
        <v>93764.759920634926</v>
      </c>
      <c r="D32" s="428"/>
      <c r="E32" s="427">
        <v>83770.247402341251</v>
      </c>
      <c r="F32" s="428"/>
      <c r="G32" s="217"/>
      <c r="H32" s="288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27">
        <v>61338.751269035536</v>
      </c>
      <c r="D33" s="428"/>
      <c r="E33" s="427">
        <v>60057.704428607423</v>
      </c>
      <c r="F33" s="428"/>
      <c r="G33" s="217"/>
      <c r="H33" s="288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8"/>
    </row>
    <row r="35" spans="1:17" x14ac:dyDescent="0.2">
      <c r="A35" s="213" t="s">
        <v>387</v>
      </c>
      <c r="B35" s="54"/>
      <c r="C35" s="54"/>
      <c r="D35" s="54"/>
      <c r="E35" s="54"/>
      <c r="F35" s="54"/>
      <c r="G35" s="55"/>
      <c r="H35" s="228"/>
    </row>
    <row r="36" spans="1:17" x14ac:dyDescent="0.2">
      <c r="H36" s="228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8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5" t="s">
        <v>367</v>
      </c>
      <c r="D8" s="435"/>
      <c r="E8" s="212"/>
    </row>
    <row r="9" spans="1:16" ht="15" x14ac:dyDescent="0.25">
      <c r="A9" s="51"/>
      <c r="B9" s="63"/>
      <c r="C9" s="435" t="s">
        <v>366</v>
      </c>
      <c r="D9" s="435"/>
      <c r="E9" s="212"/>
    </row>
    <row r="10" spans="1:16" ht="15" x14ac:dyDescent="0.2">
      <c r="A10" s="51"/>
      <c r="C10" s="435" t="s">
        <v>262</v>
      </c>
      <c r="D10" s="435"/>
      <c r="E10" s="212"/>
    </row>
    <row r="11" spans="1:16" ht="15" x14ac:dyDescent="0.25">
      <c r="A11" s="51"/>
      <c r="B11" s="122"/>
      <c r="C11" s="122"/>
      <c r="D11" s="122"/>
      <c r="E11" s="224"/>
    </row>
    <row r="12" spans="1:16" ht="14.25" customHeight="1" x14ac:dyDescent="0.2">
      <c r="A12" s="51"/>
      <c r="B12" s="47"/>
      <c r="C12" s="230" t="s">
        <v>250</v>
      </c>
      <c r="D12" s="230" t="s">
        <v>251</v>
      </c>
      <c r="E12" s="225"/>
    </row>
    <row r="13" spans="1:16" ht="19.5" customHeight="1" x14ac:dyDescent="0.2">
      <c r="A13" s="51"/>
      <c r="B13" s="47"/>
      <c r="C13" s="285" t="s">
        <v>117</v>
      </c>
      <c r="D13" s="285" t="s">
        <v>117</v>
      </c>
      <c r="E13" s="226"/>
    </row>
    <row r="14" spans="1:16" ht="4.5" customHeight="1" x14ac:dyDescent="0.2">
      <c r="A14" s="51"/>
      <c r="B14" s="47"/>
      <c r="C14" s="53"/>
      <c r="D14" s="53"/>
      <c r="E14" s="227"/>
    </row>
    <row r="15" spans="1:16" x14ac:dyDescent="0.2">
      <c r="A15" s="106"/>
      <c r="B15" s="88" t="s">
        <v>22</v>
      </c>
      <c r="C15" s="360">
        <v>18701.705860027199</v>
      </c>
      <c r="D15" s="360">
        <v>57076.560332462381</v>
      </c>
      <c r="E15" s="217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60">
        <v>26790.534514107494</v>
      </c>
      <c r="D16" s="360">
        <v>66209.807902959219</v>
      </c>
      <c r="E16" s="217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ht="15" x14ac:dyDescent="0.2">
      <c r="A17" s="106"/>
      <c r="B17" s="107" t="s">
        <v>18</v>
      </c>
      <c r="C17" s="72">
        <v>14908.397883548385</v>
      </c>
      <c r="D17" s="72">
        <v>40104.72957004929</v>
      </c>
      <c r="E17" s="217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13">
        <v>21691.627070299463</v>
      </c>
      <c r="D18" s="313">
        <v>89313.269771104184</v>
      </c>
      <c r="E18" s="217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13">
        <v>13696.966685249485</v>
      </c>
      <c r="D19" s="313">
        <v>43634.091095989912</v>
      </c>
      <c r="E19" s="217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13">
        <v>18160.906056095173</v>
      </c>
      <c r="D20" s="313">
        <v>57803.995454708704</v>
      </c>
      <c r="E20" s="217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3">
        <v>18017.75313122274</v>
      </c>
      <c r="D21" s="313">
        <v>64142.124282374585</v>
      </c>
      <c r="E21" s="217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3">
        <v>17217.660218898527</v>
      </c>
      <c r="D22" s="313">
        <v>57366.842038277406</v>
      </c>
      <c r="E22" s="217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3">
        <v>21788.744610460122</v>
      </c>
      <c r="D23" s="313">
        <v>64112.513439311602</v>
      </c>
      <c r="E23" s="217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3">
        <v>21629.287008969168</v>
      </c>
      <c r="D24" s="313">
        <v>61828.400595041538</v>
      </c>
      <c r="E24" s="217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3">
        <v>17872.542509085197</v>
      </c>
      <c r="D25" s="313">
        <v>55483.703095346616</v>
      </c>
      <c r="E25" s="217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3">
        <v>14184.965841367077</v>
      </c>
      <c r="D26" s="313">
        <v>48537.559606475574</v>
      </c>
      <c r="E26" s="217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3">
        <v>14472.044139115354</v>
      </c>
      <c r="D27" s="313">
        <v>48392.891107588985</v>
      </c>
      <c r="E27" s="218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3">
        <v>19621.671505267939</v>
      </c>
      <c r="D28" s="313">
        <v>63628.559874834609</v>
      </c>
      <c r="E28" s="217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3">
        <v>16734.716838816621</v>
      </c>
      <c r="D29" s="313">
        <v>66417.084456568526</v>
      </c>
      <c r="E29" s="217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60">
        <v>27556.586813339309</v>
      </c>
      <c r="D30" s="360">
        <v>75619.257891118759</v>
      </c>
      <c r="E30" s="217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3">
        <v>15888.156364558365</v>
      </c>
      <c r="D31" s="313">
        <v>54363.496292452859</v>
      </c>
      <c r="E31" s="217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3">
        <v>21163.963465398327</v>
      </c>
      <c r="D32" s="313">
        <v>77295.126863235579</v>
      </c>
      <c r="E32" s="217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3">
        <v>14481.068435380428</v>
      </c>
      <c r="D33" s="313">
        <v>47166.838761489023</v>
      </c>
      <c r="E33" s="217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9" t="s">
        <v>267</v>
      </c>
      <c r="B35" s="47"/>
      <c r="C35" s="47"/>
      <c r="D35" s="47"/>
      <c r="E35" s="52"/>
    </row>
    <row r="36" spans="1:16" x14ac:dyDescent="0.2">
      <c r="A36" s="223" t="s">
        <v>246</v>
      </c>
      <c r="B36" s="214"/>
      <c r="C36" s="214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1" t="s">
        <v>127</v>
      </c>
      <c r="D8" s="411"/>
      <c r="E8" s="411"/>
      <c r="F8" s="411"/>
      <c r="G8" s="411"/>
      <c r="H8" s="411"/>
      <c r="I8" s="411"/>
      <c r="J8" s="411"/>
      <c r="K8" s="52"/>
    </row>
    <row r="9" spans="1:24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157</v>
      </c>
      <c r="I11" s="412"/>
      <c r="J11" s="423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8" t="s">
        <v>108</v>
      </c>
      <c r="D12" s="348" t="s">
        <v>394</v>
      </c>
      <c r="E12" s="348" t="s">
        <v>108</v>
      </c>
      <c r="F12" s="348" t="s">
        <v>395</v>
      </c>
      <c r="G12" s="409"/>
      <c r="H12" s="114" t="s">
        <v>0</v>
      </c>
      <c r="I12" s="15" t="s">
        <v>108</v>
      </c>
      <c r="J12" s="423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3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5">
        <v>166271.42663069954</v>
      </c>
      <c r="J14" s="80">
        <v>1</v>
      </c>
      <c r="K14" s="52"/>
      <c r="M14" s="145"/>
      <c r="N14" s="145">
        <v>440216.35389199312</v>
      </c>
      <c r="O14" s="145"/>
      <c r="Q14" s="192">
        <f t="shared" ref="Q14:Q32" si="0">+E14/$P$12*100</f>
        <v>17.93944264996291</v>
      </c>
      <c r="R14" s="192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8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3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5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2">
        <f t="shared" si="0"/>
        <v>13.57610418913951</v>
      </c>
      <c r="R15" s="192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8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3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5">
        <v>93116.912996224593</v>
      </c>
      <c r="J16" s="80">
        <v>3</v>
      </c>
      <c r="K16" s="52"/>
      <c r="M16" s="145"/>
      <c r="N16" s="145">
        <v>284955.31082124077</v>
      </c>
      <c r="O16" s="145"/>
      <c r="P16" s="73"/>
      <c r="Q16" s="192">
        <f t="shared" si="0"/>
        <v>12.392741612361965</v>
      </c>
      <c r="R16" s="192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8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3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5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2">
        <f t="shared" si="0"/>
        <v>8.7832033091644934</v>
      </c>
      <c r="R17" s="192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8">
        <v>179937.88217719219</v>
      </c>
    </row>
    <row r="18" spans="1:24" ht="13.9" customHeight="1" x14ac:dyDescent="0.2">
      <c r="A18" s="51"/>
      <c r="B18" s="86" t="s">
        <v>18</v>
      </c>
      <c r="C18" s="44">
        <v>62109.128167508512</v>
      </c>
      <c r="D18" s="162">
        <v>34.362498312401485</v>
      </c>
      <c r="E18" s="44">
        <v>110427.99036178768</v>
      </c>
      <c r="F18" s="75">
        <v>49.639960118241262</v>
      </c>
      <c r="G18" s="75">
        <v>6.4641467954028098</v>
      </c>
      <c r="H18" s="75">
        <v>77.796716231409732</v>
      </c>
      <c r="I18" s="175">
        <v>48318.862194279172</v>
      </c>
      <c r="J18" s="72">
        <v>5</v>
      </c>
      <c r="K18" s="52"/>
      <c r="M18" s="145"/>
      <c r="N18" s="145">
        <v>222457.85471775301</v>
      </c>
      <c r="O18" s="145"/>
      <c r="P18" s="73"/>
      <c r="Q18" s="192">
        <f t="shared" si="0"/>
        <v>6.4641467954028098</v>
      </c>
      <c r="R18" s="192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8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3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5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2">
        <f t="shared" si="0"/>
        <v>6.1028213320826943</v>
      </c>
      <c r="R19" s="192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8">
        <v>119321.81175572595</v>
      </c>
    </row>
    <row r="20" spans="1:24" ht="15" x14ac:dyDescent="0.2">
      <c r="A20" s="51"/>
      <c r="B20" s="89" t="s">
        <v>11</v>
      </c>
      <c r="C20" s="81">
        <v>60648.627740720447</v>
      </c>
      <c r="D20" s="183">
        <v>31.534588978650813</v>
      </c>
      <c r="E20" s="81">
        <v>98163.483978368444</v>
      </c>
      <c r="F20" s="74">
        <v>43.222005784083336</v>
      </c>
      <c r="G20" s="74">
        <v>5.7462167726265321</v>
      </c>
      <c r="H20" s="76">
        <v>61.856067705320768</v>
      </c>
      <c r="I20" s="185">
        <v>37514.856237647997</v>
      </c>
      <c r="J20" s="80">
        <v>7</v>
      </c>
      <c r="K20" s="52"/>
      <c r="M20" s="145"/>
      <c r="N20" s="145">
        <v>227114.59636729193</v>
      </c>
      <c r="O20" s="145"/>
      <c r="P20" s="73"/>
      <c r="Q20" s="192">
        <f t="shared" si="0"/>
        <v>5.7462167726265321</v>
      </c>
      <c r="R20" s="192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8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62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5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2">
        <f t="shared" si="0"/>
        <v>4.3821841068509304</v>
      </c>
      <c r="R21" s="192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8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3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5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2">
        <f t="shared" si="0"/>
        <v>3.291018670641896</v>
      </c>
      <c r="R22" s="192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8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3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5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2">
        <f t="shared" si="0"/>
        <v>3.2841123534536902</v>
      </c>
      <c r="R23" s="192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8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3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5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2">
        <f t="shared" si="0"/>
        <v>3.0630090774118859</v>
      </c>
      <c r="R24" s="192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8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62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5">
        <v>24149.395826667969</v>
      </c>
      <c r="J25" s="46">
        <v>12</v>
      </c>
      <c r="K25" s="52"/>
      <c r="N25" s="145">
        <v>57446.299790229401</v>
      </c>
      <c r="O25" s="145"/>
      <c r="P25" s="73"/>
      <c r="Q25" s="192">
        <f t="shared" si="0"/>
        <v>3.0306583294991682</v>
      </c>
      <c r="R25" s="192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8">
        <v>60494.18688357385</v>
      </c>
    </row>
    <row r="26" spans="1:24" ht="13.9" customHeight="1" x14ac:dyDescent="0.2">
      <c r="A26" s="51"/>
      <c r="B26" s="90" t="s">
        <v>6</v>
      </c>
      <c r="C26" s="81">
        <v>21047.638595179029</v>
      </c>
      <c r="D26" s="183">
        <v>32.274709873919988</v>
      </c>
      <c r="E26" s="81">
        <v>51009.942413698867</v>
      </c>
      <c r="F26" s="74">
        <v>87.345560909392219</v>
      </c>
      <c r="G26" s="74">
        <v>2.9859798653122516</v>
      </c>
      <c r="H26" s="76">
        <v>142.35470493769654</v>
      </c>
      <c r="I26" s="185">
        <v>29962.303818519838</v>
      </c>
      <c r="J26" s="80">
        <v>13</v>
      </c>
      <c r="K26" s="52"/>
      <c r="M26" s="145"/>
      <c r="N26" s="145">
        <v>58400.154378324907</v>
      </c>
      <c r="O26" s="145"/>
      <c r="P26" s="73"/>
      <c r="Q26" s="192">
        <f t="shared" si="0"/>
        <v>2.9859798653122516</v>
      </c>
      <c r="R26" s="192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8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3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5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2">
        <f t="shared" si="0"/>
        <v>2.5715875403860311</v>
      </c>
      <c r="R27" s="192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8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3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5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2">
        <f t="shared" si="0"/>
        <v>2.0792657633139098</v>
      </c>
      <c r="R28" s="192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8">
        <v>60333.639397567822</v>
      </c>
    </row>
    <row r="29" spans="1:24" x14ac:dyDescent="0.2">
      <c r="A29" s="51"/>
      <c r="B29" s="90" t="s">
        <v>22</v>
      </c>
      <c r="C29" s="45">
        <v>13564.782607435451</v>
      </c>
      <c r="D29" s="362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5">
        <v>11210.163174031173</v>
      </c>
      <c r="J29" s="360">
        <v>16</v>
      </c>
      <c r="K29" s="52"/>
      <c r="M29" s="145"/>
      <c r="N29" s="145">
        <v>33826.982291412722</v>
      </c>
      <c r="O29" s="145"/>
      <c r="P29" s="73"/>
      <c r="Q29" s="192">
        <f t="shared" si="0"/>
        <v>1.450256278818993</v>
      </c>
      <c r="R29" s="192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8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3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5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2">
        <f t="shared" si="0"/>
        <v>1.3268502934877766</v>
      </c>
      <c r="R30" s="192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8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3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5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2">
        <f t="shared" si="0"/>
        <v>1.1175431049548812</v>
      </c>
      <c r="R31" s="192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8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3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5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2">
        <f t="shared" si="0"/>
        <v>0.41285795512767753</v>
      </c>
      <c r="R32" s="192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8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1" t="s">
        <v>128</v>
      </c>
      <c r="D8" s="411"/>
      <c r="E8" s="411"/>
      <c r="F8" s="411"/>
      <c r="G8" s="411"/>
      <c r="H8" s="411"/>
      <c r="I8" s="411"/>
      <c r="J8" s="411"/>
      <c r="K8" s="52"/>
    </row>
    <row r="9" spans="1:22" ht="15" x14ac:dyDescent="0.25">
      <c r="A9" s="51"/>
      <c r="C9" s="411" t="s">
        <v>260</v>
      </c>
      <c r="D9" s="411"/>
      <c r="E9" s="411"/>
      <c r="F9" s="411"/>
      <c r="G9" s="411"/>
      <c r="H9" s="411"/>
      <c r="I9" s="411"/>
      <c r="J9" s="411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157</v>
      </c>
      <c r="I11" s="412"/>
      <c r="J11" s="423" t="s">
        <v>155</v>
      </c>
      <c r="K11" s="52"/>
    </row>
    <row r="12" spans="1:22" ht="48.75" customHeight="1" x14ac:dyDescent="0.2">
      <c r="A12" s="51"/>
      <c r="B12" s="47"/>
      <c r="C12" s="348" t="s">
        <v>108</v>
      </c>
      <c r="D12" s="348" t="s">
        <v>394</v>
      </c>
      <c r="E12" s="348" t="s">
        <v>108</v>
      </c>
      <c r="F12" s="348" t="s">
        <v>395</v>
      </c>
      <c r="G12" s="409"/>
      <c r="H12" s="114" t="s">
        <v>0</v>
      </c>
      <c r="I12" s="15" t="s">
        <v>108</v>
      </c>
      <c r="J12" s="423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2">
        <f>+E14/$Q$13*100</f>
        <v>18.31424048148914</v>
      </c>
      <c r="R14" s="192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2">
        <f t="shared" ref="Q15:Q32" si="0">+E15/$Q$13*100</f>
        <v>13.658643332714067</v>
      </c>
      <c r="R15" s="192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7"/>
      <c r="N16" s="145">
        <v>284955.31082124077</v>
      </c>
      <c r="O16" s="145"/>
      <c r="P16" s="145"/>
      <c r="Q16" s="192">
        <f t="shared" si="0"/>
        <v>12.158954530861887</v>
      </c>
      <c r="R16" s="192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2">
        <f t="shared" si="0"/>
        <v>8.4497711364863619</v>
      </c>
      <c r="R17" s="192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6" t="s">
        <v>18</v>
      </c>
      <c r="C18" s="44">
        <v>84066.876470227318</v>
      </c>
      <c r="D18" s="75">
        <v>46.42718177387961</v>
      </c>
      <c r="E18" s="44">
        <v>123057.11683800434</v>
      </c>
      <c r="F18" s="75">
        <v>55.317047354491052</v>
      </c>
      <c r="G18" s="75">
        <v>6.8367322207383117</v>
      </c>
      <c r="H18" s="75">
        <v>46.380027431595593</v>
      </c>
      <c r="I18" s="44">
        <v>38990.24036777702</v>
      </c>
      <c r="J18" s="72">
        <v>5</v>
      </c>
      <c r="K18" s="52"/>
      <c r="M18" s="147"/>
      <c r="N18" s="145">
        <v>222457.85471775301</v>
      </c>
      <c r="O18" s="145"/>
      <c r="P18" s="145"/>
      <c r="Q18" s="192">
        <f t="shared" si="0"/>
        <v>6.8367322207383117</v>
      </c>
      <c r="R18" s="192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81">
        <v>74173.523015064362</v>
      </c>
      <c r="D19" s="76">
        <v>38.566932979558352</v>
      </c>
      <c r="E19" s="81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80">
        <v>6</v>
      </c>
      <c r="K19" s="52"/>
      <c r="M19" s="147"/>
      <c r="N19" s="145">
        <v>227114.59636729193</v>
      </c>
      <c r="O19" s="145"/>
      <c r="P19" s="145"/>
      <c r="Q19" s="192">
        <f t="shared" si="0"/>
        <v>6.2407319785073874</v>
      </c>
      <c r="R19" s="192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7"/>
      <c r="N20" s="145">
        <v>141029.17999929894</v>
      </c>
      <c r="O20" s="145"/>
      <c r="P20" s="145"/>
      <c r="Q20" s="192">
        <f t="shared" si="0"/>
        <v>5.9745351301086584</v>
      </c>
      <c r="R20" s="192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2">
        <f t="shared" si="0"/>
        <v>4.2763963852244853</v>
      </c>
      <c r="R21" s="192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2">
        <f t="shared" si="0"/>
        <v>3.4087253026757698</v>
      </c>
      <c r="R22" s="192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2">
        <f t="shared" si="0"/>
        <v>3.2260650681699796</v>
      </c>
      <c r="R23" s="192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2">
        <f t="shared" si="0"/>
        <v>3.0363175495257644</v>
      </c>
      <c r="R24" s="192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2">
        <f t="shared" si="0"/>
        <v>2.8995366878902242</v>
      </c>
      <c r="R25" s="192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81">
        <v>52407.615659314499</v>
      </c>
      <c r="D26" s="76">
        <v>80.203906691139565</v>
      </c>
      <c r="E26" s="81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80">
        <v>13</v>
      </c>
      <c r="K26" s="52"/>
      <c r="M26" s="147"/>
      <c r="N26" s="145">
        <v>58400.154378324907</v>
      </c>
      <c r="O26" s="145"/>
      <c r="P26" s="145"/>
      <c r="Q26" s="192">
        <f t="shared" si="0"/>
        <v>2.8276676390288049</v>
      </c>
      <c r="R26" s="192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2">
        <f t="shared" si="0"/>
        <v>2.3840460164250392</v>
      </c>
      <c r="R27" s="192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2">
        <f t="shared" si="0"/>
        <v>2.1293598089675285</v>
      </c>
      <c r="R28" s="192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2">
        <f t="shared" si="0"/>
        <v>1.3963106213961933</v>
      </c>
      <c r="R29" s="192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2">
        <f t="shared" si="0"/>
        <v>1.2570827371786992</v>
      </c>
      <c r="R30" s="192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2">
        <f t="shared" si="0"/>
        <v>1.1393920041479422</v>
      </c>
      <c r="R31" s="192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2">
        <f t="shared" si="0"/>
        <v>0.3854913684637345</v>
      </c>
      <c r="R32" s="192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3" t="s">
        <v>245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1" t="s">
        <v>129</v>
      </c>
      <c r="D8" s="411"/>
      <c r="E8" s="411"/>
      <c r="F8" s="411"/>
      <c r="G8" s="411"/>
      <c r="H8" s="411"/>
      <c r="I8" s="411"/>
      <c r="J8" s="411"/>
      <c r="K8" s="52"/>
    </row>
    <row r="9" spans="1:22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158</v>
      </c>
      <c r="I11" s="412"/>
      <c r="J11" s="423" t="s">
        <v>155</v>
      </c>
      <c r="K11" s="52"/>
    </row>
    <row r="12" spans="1:22" ht="55.5" customHeight="1" x14ac:dyDescent="0.25">
      <c r="A12" s="51"/>
      <c r="B12" s="47"/>
      <c r="C12" s="345" t="s">
        <v>57</v>
      </c>
      <c r="D12" s="346" t="s">
        <v>394</v>
      </c>
      <c r="E12" s="345" t="s">
        <v>57</v>
      </c>
      <c r="F12" s="346" t="s">
        <v>395</v>
      </c>
      <c r="G12" s="409"/>
      <c r="H12" s="97" t="s">
        <v>0</v>
      </c>
      <c r="I12" s="15" t="s">
        <v>57</v>
      </c>
      <c r="J12" s="423"/>
      <c r="K12" s="52"/>
      <c r="L12" s="147"/>
      <c r="M12" s="147"/>
      <c r="N12" s="147"/>
      <c r="O12" s="147"/>
      <c r="P12" s="147"/>
      <c r="Q12" s="168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2">
        <f>+E14/$Q$12*100</f>
        <v>17.382383045744604</v>
      </c>
      <c r="R14" s="192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2">
        <f t="shared" ref="Q15:Q32" si="0">+E15/$Q$12*100</f>
        <v>14.406876524013402</v>
      </c>
      <c r="R15" s="192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2">
        <f t="shared" si="0"/>
        <v>12.882572739477421</v>
      </c>
      <c r="R16" s="192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43" t="s">
        <v>18</v>
      </c>
      <c r="C17" s="44">
        <v>278922.28927249007</v>
      </c>
      <c r="D17" s="75">
        <v>54.215839088844454</v>
      </c>
      <c r="E17" s="44">
        <v>396031.59615374799</v>
      </c>
      <c r="F17" s="75">
        <v>54.173650472911284</v>
      </c>
      <c r="G17" s="75">
        <v>7.4006232882003697</v>
      </c>
      <c r="H17" s="75">
        <v>41.986356553545015</v>
      </c>
      <c r="I17" s="44">
        <v>117109.30688125791</v>
      </c>
      <c r="J17" s="72">
        <v>4</v>
      </c>
      <c r="K17" s="52"/>
      <c r="L17" s="147"/>
      <c r="M17" s="147">
        <v>731041.00000013411</v>
      </c>
      <c r="N17" s="145"/>
      <c r="O17" s="145"/>
      <c r="P17" s="145"/>
      <c r="Q17" s="192">
        <f t="shared" si="0"/>
        <v>7.4006232882003697</v>
      </c>
      <c r="R17" s="192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2">
        <f t="shared" si="0"/>
        <v>7.2691115524137357</v>
      </c>
      <c r="R18" s="192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81">
        <v>277921.13514010154</v>
      </c>
      <c r="D19" s="76">
        <v>51.433301126962348</v>
      </c>
      <c r="E19" s="81">
        <v>351502.04091530142</v>
      </c>
      <c r="F19" s="74">
        <v>48.076873436870542</v>
      </c>
      <c r="G19" s="74">
        <v>6.5685016425756224</v>
      </c>
      <c r="H19" s="76">
        <v>26.475462450204578</v>
      </c>
      <c r="I19" s="81">
        <v>73580.905775199877</v>
      </c>
      <c r="J19" s="80">
        <v>6</v>
      </c>
      <c r="K19" s="52"/>
      <c r="L19" s="147"/>
      <c r="M19" s="147">
        <v>731124.99999996182</v>
      </c>
      <c r="N19" s="145"/>
      <c r="O19" s="145"/>
      <c r="P19" s="145"/>
      <c r="Q19" s="192">
        <f t="shared" si="0"/>
        <v>6.5685016425756224</v>
      </c>
      <c r="R19" s="192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2">
        <f t="shared" si="0"/>
        <v>5.9166713560895836</v>
      </c>
      <c r="R20" s="192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2">
        <f t="shared" si="0"/>
        <v>3.9771108255251408</v>
      </c>
      <c r="R21" s="192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2">
        <f t="shared" si="0"/>
        <v>3.8142173645317814</v>
      </c>
      <c r="R22" s="192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2">
        <f t="shared" si="0"/>
        <v>3.5853670369010597</v>
      </c>
      <c r="R23" s="192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2">
        <f t="shared" si="0"/>
        <v>3.1024239863758414</v>
      </c>
      <c r="R24" s="192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2">
        <f t="shared" si="0"/>
        <v>3.0107951884374136</v>
      </c>
      <c r="R25" s="192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5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2">
        <f t="shared" si="0"/>
        <v>2.4475339885276535</v>
      </c>
      <c r="R26" s="192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2">
        <f t="shared" si="0"/>
        <v>2.1939929997364103</v>
      </c>
      <c r="R27" s="192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81">
        <v>104090.05024615231</v>
      </c>
      <c r="D28" s="76">
        <v>82.161847629145001</v>
      </c>
      <c r="E28" s="81">
        <v>107185.25336953468</v>
      </c>
      <c r="F28" s="74">
        <v>86.52624670623473</v>
      </c>
      <c r="G28" s="74">
        <v>2.002965647039646</v>
      </c>
      <c r="H28" s="76">
        <v>2.973582120541618</v>
      </c>
      <c r="I28" s="81">
        <v>3095.2031233823654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2">
        <f t="shared" si="0"/>
        <v>2.002965647039646</v>
      </c>
      <c r="R28" s="192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2">
        <f t="shared" si="0"/>
        <v>1.5895885693457574</v>
      </c>
      <c r="R29" s="192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2">
        <f t="shared" si="0"/>
        <v>1.2521842244084482</v>
      </c>
      <c r="R30" s="192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2">
        <f t="shared" si="0"/>
        <v>0.90168632496533951</v>
      </c>
      <c r="R31" s="192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2">
        <f t="shared" si="0"/>
        <v>0.29539369569072077</v>
      </c>
      <c r="R32" s="192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1" t="s">
        <v>130</v>
      </c>
      <c r="D8" s="411"/>
      <c r="E8" s="411"/>
      <c r="F8" s="411"/>
      <c r="G8" s="411"/>
      <c r="H8" s="411"/>
      <c r="I8" s="411"/>
      <c r="J8" s="411"/>
      <c r="K8" s="52"/>
    </row>
    <row r="9" spans="1:25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153</v>
      </c>
      <c r="I11" s="412"/>
      <c r="J11" s="423" t="s">
        <v>155</v>
      </c>
      <c r="K11" s="52"/>
    </row>
    <row r="12" spans="1:25" ht="44.25" customHeight="1" x14ac:dyDescent="0.2">
      <c r="A12" s="51"/>
      <c r="B12" s="47"/>
      <c r="C12" s="348" t="s">
        <v>57</v>
      </c>
      <c r="D12" s="348" t="s">
        <v>394</v>
      </c>
      <c r="E12" s="348" t="s">
        <v>57</v>
      </c>
      <c r="F12" s="348" t="s">
        <v>395</v>
      </c>
      <c r="G12" s="409"/>
      <c r="H12" s="97" t="s">
        <v>0</v>
      </c>
      <c r="I12" s="15" t="s">
        <v>57</v>
      </c>
      <c r="J12" s="423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2">
        <f>+E14/$Q$13*100</f>
        <v>17.705866869052009</v>
      </c>
      <c r="R14" s="192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2">
        <f t="shared" ref="Q15:Q32" si="0">+E15/$Q$13*100</f>
        <v>14.440759201337116</v>
      </c>
      <c r="R15" s="192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2">
        <f t="shared" si="0"/>
        <v>12.570204372718852</v>
      </c>
      <c r="R16" s="192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6" t="s">
        <v>18</v>
      </c>
      <c r="C17" s="44">
        <v>308280.14641468931</v>
      </c>
      <c r="D17" s="75">
        <v>59.92230615881676</v>
      </c>
      <c r="E17" s="44">
        <v>438313.14874675957</v>
      </c>
      <c r="F17" s="75">
        <v>59.957396198938106</v>
      </c>
      <c r="G17" s="75">
        <v>7.7702664848563057</v>
      </c>
      <c r="H17" s="75">
        <v>42.180141616110987</v>
      </c>
      <c r="I17" s="44">
        <v>130033.00233207026</v>
      </c>
      <c r="J17" s="72">
        <v>4</v>
      </c>
      <c r="K17" s="52"/>
      <c r="L17" s="147"/>
      <c r="M17" s="147">
        <v>731041.00000013411</v>
      </c>
      <c r="N17" s="145"/>
      <c r="O17" s="145"/>
      <c r="P17" s="145"/>
      <c r="Q17" s="192">
        <f t="shared" si="0"/>
        <v>7.7702664848563057</v>
      </c>
      <c r="R17" s="192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81">
        <v>291162.58087674249</v>
      </c>
      <c r="D18" s="76">
        <v>53.883821004069446</v>
      </c>
      <c r="E18" s="81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80">
        <v>5</v>
      </c>
      <c r="K18" s="52"/>
      <c r="L18" s="147"/>
      <c r="M18" s="147">
        <v>731124.99999996182</v>
      </c>
      <c r="N18" s="145"/>
      <c r="O18" s="145"/>
      <c r="P18" s="145"/>
      <c r="Q18" s="192">
        <f t="shared" si="0"/>
        <v>7.0568748771848586</v>
      </c>
      <c r="R18" s="192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2">
        <f t="shared" si="0"/>
        <v>6.9912715458225376</v>
      </c>
      <c r="R19" s="192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2">
        <f t="shared" si="0"/>
        <v>5.8301128488798923</v>
      </c>
      <c r="R20" s="192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2">
        <f t="shared" si="0"/>
        <v>3.9332765522424693</v>
      </c>
      <c r="R21" s="192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2">
        <f t="shared" si="0"/>
        <v>3.9150374757373623</v>
      </c>
      <c r="R22" s="192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2">
        <f t="shared" si="0"/>
        <v>3.5276158923896821</v>
      </c>
      <c r="R23" s="192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2">
        <f t="shared" si="0"/>
        <v>3.0275348638068929</v>
      </c>
      <c r="R24" s="192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2">
        <f t="shared" si="0"/>
        <v>2.8450688998319453</v>
      </c>
      <c r="R25" s="192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2">
        <f t="shared" si="0"/>
        <v>2.3343908531928776</v>
      </c>
      <c r="R26" s="192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2">
        <f t="shared" si="0"/>
        <v>2.2227925887337578</v>
      </c>
      <c r="R27" s="192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81">
        <v>105879.65022986266</v>
      </c>
      <c r="D28" s="76">
        <v>83.574440291277625</v>
      </c>
      <c r="E28" s="81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2">
        <f t="shared" si="0"/>
        <v>1.8929583133000507</v>
      </c>
      <c r="R28" s="192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2">
        <f t="shared" si="0"/>
        <v>1.5206355048063902</v>
      </c>
      <c r="R29" s="192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2">
        <f t="shared" si="0"/>
        <v>1.1893846285851595</v>
      </c>
      <c r="R30" s="192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2">
        <f t="shared" si="0"/>
        <v>0.93965679934988666</v>
      </c>
      <c r="R31" s="192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2">
        <f t="shared" si="0"/>
        <v>0.28629142817196085</v>
      </c>
      <c r="R32" s="192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3" t="s">
        <v>245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20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1" t="s">
        <v>131</v>
      </c>
      <c r="D8" s="411"/>
      <c r="E8" s="411"/>
      <c r="F8" s="411"/>
      <c r="G8" s="411"/>
      <c r="H8" s="411"/>
      <c r="I8" s="411"/>
      <c r="J8" s="411"/>
      <c r="K8" s="52"/>
      <c r="L8" s="47"/>
      <c r="M8" s="147"/>
      <c r="N8" s="221" t="s">
        <v>212</v>
      </c>
      <c r="O8" s="222">
        <v>4285540.8066934505</v>
      </c>
      <c r="P8" s="222">
        <v>1144987.377723902</v>
      </c>
      <c r="Q8" s="222">
        <v>140704.39963909239</v>
      </c>
      <c r="R8" s="222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37" t="s">
        <v>132</v>
      </c>
      <c r="D11" s="437"/>
      <c r="E11" s="437" t="s">
        <v>133</v>
      </c>
      <c r="F11" s="437"/>
      <c r="G11" s="437" t="s">
        <v>134</v>
      </c>
      <c r="H11" s="437"/>
      <c r="I11" s="437" t="s">
        <v>135</v>
      </c>
      <c r="J11" s="437"/>
      <c r="K11" s="110"/>
      <c r="L11" s="109"/>
      <c r="M11" s="297"/>
      <c r="N11" s="297"/>
      <c r="O11" s="297"/>
      <c r="P11" s="297"/>
      <c r="Q11" s="297"/>
      <c r="R11" s="297"/>
      <c r="S11" s="297"/>
      <c r="T11" s="297"/>
      <c r="U11" s="297"/>
      <c r="V11" s="297"/>
    </row>
    <row r="12" spans="1:22" ht="46.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5">
        <v>3236.4951874153994</v>
      </c>
      <c r="H14" s="74">
        <v>4.0231211721432496</v>
      </c>
      <c r="I14" s="185">
        <v>770.83976520700003</v>
      </c>
      <c r="J14" s="74">
        <v>0.95819137683030386</v>
      </c>
      <c r="K14" s="52"/>
      <c r="L14" s="47"/>
      <c r="M14" s="180">
        <f t="shared" ref="M14:M32" si="0">C14+E14+G14+I14</f>
        <v>80447.370311026723</v>
      </c>
      <c r="N14" s="298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5">
        <v>5752.926470182002</v>
      </c>
      <c r="H15" s="74">
        <v>2.7730017328017222</v>
      </c>
      <c r="I15" s="185">
        <v>1390.2811578800001</v>
      </c>
      <c r="J15" s="74">
        <v>0.67013755170781097</v>
      </c>
      <c r="K15" s="52"/>
      <c r="L15" s="47"/>
      <c r="M15" s="180">
        <f t="shared" si="0"/>
        <v>207462.05825012201</v>
      </c>
      <c r="N15" s="298"/>
      <c r="O15" s="137"/>
      <c r="P15" s="137"/>
      <c r="Q15" s="137"/>
      <c r="R15" s="137"/>
      <c r="S15" s="137"/>
      <c r="T15" s="137"/>
      <c r="U15" s="137"/>
      <c r="V15" s="137"/>
    </row>
    <row r="16" spans="1:22" ht="15" x14ac:dyDescent="0.2">
      <c r="A16" s="51"/>
      <c r="B16" s="107" t="s">
        <v>18</v>
      </c>
      <c r="C16" s="44">
        <v>316514.41554913268</v>
      </c>
      <c r="D16" s="75">
        <v>71.031296406871633</v>
      </c>
      <c r="E16" s="44">
        <v>112857.95498545479</v>
      </c>
      <c r="F16" s="75">
        <v>25.327272498907146</v>
      </c>
      <c r="G16" s="175">
        <v>13240.104441712803</v>
      </c>
      <c r="H16" s="75">
        <v>2.9713078989644042</v>
      </c>
      <c r="I16" s="175">
        <v>2986.0591348029002</v>
      </c>
      <c r="J16" s="75">
        <v>0.67012319525682551</v>
      </c>
      <c r="K16" s="52"/>
      <c r="L16" s="47"/>
      <c r="M16" s="180">
        <f t="shared" si="0"/>
        <v>445598.53411110316</v>
      </c>
      <c r="N16" s="298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81">
        <v>86283.882737592998</v>
      </c>
      <c r="D17" s="76">
        <v>84.392251448535532</v>
      </c>
      <c r="E17" s="81">
        <v>13475.508095808005</v>
      </c>
      <c r="F17" s="76">
        <v>13.180079889041977</v>
      </c>
      <c r="G17" s="174">
        <v>2114.6044342077998</v>
      </c>
      <c r="H17" s="76">
        <v>2.0682452326418237</v>
      </c>
      <c r="I17" s="174">
        <v>367.47981640530003</v>
      </c>
      <c r="J17" s="76">
        <v>0.35942342978065767</v>
      </c>
      <c r="K17" s="52"/>
      <c r="L17" s="47"/>
      <c r="M17" s="180">
        <f t="shared" si="0"/>
        <v>102241.47508401411</v>
      </c>
      <c r="N17" s="298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81">
        <v>290262.73550670414</v>
      </c>
      <c r="D18" s="76">
        <v>65.010598513359554</v>
      </c>
      <c r="E18" s="81">
        <v>140619.56524962143</v>
      </c>
      <c r="F18" s="76">
        <v>31.494783798573966</v>
      </c>
      <c r="G18" s="174">
        <v>12923.736245347003</v>
      </c>
      <c r="H18" s="76">
        <v>2.8945494049455807</v>
      </c>
      <c r="I18" s="174">
        <v>2679.2163944420004</v>
      </c>
      <c r="J18" s="76">
        <v>0.60006828312088556</v>
      </c>
      <c r="K18" s="52"/>
      <c r="L18" s="47"/>
      <c r="M18" s="180">
        <f t="shared" si="0"/>
        <v>446485.25339611463</v>
      </c>
      <c r="N18" s="298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4">
        <v>15433.79667385999</v>
      </c>
      <c r="H19" s="76">
        <v>2.3621342131004321</v>
      </c>
      <c r="I19" s="174">
        <v>6092.6140273900019</v>
      </c>
      <c r="J19" s="76">
        <v>0.93247127362305793</v>
      </c>
      <c r="K19" s="52"/>
      <c r="L19" s="47"/>
      <c r="M19" s="180">
        <f t="shared" si="0"/>
        <v>653383.56255389377</v>
      </c>
      <c r="N19" s="298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4">
        <v>9895.6630456122948</v>
      </c>
      <c r="H20" s="76">
        <v>3.1002159809005465</v>
      </c>
      <c r="I20" s="174">
        <v>1745.9255111605007</v>
      </c>
      <c r="J20" s="76">
        <v>0.54698165713733893</v>
      </c>
      <c r="K20" s="52"/>
      <c r="L20" s="47"/>
      <c r="M20" s="180">
        <f t="shared" si="0"/>
        <v>319192.69839831663</v>
      </c>
      <c r="N20" s="298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4">
        <v>17163.704815567478</v>
      </c>
      <c r="H21" s="76">
        <v>2.0960125965395933</v>
      </c>
      <c r="I21" s="174">
        <v>5025.6417046882007</v>
      </c>
      <c r="J21" s="76">
        <v>0.61372579125032611</v>
      </c>
      <c r="K21" s="52"/>
      <c r="L21" s="47"/>
      <c r="M21" s="180">
        <f t="shared" si="0"/>
        <v>818874.12527500326</v>
      </c>
      <c r="N21" s="298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4">
        <v>378.48349538440016</v>
      </c>
      <c r="H22" s="76">
        <v>2.2958217937806871</v>
      </c>
      <c r="I22" s="174">
        <v>112.35539681019998</v>
      </c>
      <c r="J22" s="76">
        <v>0.68153029601397508</v>
      </c>
      <c r="K22" s="52"/>
      <c r="L22" s="47"/>
      <c r="M22" s="180">
        <f t="shared" si="0"/>
        <v>16485.752352804589</v>
      </c>
      <c r="N22" s="298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4">
        <v>1980.9001423532004</v>
      </c>
      <c r="H23" s="76">
        <v>2.9838003392262937</v>
      </c>
      <c r="I23" s="174">
        <v>380.5351307489999</v>
      </c>
      <c r="J23" s="76">
        <v>0.57319439175139175</v>
      </c>
      <c r="K23" s="52"/>
      <c r="L23" s="47"/>
      <c r="M23" s="180">
        <f t="shared" si="0"/>
        <v>66388.495111802695</v>
      </c>
      <c r="N23" s="298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4">
        <v>3581.4601631710016</v>
      </c>
      <c r="H24" s="76">
        <v>2.220870733464869</v>
      </c>
      <c r="I24" s="174">
        <v>523.69732265569996</v>
      </c>
      <c r="J24" s="76">
        <v>0.32474577521202502</v>
      </c>
      <c r="K24" s="52"/>
      <c r="L24" s="47"/>
      <c r="M24" s="180">
        <f t="shared" si="0"/>
        <v>161263.78312813473</v>
      </c>
      <c r="N24" s="298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4">
        <v>7947.7287393630013</v>
      </c>
      <c r="H25" s="76">
        <v>3.5651643839444822</v>
      </c>
      <c r="I25" s="174">
        <v>1489.9033654179996</v>
      </c>
      <c r="J25" s="76">
        <v>0.66833564507550147</v>
      </c>
      <c r="K25" s="52"/>
      <c r="L25" s="47"/>
      <c r="M25" s="180">
        <f t="shared" si="0"/>
        <v>222927.41325351369</v>
      </c>
      <c r="N25" s="298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4">
        <v>9976.7604888889018</v>
      </c>
      <c r="H26" s="76">
        <v>4.2835711483771304</v>
      </c>
      <c r="I26" s="174">
        <v>2061.6563988275007</v>
      </c>
      <c r="J26" s="76">
        <v>0.88518230719479774</v>
      </c>
      <c r="K26" s="52"/>
      <c r="L26" s="47"/>
      <c r="M26" s="180">
        <f t="shared" si="0"/>
        <v>232907.54707479733</v>
      </c>
      <c r="N26" s="298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4">
        <v>1525.1013415075008</v>
      </c>
      <c r="H27" s="76">
        <v>2.7542553902125051</v>
      </c>
      <c r="I27" s="174">
        <v>378.05674306010002</v>
      </c>
      <c r="J27" s="76">
        <v>0.68275123366570278</v>
      </c>
      <c r="K27" s="52"/>
      <c r="L27" s="47"/>
      <c r="M27" s="180">
        <f t="shared" si="0"/>
        <v>55372.546312411192</v>
      </c>
      <c r="N27" s="298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4">
        <v>16899.646329932701</v>
      </c>
      <c r="H28" s="76">
        <v>1.7539023002403162</v>
      </c>
      <c r="I28" s="174">
        <v>3272.9932543416999</v>
      </c>
      <c r="J28" s="76">
        <v>0.33968228005418893</v>
      </c>
      <c r="K28" s="52"/>
      <c r="L28" s="47"/>
      <c r="M28" s="180">
        <f t="shared" si="0"/>
        <v>963545.4795638927</v>
      </c>
      <c r="N28" s="298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5">
        <v>1364.5849781689003</v>
      </c>
      <c r="H29" s="74">
        <v>1.1264388359647115</v>
      </c>
      <c r="I29" s="185">
        <v>359.46717312139998</v>
      </c>
      <c r="J29" s="74">
        <v>0.29673328560434797</v>
      </c>
      <c r="K29" s="52"/>
      <c r="L29" s="47"/>
      <c r="M29" s="180">
        <f t="shared" si="0"/>
        <v>121141.50672017928</v>
      </c>
      <c r="N29" s="298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4">
        <v>3407.4442500438017</v>
      </c>
      <c r="H30" s="76">
        <v>2.7884523135743815</v>
      </c>
      <c r="I30" s="174">
        <v>1326.3606816034005</v>
      </c>
      <c r="J30" s="76">
        <v>1.0854157074480537</v>
      </c>
      <c r="K30" s="52"/>
      <c r="L30" s="47"/>
      <c r="M30" s="180">
        <f t="shared" si="0"/>
        <v>122198.40495231436</v>
      </c>
      <c r="N30" s="298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4">
        <v>4980.5468332498021</v>
      </c>
      <c r="H31" s="76">
        <v>1.3055399256379985</v>
      </c>
      <c r="I31" s="174">
        <v>1025.4503702959998</v>
      </c>
      <c r="J31" s="76">
        <v>0.26879907869637554</v>
      </c>
      <c r="K31" s="52"/>
      <c r="L31" s="47"/>
      <c r="M31" s="180">
        <f t="shared" si="0"/>
        <v>381493.26079138339</v>
      </c>
      <c r="N31" s="298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4">
        <v>8900.7115631244014</v>
      </c>
      <c r="H32" s="76">
        <v>4.7438859880596755</v>
      </c>
      <c r="I32" s="174">
        <v>1813.0539134075996</v>
      </c>
      <c r="J32" s="76">
        <v>0.96631836616800848</v>
      </c>
      <c r="K32" s="52"/>
      <c r="L32" s="47"/>
      <c r="M32" s="180">
        <f t="shared" si="0"/>
        <v>187624.90467788273</v>
      </c>
      <c r="N32" s="298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3" t="s">
        <v>268</v>
      </c>
      <c r="B35" s="214"/>
      <c r="C35" s="214"/>
      <c r="D35" s="214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2" t="s">
        <v>226</v>
      </c>
      <c r="U3" s="182" t="s">
        <v>227</v>
      </c>
      <c r="V3" s="186" t="s">
        <v>229</v>
      </c>
      <c r="W3" s="172" t="s">
        <v>228</v>
      </c>
      <c r="X3" s="186" t="s">
        <v>230</v>
      </c>
      <c r="Y3" s="172" t="s">
        <v>231</v>
      </c>
      <c r="Z3" s="172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1" t="s">
        <v>142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411"/>
      <c r="O8" s="411"/>
      <c r="P8" s="411"/>
      <c r="Q8" s="52"/>
    </row>
    <row r="9" spans="1:26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37" t="s">
        <v>143</v>
      </c>
      <c r="D11" s="437"/>
      <c r="E11" s="437" t="s">
        <v>144</v>
      </c>
      <c r="F11" s="437"/>
      <c r="G11" s="437" t="s">
        <v>145</v>
      </c>
      <c r="H11" s="437"/>
      <c r="I11" s="437" t="s">
        <v>146</v>
      </c>
      <c r="J11" s="437"/>
      <c r="K11" s="437" t="s">
        <v>147</v>
      </c>
      <c r="L11" s="437"/>
      <c r="M11" s="437" t="s">
        <v>148</v>
      </c>
      <c r="N11" s="437"/>
      <c r="O11" s="437" t="s">
        <v>141</v>
      </c>
      <c r="P11" s="437"/>
      <c r="Q11" s="110"/>
    </row>
    <row r="12" spans="1:26" ht="46.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15" t="s">
        <v>57</v>
      </c>
      <c r="L12" s="348" t="s">
        <v>395</v>
      </c>
      <c r="M12" s="15" t="s">
        <v>57</v>
      </c>
      <c r="N12" s="348" t="s">
        <v>395</v>
      </c>
      <c r="O12" s="15" t="s">
        <v>57</v>
      </c>
      <c r="P12" s="348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63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63">
        <v>3.8982386259950347E-2</v>
      </c>
      <c r="Q15" s="52"/>
      <c r="R15" s="145">
        <f t="shared" si="0"/>
        <v>348352.01486501552</v>
      </c>
      <c r="S15" s="146"/>
    </row>
    <row r="16" spans="1:26" ht="15" x14ac:dyDescent="0.2">
      <c r="A16" s="51"/>
      <c r="B16" s="43" t="s">
        <v>18</v>
      </c>
      <c r="C16" s="44">
        <v>382491.80548155931</v>
      </c>
      <c r="D16" s="75">
        <v>56.541289568567358</v>
      </c>
      <c r="E16" s="44">
        <v>150050.66386707738</v>
      </c>
      <c r="F16" s="75">
        <v>22.181019080873412</v>
      </c>
      <c r="G16" s="44">
        <v>93751.442427980001</v>
      </c>
      <c r="H16" s="75">
        <v>13.858669330490667</v>
      </c>
      <c r="I16" s="44">
        <v>14196.541849647598</v>
      </c>
      <c r="J16" s="75">
        <v>2.0985829554769611</v>
      </c>
      <c r="K16" s="44">
        <v>15634.883563506599</v>
      </c>
      <c r="L16" s="75">
        <v>2.3112037075463072</v>
      </c>
      <c r="M16" s="44">
        <v>19593.338221965787</v>
      </c>
      <c r="N16" s="75">
        <v>2.8963564556063592</v>
      </c>
      <c r="O16" s="44">
        <v>763.60576742399996</v>
      </c>
      <c r="P16" s="300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81">
        <v>94622.882259463353</v>
      </c>
      <c r="D17" s="76">
        <v>54.064501536241181</v>
      </c>
      <c r="E17" s="81">
        <v>52230.768310494008</v>
      </c>
      <c r="F17" s="76">
        <v>29.842997656936689</v>
      </c>
      <c r="G17" s="81">
        <v>19496.681773471599</v>
      </c>
      <c r="H17" s="76">
        <v>11.139783068572095</v>
      </c>
      <c r="I17" s="81">
        <v>3498.5111650264962</v>
      </c>
      <c r="J17" s="76">
        <v>1.9989378651295024</v>
      </c>
      <c r="K17" s="81">
        <v>1344.4186666625999</v>
      </c>
      <c r="L17" s="76">
        <v>0.76815801139752449</v>
      </c>
      <c r="M17" s="81">
        <v>3671.3743592224</v>
      </c>
      <c r="N17" s="76">
        <v>2.0977063892433336</v>
      </c>
      <c r="O17" s="81">
        <v>153.868345492</v>
      </c>
      <c r="P17" s="301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81">
        <v>365012.67150829278</v>
      </c>
      <c r="D18" s="76">
        <v>57.049845948901023</v>
      </c>
      <c r="E18" s="81">
        <v>111142.15662178268</v>
      </c>
      <c r="F18" s="76">
        <v>17.371021360712614</v>
      </c>
      <c r="G18" s="81">
        <v>90496.791086759011</v>
      </c>
      <c r="H18" s="76">
        <v>14.144243182122473</v>
      </c>
      <c r="I18" s="81">
        <v>18277.513622921997</v>
      </c>
      <c r="J18" s="76">
        <v>2.8566935284956259</v>
      </c>
      <c r="K18" s="81">
        <v>30602.587697341005</v>
      </c>
      <c r="L18" s="76">
        <v>4.7830474119071047</v>
      </c>
      <c r="M18" s="81">
        <v>22247.181619534967</v>
      </c>
      <c r="N18" s="76">
        <v>3.4771348593109241</v>
      </c>
      <c r="O18" s="81">
        <v>2034.6949479609996</v>
      </c>
      <c r="P18" s="301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301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301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301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301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301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301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301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301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301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301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63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301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301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301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3" t="s">
        <v>247</v>
      </c>
      <c r="B35" s="214"/>
      <c r="C35" s="21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2" t="s">
        <v>220</v>
      </c>
      <c r="T2" s="172" t="s">
        <v>221</v>
      </c>
      <c r="U2" s="172" t="s">
        <v>222</v>
      </c>
      <c r="V2" s="172" t="s">
        <v>223</v>
      </c>
      <c r="W2" s="172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8">
        <v>827575.78078026103</v>
      </c>
      <c r="S3" s="168">
        <v>582594.89982676506</v>
      </c>
      <c r="T3" s="168">
        <v>283717.45478107675</v>
      </c>
      <c r="U3" s="168">
        <v>45836.758041033296</v>
      </c>
      <c r="V3" s="168">
        <v>171009.2649776717</v>
      </c>
      <c r="W3" s="168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8" t="s">
        <v>160</v>
      </c>
      <c r="D8" s="438"/>
      <c r="E8" s="438"/>
      <c r="F8" s="438"/>
      <c r="G8" s="438"/>
      <c r="H8" s="438"/>
      <c r="I8" s="438"/>
      <c r="J8" s="438"/>
      <c r="K8" s="438"/>
      <c r="L8" s="438"/>
      <c r="M8" s="438"/>
      <c r="N8" s="438"/>
      <c r="O8" s="52"/>
      <c r="P8" s="47"/>
      <c r="Q8" s="73"/>
    </row>
    <row r="9" spans="1:24" ht="15" x14ac:dyDescent="0.25">
      <c r="A9" s="51"/>
      <c r="B9" s="47"/>
      <c r="C9" s="411" t="s">
        <v>159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37" t="s">
        <v>136</v>
      </c>
      <c r="D11" s="437"/>
      <c r="E11" s="437" t="s">
        <v>137</v>
      </c>
      <c r="F11" s="437"/>
      <c r="G11" s="437" t="s">
        <v>138</v>
      </c>
      <c r="H11" s="437"/>
      <c r="I11" s="437" t="s">
        <v>139</v>
      </c>
      <c r="J11" s="437"/>
      <c r="K11" s="437" t="s">
        <v>140</v>
      </c>
      <c r="L11" s="437"/>
      <c r="M11" s="437" t="s">
        <v>217</v>
      </c>
      <c r="N11" s="43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8" t="s">
        <v>395</v>
      </c>
      <c r="E12" s="15" t="s">
        <v>57</v>
      </c>
      <c r="F12" s="348" t="s">
        <v>395</v>
      </c>
      <c r="G12" s="15" t="s">
        <v>57</v>
      </c>
      <c r="H12" s="348" t="s">
        <v>395</v>
      </c>
      <c r="I12" s="15" t="s">
        <v>57</v>
      </c>
      <c r="J12" s="348" t="s">
        <v>395</v>
      </c>
      <c r="K12" s="15" t="s">
        <v>57</v>
      </c>
      <c r="L12" s="348" t="s">
        <v>395</v>
      </c>
      <c r="M12" s="15" t="s">
        <v>57</v>
      </c>
      <c r="N12" s="348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9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9">
        <f t="shared" si="1"/>
        <v>99.999999999999986</v>
      </c>
    </row>
    <row r="16" spans="1:24" ht="15" x14ac:dyDescent="0.2">
      <c r="A16" s="51"/>
      <c r="B16" s="43" t="s">
        <v>18</v>
      </c>
      <c r="C16" s="44">
        <v>83035.030658325981</v>
      </c>
      <c r="D16" s="75">
        <v>35.690923465021498</v>
      </c>
      <c r="E16" s="44">
        <v>75969.103169928087</v>
      </c>
      <c r="F16" s="75">
        <v>32.65377787480049</v>
      </c>
      <c r="G16" s="44">
        <v>38411.767929815811</v>
      </c>
      <c r="H16" s="75">
        <v>16.510519216647715</v>
      </c>
      <c r="I16" s="44">
        <v>9555.3645212279989</v>
      </c>
      <c r="J16" s="75">
        <v>4.1071795976188268</v>
      </c>
      <c r="K16" s="44">
        <v>20099.546911255009</v>
      </c>
      <c r="L16" s="75">
        <v>8.6393824968050446</v>
      </c>
      <c r="M16" s="44">
        <v>5579.4591950959993</v>
      </c>
      <c r="N16" s="75">
        <v>2.3982173491064307</v>
      </c>
      <c r="O16" s="52"/>
      <c r="P16" s="47"/>
      <c r="Q16" s="145">
        <f t="shared" si="0"/>
        <v>232650.27238564889</v>
      </c>
      <c r="R16" s="299">
        <f t="shared" si="1"/>
        <v>100</v>
      </c>
    </row>
    <row r="17" spans="1:18" x14ac:dyDescent="0.2">
      <c r="A17" s="51"/>
      <c r="B17" s="87" t="s">
        <v>6</v>
      </c>
      <c r="C17" s="81">
        <v>5157.7750090371865</v>
      </c>
      <c r="D17" s="76">
        <v>31.96667983679977</v>
      </c>
      <c r="E17" s="81">
        <v>5107.1475794273993</v>
      </c>
      <c r="F17" s="76">
        <v>31.652902901888787</v>
      </c>
      <c r="G17" s="81">
        <v>2606.5509888627962</v>
      </c>
      <c r="H17" s="76">
        <v>16.15479170636117</v>
      </c>
      <c r="I17" s="81">
        <v>620.20531638739988</v>
      </c>
      <c r="J17" s="76">
        <v>3.8438870922634649</v>
      </c>
      <c r="K17" s="81">
        <v>2108.8455675256005</v>
      </c>
      <c r="L17" s="76">
        <v>13.07013023333278</v>
      </c>
      <c r="M17" s="81">
        <v>534.32293413909997</v>
      </c>
      <c r="N17" s="76">
        <v>3.3116082293540217</v>
      </c>
      <c r="O17" s="52"/>
      <c r="P17" s="47"/>
      <c r="Q17" s="145">
        <f t="shared" si="0"/>
        <v>16134.847395379484</v>
      </c>
      <c r="R17" s="299">
        <f t="shared" si="1"/>
        <v>100</v>
      </c>
    </row>
    <row r="18" spans="1:18" ht="13.9" customHeight="1" x14ac:dyDescent="0.2">
      <c r="A18" s="51"/>
      <c r="B18" s="87" t="s">
        <v>11</v>
      </c>
      <c r="C18" s="81">
        <v>97478.257245696426</v>
      </c>
      <c r="D18" s="76">
        <v>42.328717522037962</v>
      </c>
      <c r="E18" s="81">
        <v>62726.515163163291</v>
      </c>
      <c r="F18" s="76">
        <v>27.238206924350727</v>
      </c>
      <c r="G18" s="81">
        <v>43232.17141115899</v>
      </c>
      <c r="H18" s="76">
        <v>18.773031271115233</v>
      </c>
      <c r="I18" s="81">
        <v>5345.3507018519995</v>
      </c>
      <c r="J18" s="76">
        <v>2.3211518784606695</v>
      </c>
      <c r="K18" s="81">
        <v>18000.445173693999</v>
      </c>
      <c r="L18" s="76">
        <v>7.8164688265583813</v>
      </c>
      <c r="M18" s="81">
        <v>3505.9696066849974</v>
      </c>
      <c r="N18" s="76">
        <v>1.5224235774770343</v>
      </c>
      <c r="O18" s="52"/>
      <c r="P18" s="47"/>
      <c r="Q18" s="145">
        <f t="shared" si="0"/>
        <v>230288.70930224968</v>
      </c>
      <c r="R18" s="299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5">
        <f t="shared" si="0"/>
        <v>174954.19675691487</v>
      </c>
      <c r="R19" s="299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299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9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9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9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9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9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9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9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9">
        <f t="shared" si="1"/>
        <v>100</v>
      </c>
    </row>
    <row r="29" spans="1:18" ht="13.9" customHeight="1" x14ac:dyDescent="0.2">
      <c r="A29" s="51"/>
      <c r="B29" s="88" t="s">
        <v>12</v>
      </c>
      <c r="C29" s="339">
        <v>7328.4016681510002</v>
      </c>
      <c r="D29" s="161">
        <v>53.509825853232293</v>
      </c>
      <c r="E29" s="339">
        <v>4152.2115798868035</v>
      </c>
      <c r="F29" s="161">
        <v>30.318223346179629</v>
      </c>
      <c r="G29" s="339">
        <v>379.59969769539998</v>
      </c>
      <c r="H29" s="161">
        <v>2.7717249459588365</v>
      </c>
      <c r="I29" s="339">
        <v>115.59254282889999</v>
      </c>
      <c r="J29" s="161">
        <v>0.84402262823393137</v>
      </c>
      <c r="K29" s="339">
        <v>1181.6892479882999</v>
      </c>
      <c r="L29" s="161">
        <v>8.6283460890653902</v>
      </c>
      <c r="M29" s="339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9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9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9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9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topLeftCell="A4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39" t="s">
        <v>382</v>
      </c>
      <c r="D8" s="439"/>
      <c r="E8" s="439"/>
      <c r="F8" s="439"/>
      <c r="G8" s="439"/>
      <c r="H8" s="439"/>
      <c r="I8" s="439"/>
      <c r="J8" s="439"/>
      <c r="K8" s="52"/>
    </row>
    <row r="9" spans="1:17" ht="15" x14ac:dyDescent="0.25">
      <c r="A9" s="51"/>
      <c r="C9" s="411" t="s">
        <v>263</v>
      </c>
      <c r="D9" s="411"/>
      <c r="E9" s="411"/>
      <c r="F9" s="411"/>
      <c r="G9" s="411"/>
      <c r="H9" s="411"/>
      <c r="I9" s="411"/>
      <c r="J9" s="411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4">
        <v>2014</v>
      </c>
      <c r="D11" s="414"/>
      <c r="E11" s="421">
        <v>2017</v>
      </c>
      <c r="F11" s="415"/>
      <c r="G11" s="409" t="s">
        <v>396</v>
      </c>
      <c r="H11" s="412" t="s">
        <v>153</v>
      </c>
      <c r="I11" s="412"/>
      <c r="J11" s="423" t="s">
        <v>155</v>
      </c>
      <c r="K11" s="52"/>
      <c r="M11" s="187">
        <f>SUM(E14:E32)</f>
        <v>6245732.3556741513</v>
      </c>
      <c r="N11" s="83"/>
    </row>
    <row r="12" spans="1:17" ht="42.75" customHeight="1" x14ac:dyDescent="0.2">
      <c r="A12" s="51"/>
      <c r="B12" s="47"/>
      <c r="C12" s="348" t="s">
        <v>57</v>
      </c>
      <c r="D12" s="348" t="s">
        <v>394</v>
      </c>
      <c r="E12" s="348" t="s">
        <v>57</v>
      </c>
      <c r="F12" s="348" t="s">
        <v>395</v>
      </c>
      <c r="G12" s="409"/>
      <c r="H12" s="114" t="s">
        <v>0</v>
      </c>
      <c r="I12" s="15" t="s">
        <v>57</v>
      </c>
      <c r="J12" s="423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43" t="s">
        <v>18</v>
      </c>
      <c r="C17" s="44">
        <v>430026.57987958199</v>
      </c>
      <c r="D17" s="75">
        <v>68.574063364830167</v>
      </c>
      <c r="E17" s="44">
        <v>534389.67977950885</v>
      </c>
      <c r="F17" s="75">
        <v>73.09982337234311</v>
      </c>
      <c r="G17" s="75">
        <v>8.5560771635375019</v>
      </c>
      <c r="H17" s="75">
        <v>24.268988193509134</v>
      </c>
      <c r="I17" s="44">
        <v>104363.09989992686</v>
      </c>
      <c r="J17" s="72">
        <v>4</v>
      </c>
      <c r="K17" s="52"/>
      <c r="M17" s="83">
        <v>731041.00000013411</v>
      </c>
      <c r="N17" s="164">
        <v>627097.99999999895</v>
      </c>
      <c r="O17" s="391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81">
        <v>511983.44406870654</v>
      </c>
      <c r="F18" s="74">
        <v>70.02680035133983</v>
      </c>
      <c r="G18" s="74">
        <v>8.197332432978456</v>
      </c>
      <c r="H18" s="74">
        <v>16.62363158169611</v>
      </c>
      <c r="I18" s="81">
        <v>72978.555329620547</v>
      </c>
      <c r="J18" s="80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81">
        <v>106624.73700138077</v>
      </c>
      <c r="F28" s="74">
        <v>86.073764895266208</v>
      </c>
      <c r="G28" s="74">
        <v>1.7071614813035312</v>
      </c>
      <c r="H28" s="74">
        <v>-9.1518006171410597</v>
      </c>
      <c r="I28" s="81">
        <v>-10741.086125212227</v>
      </c>
      <c r="J28" s="80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3" t="s">
        <v>248</v>
      </c>
      <c r="B35" s="214"/>
      <c r="C35" s="214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8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0" t="s">
        <v>374</v>
      </c>
      <c r="D8" s="440"/>
      <c r="E8" s="440"/>
      <c r="F8" s="440"/>
      <c r="G8" s="292"/>
      <c r="H8" s="63"/>
      <c r="I8" s="63"/>
      <c r="J8" s="63"/>
    </row>
    <row r="9" spans="1:12" ht="21" customHeight="1" x14ac:dyDescent="0.25">
      <c r="A9" s="51"/>
      <c r="B9" s="63"/>
      <c r="C9" s="434" t="s">
        <v>363</v>
      </c>
      <c r="D9" s="434"/>
      <c r="E9" s="434"/>
      <c r="F9" s="434"/>
      <c r="G9" s="292"/>
      <c r="H9" s="63"/>
      <c r="I9" s="63"/>
      <c r="J9" s="63"/>
    </row>
    <row r="10" spans="1:12" ht="15" x14ac:dyDescent="0.25">
      <c r="A10" s="51"/>
      <c r="B10" s="63"/>
      <c r="C10" s="286"/>
      <c r="D10" s="286"/>
      <c r="E10" s="286"/>
      <c r="F10" s="286"/>
      <c r="G10" s="292"/>
      <c r="H10" s="63"/>
      <c r="I10" s="63"/>
      <c r="J10" s="63"/>
    </row>
    <row r="11" spans="1:12" ht="15" customHeight="1" x14ac:dyDescent="0.2">
      <c r="A11" s="51"/>
      <c r="B11" s="47"/>
      <c r="C11" s="421">
        <v>2017</v>
      </c>
      <c r="D11" s="415"/>
      <c r="E11" s="409" t="s">
        <v>396</v>
      </c>
      <c r="F11" s="423" t="s">
        <v>155</v>
      </c>
      <c r="G11" s="52"/>
    </row>
    <row r="12" spans="1:12" ht="46.5" customHeight="1" x14ac:dyDescent="0.2">
      <c r="A12" s="51"/>
      <c r="B12" s="47"/>
      <c r="C12" s="351" t="s">
        <v>108</v>
      </c>
      <c r="D12" s="348" t="s">
        <v>395</v>
      </c>
      <c r="E12" s="409"/>
      <c r="F12" s="423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2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2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5">
        <v>284955.31082124077</v>
      </c>
      <c r="J16" s="314"/>
      <c r="K16" s="192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4"/>
      <c r="K17" s="192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4"/>
      <c r="K18" s="192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81">
        <v>26768.729652964088</v>
      </c>
      <c r="D19" s="76">
        <v>45.836744676310722</v>
      </c>
      <c r="E19" s="82">
        <v>5.2849917074557355</v>
      </c>
      <c r="F19" s="80">
        <v>6</v>
      </c>
      <c r="G19" s="52"/>
      <c r="I19" s="145">
        <v>58400.154378324907</v>
      </c>
      <c r="J19" s="314"/>
      <c r="K19" s="192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4"/>
      <c r="K20" s="192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4"/>
      <c r="K21" s="192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6" t="s">
        <v>18</v>
      </c>
      <c r="C22" s="44">
        <v>17800.568118097402</v>
      </c>
      <c r="D22" s="75">
        <v>8.0017710054257964</v>
      </c>
      <c r="E22" s="79">
        <v>3.5143937015975935</v>
      </c>
      <c r="F22" s="72">
        <v>9</v>
      </c>
      <c r="G22" s="52"/>
      <c r="I22" s="145">
        <v>222457.85471775301</v>
      </c>
      <c r="J22" s="314"/>
      <c r="K22" s="192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81">
        <v>16539.886737455996</v>
      </c>
      <c r="D23" s="76">
        <v>7.2826172346525579</v>
      </c>
      <c r="E23" s="82">
        <v>3.2654954263036098</v>
      </c>
      <c r="F23" s="80">
        <v>10</v>
      </c>
      <c r="G23" s="52"/>
      <c r="I23" s="145">
        <v>227114.59636729193</v>
      </c>
      <c r="J23" s="145"/>
      <c r="K23" s="192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2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2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2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2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2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2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2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2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4"/>
      <c r="K32" s="192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8"/>
      <c r="D33" s="289"/>
      <c r="E33" s="290"/>
      <c r="F33" s="291"/>
      <c r="G33" s="52"/>
      <c r="I33" s="145"/>
      <c r="J33" s="145"/>
      <c r="K33" s="145"/>
      <c r="L33" s="73"/>
    </row>
    <row r="34" spans="1:12" x14ac:dyDescent="0.2">
      <c r="A34" s="268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9" t="s">
        <v>246</v>
      </c>
      <c r="B35" s="214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8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5" t="s">
        <v>233</v>
      </c>
      <c r="D8" s="435"/>
      <c r="E8" s="435"/>
      <c r="F8" s="435"/>
      <c r="G8" s="443"/>
    </row>
    <row r="9" spans="1:16" ht="15" x14ac:dyDescent="0.2">
      <c r="A9" s="51"/>
      <c r="C9" s="435" t="s">
        <v>264</v>
      </c>
      <c r="D9" s="435"/>
      <c r="E9" s="435"/>
      <c r="F9" s="435"/>
      <c r="G9" s="443"/>
    </row>
    <row r="10" spans="1:16" ht="15" x14ac:dyDescent="0.25">
      <c r="A10" s="51"/>
      <c r="B10" s="122"/>
      <c r="C10" s="122"/>
      <c r="D10" s="188"/>
      <c r="E10" s="122"/>
      <c r="F10" s="122"/>
      <c r="G10" s="52"/>
    </row>
    <row r="11" spans="1:16" ht="21.75" customHeight="1" x14ac:dyDescent="0.2">
      <c r="A11" s="51"/>
      <c r="B11" s="47"/>
      <c r="C11" s="441" t="s">
        <v>377</v>
      </c>
      <c r="D11" s="442"/>
      <c r="E11" s="441" t="s">
        <v>375</v>
      </c>
      <c r="F11" s="44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90" t="s">
        <v>108</v>
      </c>
      <c r="D12" s="356" t="s">
        <v>395</v>
      </c>
      <c r="E12" s="351" t="s">
        <v>108</v>
      </c>
      <c r="F12" s="356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5">
        <v>4418.8718426199985</v>
      </c>
      <c r="D14" s="191">
        <v>13.06315711094858</v>
      </c>
      <c r="E14" s="185">
        <v>29408.110448792726</v>
      </c>
      <c r="F14" s="191">
        <v>86.93684288905142</v>
      </c>
      <c r="G14" s="52"/>
      <c r="H14" s="142"/>
      <c r="I14" s="147">
        <v>33826.982291412722</v>
      </c>
      <c r="J14" s="192">
        <f t="shared" ref="J14:J32" si="0">C14+E14</f>
        <v>33826.982291412722</v>
      </c>
      <c r="K14" s="171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5">
        <v>8818.9829274244385</v>
      </c>
      <c r="D15" s="191">
        <v>9.1067999535678847</v>
      </c>
      <c r="E15" s="185">
        <v>88020.55425785562</v>
      </c>
      <c r="F15" s="191">
        <v>90.893200046432113</v>
      </c>
      <c r="G15" s="52"/>
      <c r="H15" s="142"/>
      <c r="I15" s="192">
        <v>96839.53718528006</v>
      </c>
      <c r="J15" s="192">
        <f t="shared" si="0"/>
        <v>96839.53718528006</v>
      </c>
      <c r="K15" s="171">
        <f t="shared" si="1"/>
        <v>100</v>
      </c>
      <c r="L15" s="147"/>
      <c r="M15" s="147"/>
      <c r="N15" s="147"/>
      <c r="O15" s="147"/>
      <c r="P15" s="147"/>
    </row>
    <row r="16" spans="1:16" ht="15" x14ac:dyDescent="0.2">
      <c r="A16" s="51"/>
      <c r="B16" s="86" t="s">
        <v>18</v>
      </c>
      <c r="C16" s="175">
        <v>15352.889547217299</v>
      </c>
      <c r="D16" s="103">
        <v>6.9014823354727239</v>
      </c>
      <c r="E16" s="175">
        <v>207104.96517053572</v>
      </c>
      <c r="F16" s="103">
        <v>93.098517664527279</v>
      </c>
      <c r="G16" s="52"/>
      <c r="H16" s="142"/>
      <c r="I16" s="192">
        <v>222457.85471775301</v>
      </c>
      <c r="J16" s="192">
        <f t="shared" si="0"/>
        <v>222457.85471775301</v>
      </c>
      <c r="K16" s="171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74">
        <v>2753.1780012588169</v>
      </c>
      <c r="D17" s="191">
        <v>4.7143334303935562</v>
      </c>
      <c r="E17" s="174">
        <v>55646.976377066087</v>
      </c>
      <c r="F17" s="191">
        <v>95.285666569606448</v>
      </c>
      <c r="G17" s="52"/>
      <c r="H17" s="142"/>
      <c r="I17" s="192">
        <v>58400.154378324907</v>
      </c>
      <c r="J17" s="192">
        <f t="shared" si="0"/>
        <v>58400.154378324907</v>
      </c>
      <c r="K17" s="171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74">
        <v>14429.256103735104</v>
      </c>
      <c r="D18" s="191">
        <v>6.35329315443908</v>
      </c>
      <c r="E18" s="174">
        <v>212685.34026355681</v>
      </c>
      <c r="F18" s="191">
        <v>93.646706845560914</v>
      </c>
      <c r="G18" s="52"/>
      <c r="H18" s="142"/>
      <c r="I18" s="192">
        <v>227114.59636729193</v>
      </c>
      <c r="J18" s="192">
        <f t="shared" si="0"/>
        <v>227114.5963672919</v>
      </c>
      <c r="K18" s="171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74">
        <v>14758.851037234952</v>
      </c>
      <c r="D19" s="191">
        <v>5.1793563680915318</v>
      </c>
      <c r="E19" s="174">
        <v>270196.45978400583</v>
      </c>
      <c r="F19" s="191">
        <v>94.820643631908467</v>
      </c>
      <c r="G19" s="52"/>
      <c r="H19" s="142"/>
      <c r="I19" s="192">
        <v>284955.31082124077</v>
      </c>
      <c r="J19" s="192">
        <f t="shared" si="0"/>
        <v>284955.31082124077</v>
      </c>
      <c r="K19" s="171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74">
        <v>8054.855763360034</v>
      </c>
      <c r="D20" s="191">
        <v>5.7114816688291565</v>
      </c>
      <c r="E20" s="174">
        <v>132974.3242359389</v>
      </c>
      <c r="F20" s="191">
        <v>94.288518331170835</v>
      </c>
      <c r="G20" s="52"/>
      <c r="H20" s="142"/>
      <c r="I20" s="192">
        <v>141029.17999929894</v>
      </c>
      <c r="J20" s="192">
        <f t="shared" si="0"/>
        <v>141029.17999929894</v>
      </c>
      <c r="K20" s="171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4">
        <v>23927.94822622123</v>
      </c>
      <c r="D21" s="191">
        <v>6.1581116162636977</v>
      </c>
      <c r="E21" s="174">
        <v>364631.88500296278</v>
      </c>
      <c r="F21" s="191">
        <v>93.841888383736318</v>
      </c>
      <c r="G21" s="52"/>
      <c r="H21" s="142"/>
      <c r="I21" s="192">
        <v>388559.83322918398</v>
      </c>
      <c r="J21" s="192">
        <f t="shared" si="0"/>
        <v>388559.83322918403</v>
      </c>
      <c r="K21" s="171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4">
        <v>453.26719390779044</v>
      </c>
      <c r="D22" s="191">
        <v>4.4849452314046099</v>
      </c>
      <c r="E22" s="174">
        <v>9653.1481695153816</v>
      </c>
      <c r="F22" s="191">
        <v>95.515054768595391</v>
      </c>
      <c r="G22" s="52"/>
      <c r="H22" s="142"/>
      <c r="I22" s="192">
        <v>10106.415363423172</v>
      </c>
      <c r="J22" s="192">
        <f t="shared" si="0"/>
        <v>10106.415363423172</v>
      </c>
      <c r="K22" s="171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4">
        <v>3365.0016047905874</v>
      </c>
      <c r="D23" s="191">
        <v>9.6104975306999449</v>
      </c>
      <c r="E23" s="174">
        <v>31648.811093681743</v>
      </c>
      <c r="F23" s="191">
        <v>90.389502469300041</v>
      </c>
      <c r="G23" s="52"/>
      <c r="H23" s="142"/>
      <c r="I23" s="192">
        <v>35013.812698472335</v>
      </c>
      <c r="J23" s="192">
        <f t="shared" si="0"/>
        <v>35013.812698472328</v>
      </c>
      <c r="K23" s="171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4">
        <v>4676.6682922438749</v>
      </c>
      <c r="D24" s="191">
        <v>6.1682350395441992</v>
      </c>
      <c r="E24" s="174">
        <v>71141.912910677609</v>
      </c>
      <c r="F24" s="191">
        <v>93.8317649604558</v>
      </c>
      <c r="G24" s="52"/>
      <c r="H24" s="142"/>
      <c r="I24" s="147">
        <v>75818.581202921487</v>
      </c>
      <c r="J24" s="192">
        <f t="shared" si="0"/>
        <v>75818.581202921487</v>
      </c>
      <c r="K24" s="171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4">
        <v>9070.0507397158653</v>
      </c>
      <c r="D25" s="191">
        <v>8.0667911138126893</v>
      </c>
      <c r="E25" s="174">
        <v>103366.86019238083</v>
      </c>
      <c r="F25" s="191">
        <v>91.933208886187316</v>
      </c>
      <c r="G25" s="52"/>
      <c r="H25" s="142"/>
      <c r="I25" s="192">
        <v>112436.9109320967</v>
      </c>
      <c r="J25" s="192">
        <f t="shared" si="0"/>
        <v>112436.9109320967</v>
      </c>
      <c r="K25" s="171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4">
        <v>7394.1427821983989</v>
      </c>
      <c r="D26" s="191">
        <v>6.2034714918790028</v>
      </c>
      <c r="E26" s="174">
        <v>111799.48600900521</v>
      </c>
      <c r="F26" s="191">
        <v>93.796528508121</v>
      </c>
      <c r="G26" s="52"/>
      <c r="H26" s="142"/>
      <c r="I26" s="192">
        <v>119193.62879120361</v>
      </c>
      <c r="J26" s="192">
        <f t="shared" si="0"/>
        <v>119193.62879120361</v>
      </c>
      <c r="K26" s="171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4">
        <v>3204.5102268824207</v>
      </c>
      <c r="D27" s="191">
        <v>9.1562748201801778</v>
      </c>
      <c r="E27" s="174">
        <v>31793.45881419276</v>
      </c>
      <c r="F27" s="191">
        <v>90.843725179819828</v>
      </c>
      <c r="G27" s="52"/>
      <c r="H27" s="142"/>
      <c r="I27" s="192">
        <v>34997.969041075179</v>
      </c>
      <c r="J27" s="192">
        <f t="shared" si="0"/>
        <v>34997.969041075179</v>
      </c>
      <c r="K27" s="171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4">
        <v>19121.767877445924</v>
      </c>
      <c r="D28" s="191">
        <v>4.3437204702616388</v>
      </c>
      <c r="E28" s="174">
        <v>421094.58601454715</v>
      </c>
      <c r="F28" s="191">
        <v>95.656279529738356</v>
      </c>
      <c r="G28" s="52"/>
      <c r="H28" s="142"/>
      <c r="I28" s="192">
        <v>440216.35389199312</v>
      </c>
      <c r="J28" s="192">
        <f t="shared" si="0"/>
        <v>440216.35389199306</v>
      </c>
      <c r="K28" s="171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5">
        <v>3118.6594055373507</v>
      </c>
      <c r="D29" s="191">
        <v>5.4288255586964356</v>
      </c>
      <c r="E29" s="185">
        <v>54327.640384692044</v>
      </c>
      <c r="F29" s="191">
        <v>94.571174441303555</v>
      </c>
      <c r="G29" s="52"/>
      <c r="H29" s="142"/>
      <c r="I29" s="192">
        <v>57446.299790229401</v>
      </c>
      <c r="J29" s="192">
        <f t="shared" si="0"/>
        <v>57446.299790229394</v>
      </c>
      <c r="K29" s="171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4">
        <v>4678.6632254678425</v>
      </c>
      <c r="D30" s="191">
        <v>7.3994749860450986</v>
      </c>
      <c r="E30" s="174">
        <v>58551.001504685031</v>
      </c>
      <c r="F30" s="191">
        <v>92.600525013954893</v>
      </c>
      <c r="G30" s="52"/>
      <c r="H30" s="142"/>
      <c r="I30" s="192">
        <v>63229.664730152879</v>
      </c>
      <c r="J30" s="192">
        <f t="shared" si="0"/>
        <v>63229.664730152872</v>
      </c>
      <c r="K30" s="171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4">
        <v>6497.7037814068535</v>
      </c>
      <c r="D31" s="191">
        <v>3.5469640026361162</v>
      </c>
      <c r="E31" s="174">
        <v>176692.87206254693</v>
      </c>
      <c r="F31" s="191">
        <v>96.453035997363884</v>
      </c>
      <c r="G31" s="52"/>
      <c r="H31" s="142"/>
      <c r="I31" s="192">
        <v>183190.57584395379</v>
      </c>
      <c r="J31" s="192">
        <f t="shared" si="0"/>
        <v>183190.57584395379</v>
      </c>
      <c r="K31" s="171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4">
        <v>4728.4617057258683</v>
      </c>
      <c r="D32" s="191">
        <v>4.7875946582320532</v>
      </c>
      <c r="E32" s="174">
        <v>94036.409660221791</v>
      </c>
      <c r="F32" s="191">
        <v>95.212405341767962</v>
      </c>
      <c r="G32" s="52"/>
      <c r="H32" s="142"/>
      <c r="I32" s="192">
        <v>98764.871365947649</v>
      </c>
      <c r="J32" s="192">
        <f t="shared" si="0"/>
        <v>98764.871365947663</v>
      </c>
      <c r="K32" s="171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41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3" t="s">
        <v>390</v>
      </c>
      <c r="B35" s="214"/>
      <c r="C35" s="214"/>
      <c r="D35" s="214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39" t="s">
        <v>378</v>
      </c>
      <c r="D8" s="439"/>
      <c r="E8" s="439"/>
      <c r="F8" s="439"/>
      <c r="G8" s="439"/>
      <c r="H8" s="439"/>
      <c r="I8" s="439"/>
      <c r="J8" s="439"/>
      <c r="K8" s="52"/>
    </row>
    <row r="9" spans="1:19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9" ht="15" x14ac:dyDescent="0.25">
      <c r="A10" s="51"/>
      <c r="B10" s="122"/>
      <c r="C10" s="122"/>
      <c r="D10" s="189"/>
      <c r="E10" s="122"/>
      <c r="F10" s="189"/>
      <c r="G10" s="122"/>
      <c r="H10" s="189"/>
      <c r="I10" s="189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4" t="s">
        <v>234</v>
      </c>
      <c r="D11" s="348" t="s">
        <v>395</v>
      </c>
      <c r="E11" s="434" t="s">
        <v>235</v>
      </c>
      <c r="F11" s="348" t="s">
        <v>395</v>
      </c>
      <c r="G11" s="408" t="s">
        <v>237</v>
      </c>
      <c r="H11" s="344" t="s">
        <v>395</v>
      </c>
      <c r="I11" s="408" t="s">
        <v>236</v>
      </c>
      <c r="J11" s="348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37"/>
      <c r="D12" s="358"/>
      <c r="E12" s="437"/>
      <c r="F12" s="358"/>
      <c r="G12" s="415"/>
      <c r="H12" s="357"/>
      <c r="I12" s="415"/>
      <c r="J12" s="358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3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5">
        <v>12782.898151014406</v>
      </c>
      <c r="D14" s="191">
        <v>37.789058571327118</v>
      </c>
      <c r="E14" s="185">
        <v>20610.613304892351</v>
      </c>
      <c r="F14" s="191">
        <v>60.929506295702105</v>
      </c>
      <c r="G14" s="364">
        <v>433.47083550596818</v>
      </c>
      <c r="H14" s="78">
        <v>1.281435132970784</v>
      </c>
      <c r="I14" s="364">
        <v>0</v>
      </c>
      <c r="J14" s="365">
        <v>0</v>
      </c>
      <c r="K14" s="52"/>
      <c r="L14" s="142"/>
      <c r="M14" s="168">
        <v>33826.982291412722</v>
      </c>
      <c r="N14" s="168">
        <f t="shared" ref="N14:N32" si="0">C14+E14+G14+I14</f>
        <v>33826.982291412729</v>
      </c>
      <c r="O14" s="192">
        <f t="shared" ref="O14:O32" si="1">D14+F14+H14+J14</f>
        <v>100</v>
      </c>
      <c r="P14" s="192"/>
      <c r="Q14" s="142"/>
      <c r="R14" s="142"/>
      <c r="S14" s="142"/>
    </row>
    <row r="15" spans="1:19" x14ac:dyDescent="0.2">
      <c r="A15" s="51"/>
      <c r="B15" s="89" t="s">
        <v>14</v>
      </c>
      <c r="C15" s="185">
        <v>33988.812729033896</v>
      </c>
      <c r="D15" s="191">
        <v>35.09807431648931</v>
      </c>
      <c r="E15" s="185">
        <v>60595.415204376739</v>
      </c>
      <c r="F15" s="191">
        <v>62.573011980056684</v>
      </c>
      <c r="G15" s="364">
        <v>2255.3092518694252</v>
      </c>
      <c r="H15" s="78">
        <v>2.3289137034540062</v>
      </c>
      <c r="I15" s="364">
        <v>0</v>
      </c>
      <c r="J15" s="365">
        <v>0</v>
      </c>
      <c r="K15" s="52"/>
      <c r="L15" s="142"/>
      <c r="M15" s="168">
        <v>96839.53718528006</v>
      </c>
      <c r="N15" s="168">
        <f t="shared" si="0"/>
        <v>96839.537185280074</v>
      </c>
      <c r="O15" s="192">
        <f t="shared" si="1"/>
        <v>100</v>
      </c>
      <c r="P15" s="192"/>
      <c r="Q15" s="142"/>
      <c r="R15" s="142"/>
      <c r="S15" s="142"/>
    </row>
    <row r="16" spans="1:19" ht="15" x14ac:dyDescent="0.2">
      <c r="A16" s="51"/>
      <c r="B16" s="86" t="s">
        <v>18</v>
      </c>
      <c r="C16" s="175">
        <v>77447.620006710495</v>
      </c>
      <c r="D16" s="103">
        <v>34.814513564815869</v>
      </c>
      <c r="E16" s="175">
        <v>143912.9315202634</v>
      </c>
      <c r="F16" s="103">
        <v>64.692223029326286</v>
      </c>
      <c r="G16" s="194">
        <v>1097.3031907791221</v>
      </c>
      <c r="H16" s="79">
        <v>0.4932634058578616</v>
      </c>
      <c r="I16" s="194">
        <v>0</v>
      </c>
      <c r="J16" s="278">
        <v>0</v>
      </c>
      <c r="K16" s="52"/>
      <c r="L16" s="142"/>
      <c r="M16" s="168">
        <v>222457.85471775301</v>
      </c>
      <c r="N16" s="168">
        <f t="shared" si="0"/>
        <v>222457.85471775301</v>
      </c>
      <c r="O16" s="192">
        <f t="shared" si="1"/>
        <v>100.00000000000001</v>
      </c>
      <c r="P16" s="192"/>
      <c r="Q16" s="142"/>
      <c r="R16" s="142"/>
      <c r="S16" s="142"/>
    </row>
    <row r="17" spans="1:19" x14ac:dyDescent="0.2">
      <c r="A17" s="51"/>
      <c r="B17" s="90" t="s">
        <v>6</v>
      </c>
      <c r="C17" s="174">
        <v>8322.6773844367217</v>
      </c>
      <c r="D17" s="191">
        <v>14.251122232522157</v>
      </c>
      <c r="E17" s="174">
        <v>50018.793958428505</v>
      </c>
      <c r="F17" s="100">
        <v>85.64839338334501</v>
      </c>
      <c r="G17" s="195">
        <v>58.683035459684881</v>
      </c>
      <c r="H17" s="82">
        <v>0.10048438413283538</v>
      </c>
      <c r="I17" s="195">
        <v>0</v>
      </c>
      <c r="J17" s="277">
        <v>0</v>
      </c>
      <c r="K17" s="52"/>
      <c r="L17" s="142"/>
      <c r="M17" s="168">
        <v>58400.154378324907</v>
      </c>
      <c r="N17" s="168">
        <f t="shared" si="0"/>
        <v>58400.154378324907</v>
      </c>
      <c r="O17" s="192">
        <f t="shared" si="1"/>
        <v>100</v>
      </c>
      <c r="P17" s="192"/>
      <c r="Q17" s="142"/>
      <c r="R17" s="142"/>
      <c r="S17" s="142"/>
    </row>
    <row r="18" spans="1:19" x14ac:dyDescent="0.2">
      <c r="A18" s="51"/>
      <c r="B18" s="89" t="s">
        <v>11</v>
      </c>
      <c r="C18" s="174">
        <v>105844.56475001042</v>
      </c>
      <c r="D18" s="191">
        <v>46.604034457933984</v>
      </c>
      <c r="E18" s="174">
        <v>114876.65636158077</v>
      </c>
      <c r="F18" s="100">
        <v>50.580921789721131</v>
      </c>
      <c r="G18" s="195">
        <v>6336.0251579933456</v>
      </c>
      <c r="H18" s="82">
        <v>2.7897921398881227</v>
      </c>
      <c r="I18" s="195">
        <v>57.350097707359119</v>
      </c>
      <c r="J18" s="196">
        <v>2.5251612456740555E-2</v>
      </c>
      <c r="K18" s="52"/>
      <c r="L18" s="142"/>
      <c r="M18" s="168">
        <v>227114.59636729193</v>
      </c>
      <c r="N18" s="168">
        <f t="shared" si="0"/>
        <v>227114.5963672919</v>
      </c>
      <c r="O18" s="192">
        <f t="shared" si="1"/>
        <v>99.999999999999986</v>
      </c>
      <c r="P18" s="192"/>
      <c r="Q18" s="142"/>
      <c r="R18" s="142"/>
      <c r="S18" s="142"/>
    </row>
    <row r="19" spans="1:19" x14ac:dyDescent="0.2">
      <c r="A19" s="51"/>
      <c r="B19" s="90" t="s">
        <v>7</v>
      </c>
      <c r="C19" s="174">
        <v>105939.72041735704</v>
      </c>
      <c r="D19" s="191">
        <v>37.177661336452694</v>
      </c>
      <c r="E19" s="174">
        <v>175423.82224642113</v>
      </c>
      <c r="F19" s="100">
        <v>61.561871488146672</v>
      </c>
      <c r="G19" s="195">
        <v>3591.7681574626381</v>
      </c>
      <c r="H19" s="82">
        <v>1.2604671754006507</v>
      </c>
      <c r="I19" s="195">
        <v>0</v>
      </c>
      <c r="J19" s="277">
        <v>0</v>
      </c>
      <c r="K19" s="52"/>
      <c r="L19" s="142"/>
      <c r="M19" s="168">
        <v>284955.31082124077</v>
      </c>
      <c r="N19" s="168">
        <f t="shared" si="0"/>
        <v>284955.31082124083</v>
      </c>
      <c r="O19" s="192">
        <f t="shared" si="1"/>
        <v>100.00000000000001</v>
      </c>
      <c r="P19" s="192"/>
      <c r="Q19" s="142"/>
      <c r="R19" s="142"/>
      <c r="S19" s="142"/>
    </row>
    <row r="20" spans="1:19" x14ac:dyDescent="0.2">
      <c r="A20" s="51"/>
      <c r="B20" s="89" t="s">
        <v>10</v>
      </c>
      <c r="C20" s="174">
        <v>29361.134556748959</v>
      </c>
      <c r="D20" s="191">
        <v>20.819191146750562</v>
      </c>
      <c r="E20" s="174">
        <v>110775.58014136441</v>
      </c>
      <c r="F20" s="100">
        <v>78.547985701905858</v>
      </c>
      <c r="G20" s="195">
        <v>892.46530118556859</v>
      </c>
      <c r="H20" s="82">
        <v>0.63282315134357658</v>
      </c>
      <c r="I20" s="195">
        <v>0</v>
      </c>
      <c r="J20" s="277">
        <v>0</v>
      </c>
      <c r="K20" s="52"/>
      <c r="L20" s="142"/>
      <c r="M20" s="168">
        <v>141029.17999929894</v>
      </c>
      <c r="N20" s="168">
        <f t="shared" si="0"/>
        <v>141029.17999929891</v>
      </c>
      <c r="O20" s="192">
        <f t="shared" si="1"/>
        <v>99.999999999999986</v>
      </c>
      <c r="P20" s="192"/>
      <c r="Q20" s="142"/>
      <c r="R20" s="142"/>
      <c r="S20" s="142"/>
    </row>
    <row r="21" spans="1:19" x14ac:dyDescent="0.2">
      <c r="A21" s="51"/>
      <c r="B21" s="89" t="s">
        <v>9</v>
      </c>
      <c r="C21" s="174">
        <v>124822.84449898035</v>
      </c>
      <c r="D21" s="191">
        <v>32.124484783108343</v>
      </c>
      <c r="E21" s="174">
        <v>259750.41854007592</v>
      </c>
      <c r="F21" s="100">
        <v>66.849529036849134</v>
      </c>
      <c r="G21" s="195">
        <v>3986.5701901277607</v>
      </c>
      <c r="H21" s="82">
        <v>1.0259861800425378</v>
      </c>
      <c r="I21" s="195">
        <v>0</v>
      </c>
      <c r="J21" s="277">
        <v>0</v>
      </c>
      <c r="K21" s="52"/>
      <c r="L21" s="142"/>
      <c r="M21" s="168">
        <v>388559.83322918398</v>
      </c>
      <c r="N21" s="168">
        <f t="shared" si="0"/>
        <v>388559.83322918403</v>
      </c>
      <c r="O21" s="192">
        <f t="shared" si="1"/>
        <v>100.00000000000001</v>
      </c>
      <c r="P21" s="192"/>
      <c r="Q21" s="142"/>
      <c r="R21" s="142"/>
      <c r="S21" s="142"/>
    </row>
    <row r="22" spans="1:19" x14ac:dyDescent="0.2">
      <c r="A22" s="51"/>
      <c r="B22" s="89" t="s">
        <v>15</v>
      </c>
      <c r="C22" s="174">
        <v>2858.1781530049689</v>
      </c>
      <c r="D22" s="191">
        <v>28.280830049289278</v>
      </c>
      <c r="E22" s="174">
        <v>6931.885341958061</v>
      </c>
      <c r="F22" s="100">
        <v>68.588961493169251</v>
      </c>
      <c r="G22" s="195">
        <v>316.35186846014199</v>
      </c>
      <c r="H22" s="82">
        <v>3.1302084575414639</v>
      </c>
      <c r="I22" s="195">
        <v>0</v>
      </c>
      <c r="J22" s="277">
        <v>0</v>
      </c>
      <c r="K22" s="52"/>
      <c r="L22" s="142"/>
      <c r="M22" s="168">
        <v>10106.415363423172</v>
      </c>
      <c r="N22" s="168">
        <f t="shared" si="0"/>
        <v>10106.415363423172</v>
      </c>
      <c r="O22" s="192">
        <f t="shared" si="1"/>
        <v>100</v>
      </c>
      <c r="P22" s="192"/>
      <c r="Q22" s="142"/>
      <c r="R22" s="142"/>
      <c r="S22" s="142"/>
    </row>
    <row r="23" spans="1:19" x14ac:dyDescent="0.2">
      <c r="A23" s="51"/>
      <c r="B23" s="89" t="s">
        <v>19</v>
      </c>
      <c r="C23" s="174">
        <v>7066.0782656981482</v>
      </c>
      <c r="D23" s="191">
        <v>20.180830709722862</v>
      </c>
      <c r="E23" s="174">
        <v>26893.898314948947</v>
      </c>
      <c r="F23" s="100">
        <v>76.809396755933236</v>
      </c>
      <c r="G23" s="195">
        <v>1053.8361178252392</v>
      </c>
      <c r="H23" s="82">
        <v>3.0097725343439059</v>
      </c>
      <c r="I23" s="195">
        <v>0</v>
      </c>
      <c r="J23" s="277">
        <v>0</v>
      </c>
      <c r="K23" s="52"/>
      <c r="L23" s="142"/>
      <c r="M23" s="168">
        <v>35013.812698472335</v>
      </c>
      <c r="N23" s="168">
        <f t="shared" si="0"/>
        <v>35013.812698472335</v>
      </c>
      <c r="O23" s="192">
        <f t="shared" si="1"/>
        <v>100</v>
      </c>
      <c r="P23" s="192"/>
      <c r="Q23" s="142"/>
      <c r="R23" s="142"/>
      <c r="S23" s="142"/>
    </row>
    <row r="24" spans="1:19" x14ac:dyDescent="0.2">
      <c r="A24" s="51"/>
      <c r="B24" s="89" t="s">
        <v>8</v>
      </c>
      <c r="C24" s="174">
        <v>25647.247223971426</v>
      </c>
      <c r="D24" s="191">
        <v>33.827126302098584</v>
      </c>
      <c r="E24" s="174">
        <v>48982.560065353748</v>
      </c>
      <c r="F24" s="100">
        <v>64.604954733004575</v>
      </c>
      <c r="G24" s="195">
        <v>1188.7739135963179</v>
      </c>
      <c r="H24" s="82">
        <v>1.5679189648968417</v>
      </c>
      <c r="I24" s="195">
        <v>0</v>
      </c>
      <c r="J24" s="277">
        <v>0</v>
      </c>
      <c r="K24" s="52"/>
      <c r="L24" s="142"/>
      <c r="M24" s="168">
        <v>75818.581202921487</v>
      </c>
      <c r="N24" s="168">
        <f t="shared" si="0"/>
        <v>75818.581202921487</v>
      </c>
      <c r="O24" s="192">
        <f t="shared" si="1"/>
        <v>100</v>
      </c>
      <c r="P24" s="192"/>
      <c r="Q24" s="142"/>
      <c r="R24" s="142"/>
      <c r="S24" s="142"/>
    </row>
    <row r="25" spans="1:19" x14ac:dyDescent="0.2">
      <c r="A25" s="51"/>
      <c r="B25" s="89" t="s">
        <v>17</v>
      </c>
      <c r="C25" s="174">
        <v>37858.129717948294</v>
      </c>
      <c r="D25" s="191">
        <v>33.670553027565575</v>
      </c>
      <c r="E25" s="174">
        <v>71832.064858645332</v>
      </c>
      <c r="F25" s="100">
        <v>63.886551367483236</v>
      </c>
      <c r="G25" s="195">
        <v>2746.7163555030716</v>
      </c>
      <c r="H25" s="82">
        <v>2.4428956049511874</v>
      </c>
      <c r="I25" s="195">
        <v>0</v>
      </c>
      <c r="J25" s="277">
        <v>0</v>
      </c>
      <c r="K25" s="52"/>
      <c r="L25" s="142"/>
      <c r="M25" s="168">
        <v>112436.9109320967</v>
      </c>
      <c r="N25" s="168">
        <f t="shared" si="0"/>
        <v>112436.9109320967</v>
      </c>
      <c r="O25" s="192">
        <f t="shared" si="1"/>
        <v>100</v>
      </c>
      <c r="P25" s="192"/>
      <c r="Q25" s="142"/>
      <c r="R25" s="142"/>
      <c r="S25" s="142"/>
    </row>
    <row r="26" spans="1:19" x14ac:dyDescent="0.2">
      <c r="A26" s="51"/>
      <c r="B26" s="89" t="s">
        <v>20</v>
      </c>
      <c r="C26" s="174">
        <v>50878.666156660416</v>
      </c>
      <c r="D26" s="191">
        <v>42.68572630319585</v>
      </c>
      <c r="E26" s="174">
        <v>65913.644629555027</v>
      </c>
      <c r="F26" s="100">
        <v>55.299637487351504</v>
      </c>
      <c r="G26" s="195">
        <v>2401.3180049881585</v>
      </c>
      <c r="H26" s="82">
        <v>2.0146362094526431</v>
      </c>
      <c r="I26" s="195">
        <v>0</v>
      </c>
      <c r="J26" s="277">
        <v>0</v>
      </c>
      <c r="K26" s="52"/>
      <c r="L26" s="142"/>
      <c r="M26" s="168">
        <v>119193.62879120361</v>
      </c>
      <c r="N26" s="168">
        <f t="shared" si="0"/>
        <v>119193.62879120361</v>
      </c>
      <c r="O26" s="192">
        <f t="shared" si="1"/>
        <v>100</v>
      </c>
      <c r="P26" s="192"/>
      <c r="Q26" s="142"/>
      <c r="R26" s="142"/>
      <c r="S26" s="142"/>
    </row>
    <row r="27" spans="1:19" x14ac:dyDescent="0.2">
      <c r="A27" s="51"/>
      <c r="B27" s="87" t="s">
        <v>105</v>
      </c>
      <c r="C27" s="174">
        <v>11781.99673267379</v>
      </c>
      <c r="D27" s="191">
        <v>33.664801288457376</v>
      </c>
      <c r="E27" s="174">
        <v>22072.136284550779</v>
      </c>
      <c r="F27" s="100">
        <v>63.066906135741576</v>
      </c>
      <c r="G27" s="195">
        <v>1143.8360238506132</v>
      </c>
      <c r="H27" s="82">
        <v>3.2682925758010595</v>
      </c>
      <c r="I27" s="195">
        <v>0</v>
      </c>
      <c r="J27" s="277">
        <v>0</v>
      </c>
      <c r="K27" s="52"/>
      <c r="L27" s="142"/>
      <c r="M27" s="168">
        <v>34997.969041075179</v>
      </c>
      <c r="N27" s="168">
        <f t="shared" si="0"/>
        <v>34997.969041075179</v>
      </c>
      <c r="O27" s="192">
        <f t="shared" si="1"/>
        <v>100.00000000000001</v>
      </c>
      <c r="P27" s="192"/>
      <c r="Q27" s="142"/>
      <c r="R27" s="142"/>
      <c r="S27" s="142"/>
    </row>
    <row r="28" spans="1:19" x14ac:dyDescent="0.2">
      <c r="A28" s="51"/>
      <c r="B28" s="89" t="s">
        <v>5</v>
      </c>
      <c r="C28" s="174">
        <v>129601.2155497224</v>
      </c>
      <c r="D28" s="191">
        <v>29.440345503729286</v>
      </c>
      <c r="E28" s="174">
        <v>302828.5635655197</v>
      </c>
      <c r="F28" s="100">
        <v>68.790848156408686</v>
      </c>
      <c r="G28" s="195">
        <v>7786.5747767509456</v>
      </c>
      <c r="H28" s="82">
        <v>1.7688063398620075</v>
      </c>
      <c r="I28" s="195">
        <v>0</v>
      </c>
      <c r="J28" s="277">
        <v>0</v>
      </c>
      <c r="K28" s="52"/>
      <c r="L28" s="142"/>
      <c r="M28" s="168">
        <v>440216.35389199312</v>
      </c>
      <c r="N28" s="168">
        <f t="shared" si="0"/>
        <v>440216.353891993</v>
      </c>
      <c r="O28" s="192">
        <f t="shared" si="1"/>
        <v>99.999999999999986</v>
      </c>
      <c r="P28" s="192"/>
      <c r="Q28" s="142"/>
      <c r="R28" s="142"/>
      <c r="S28" s="142"/>
    </row>
    <row r="29" spans="1:19" x14ac:dyDescent="0.2">
      <c r="A29" s="51"/>
      <c r="B29" s="90" t="s">
        <v>12</v>
      </c>
      <c r="C29" s="185">
        <v>6340.4267232622569</v>
      </c>
      <c r="D29" s="191">
        <v>11.03713685026699</v>
      </c>
      <c r="E29" s="185">
        <v>50761.325497515332</v>
      </c>
      <c r="F29" s="191">
        <v>88.363089847170514</v>
      </c>
      <c r="G29" s="364">
        <v>344.54756945180952</v>
      </c>
      <c r="H29" s="78">
        <v>0.59977330256249328</v>
      </c>
      <c r="I29" s="364">
        <v>0</v>
      </c>
      <c r="J29" s="365">
        <v>0</v>
      </c>
      <c r="K29" s="52"/>
      <c r="L29" s="142"/>
      <c r="M29" s="168">
        <v>57446.299790229401</v>
      </c>
      <c r="N29" s="168">
        <f t="shared" si="0"/>
        <v>57446.299790229401</v>
      </c>
      <c r="O29" s="192">
        <f t="shared" si="1"/>
        <v>100</v>
      </c>
      <c r="P29" s="192"/>
      <c r="Q29" s="142"/>
      <c r="R29" s="142"/>
      <c r="S29" s="142"/>
    </row>
    <row r="30" spans="1:19" x14ac:dyDescent="0.2">
      <c r="A30" s="51"/>
      <c r="B30" s="89" t="s">
        <v>21</v>
      </c>
      <c r="C30" s="174">
        <v>15940.892020819014</v>
      </c>
      <c r="D30" s="191">
        <v>25.211096862288347</v>
      </c>
      <c r="E30" s="174">
        <v>46288.903318236706</v>
      </c>
      <c r="F30" s="100">
        <v>73.207573558685212</v>
      </c>
      <c r="G30" s="195">
        <v>991.04920965091844</v>
      </c>
      <c r="H30" s="82">
        <v>1.567380143292628</v>
      </c>
      <c r="I30" s="195">
        <v>8.82018144623928</v>
      </c>
      <c r="J30" s="196">
        <v>1.3949435733814864E-2</v>
      </c>
      <c r="K30" s="52"/>
      <c r="L30" s="142"/>
      <c r="M30" s="168">
        <v>63229.664730152879</v>
      </c>
      <c r="N30" s="168">
        <f t="shared" si="0"/>
        <v>63229.664730152879</v>
      </c>
      <c r="O30" s="192">
        <f t="shared" si="1"/>
        <v>100</v>
      </c>
      <c r="P30" s="192"/>
      <c r="Q30" s="142"/>
      <c r="R30" s="142"/>
      <c r="S30" s="142"/>
    </row>
    <row r="31" spans="1:19" x14ac:dyDescent="0.2">
      <c r="A31" s="51"/>
      <c r="B31" s="89" t="s">
        <v>4</v>
      </c>
      <c r="C31" s="174">
        <v>30352.702324566431</v>
      </c>
      <c r="D31" s="191">
        <v>16.568921291246774</v>
      </c>
      <c r="E31" s="174">
        <v>150245.958139063</v>
      </c>
      <c r="F31" s="100">
        <v>82.016204953166465</v>
      </c>
      <c r="G31" s="195">
        <v>2591.9153803243512</v>
      </c>
      <c r="H31" s="82">
        <v>1.4148737555867545</v>
      </c>
      <c r="I31" s="195">
        <v>0</v>
      </c>
      <c r="J31" s="277">
        <v>0</v>
      </c>
      <c r="K31" s="52"/>
      <c r="L31" s="142"/>
      <c r="M31" s="168">
        <v>183190.57584395379</v>
      </c>
      <c r="N31" s="168">
        <f t="shared" si="0"/>
        <v>183190.57584395379</v>
      </c>
      <c r="O31" s="192">
        <f t="shared" si="1"/>
        <v>99.999999999999986</v>
      </c>
      <c r="P31" s="192"/>
      <c r="Q31" s="142"/>
      <c r="R31" s="142"/>
      <c r="S31" s="142"/>
    </row>
    <row r="32" spans="1:19" x14ac:dyDescent="0.2">
      <c r="A32" s="51"/>
      <c r="B32" s="89" t="s">
        <v>16</v>
      </c>
      <c r="C32" s="174">
        <v>50272.272187540046</v>
      </c>
      <c r="D32" s="191">
        <v>50.900964576027405</v>
      </c>
      <c r="E32" s="174">
        <v>48011.069878657821</v>
      </c>
      <c r="F32" s="100">
        <v>48.611484239943202</v>
      </c>
      <c r="G32" s="195">
        <v>476.54532735515238</v>
      </c>
      <c r="H32" s="82">
        <v>0.48250488332986041</v>
      </c>
      <c r="I32" s="195">
        <v>4.9839723946311887</v>
      </c>
      <c r="J32" s="196">
        <v>5.0463006995314866E-3</v>
      </c>
      <c r="K32" s="52"/>
      <c r="L32" s="142"/>
      <c r="M32" s="168">
        <v>98764.871365947649</v>
      </c>
      <c r="N32" s="168">
        <f t="shared" si="0"/>
        <v>98764.871365947649</v>
      </c>
      <c r="O32" s="192">
        <f t="shared" si="1"/>
        <v>100</v>
      </c>
      <c r="P32" s="192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3" t="s">
        <v>247</v>
      </c>
      <c r="B34" s="214"/>
      <c r="C34" s="214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4"/>
    </row>
    <row r="8" spans="1:21" ht="17.25" customHeight="1" x14ac:dyDescent="0.25">
      <c r="A8" s="51"/>
      <c r="B8" s="63"/>
      <c r="C8" s="439" t="s">
        <v>379</v>
      </c>
      <c r="D8" s="439"/>
      <c r="E8" s="439"/>
      <c r="F8" s="439"/>
      <c r="G8" s="439"/>
      <c r="H8" s="439"/>
      <c r="I8" s="439"/>
      <c r="J8" s="439"/>
      <c r="K8" s="439"/>
      <c r="L8" s="439"/>
      <c r="M8" s="439"/>
      <c r="N8" s="439"/>
      <c r="O8" s="439"/>
      <c r="P8" s="439"/>
      <c r="Q8" s="52"/>
    </row>
    <row r="9" spans="1:21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11"/>
      <c r="Q9" s="52"/>
      <c r="R9" s="246"/>
    </row>
    <row r="10" spans="1:21" ht="15" x14ac:dyDescent="0.25">
      <c r="A10" s="51"/>
      <c r="B10" s="122"/>
      <c r="C10" s="122"/>
      <c r="D10" s="234"/>
      <c r="E10" s="122"/>
      <c r="F10" s="122"/>
      <c r="G10" s="234"/>
      <c r="H10" s="234"/>
      <c r="I10" s="234"/>
      <c r="J10" s="234"/>
      <c r="K10" s="234"/>
      <c r="L10" s="234"/>
      <c r="M10" s="234"/>
      <c r="N10" s="234"/>
      <c r="O10" s="234"/>
      <c r="P10" s="122"/>
      <c r="Q10" s="52"/>
    </row>
    <row r="11" spans="1:21" ht="15" customHeight="1" x14ac:dyDescent="0.25">
      <c r="A11" s="51"/>
      <c r="B11" s="47"/>
      <c r="C11" s="124"/>
      <c r="D11" s="236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7" t="s">
        <v>270</v>
      </c>
      <c r="D12" s="350" t="s">
        <v>395</v>
      </c>
      <c r="E12" s="237" t="s">
        <v>271</v>
      </c>
      <c r="F12" s="235" t="s">
        <v>395</v>
      </c>
      <c r="G12" s="237" t="s">
        <v>272</v>
      </c>
      <c r="H12" s="235" t="s">
        <v>395</v>
      </c>
      <c r="I12" s="237" t="s">
        <v>273</v>
      </c>
      <c r="J12" s="235" t="s">
        <v>395</v>
      </c>
      <c r="K12" s="237" t="s">
        <v>274</v>
      </c>
      <c r="L12" s="235" t="s">
        <v>395</v>
      </c>
      <c r="M12" s="237" t="s">
        <v>275</v>
      </c>
      <c r="N12" s="235" t="s">
        <v>395</v>
      </c>
      <c r="O12" s="237" t="s">
        <v>276</v>
      </c>
      <c r="P12" s="235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6">
        <v>0</v>
      </c>
      <c r="D14" s="367">
        <v>0</v>
      </c>
      <c r="E14" s="366">
        <v>0</v>
      </c>
      <c r="F14" s="367">
        <v>0</v>
      </c>
      <c r="G14" s="366">
        <v>1425.4972813731233</v>
      </c>
      <c r="H14" s="381">
        <v>4.2140835061571496</v>
      </c>
      <c r="I14" s="366">
        <v>32401.485010039574</v>
      </c>
      <c r="J14" s="370">
        <v>95.785916493842777</v>
      </c>
      <c r="K14" s="366">
        <v>0</v>
      </c>
      <c r="L14" s="367">
        <v>0</v>
      </c>
      <c r="M14" s="366">
        <v>0</v>
      </c>
      <c r="N14" s="365">
        <v>0</v>
      </c>
      <c r="O14" s="366">
        <v>0</v>
      </c>
      <c r="P14" s="367">
        <v>0</v>
      </c>
      <c r="Q14" s="52"/>
      <c r="R14" s="168">
        <v>33826.982291412722</v>
      </c>
      <c r="S14" s="192">
        <f t="shared" ref="S14:S32" si="0">D14+F14+H14+J14+L14+N14+P14</f>
        <v>99.999999999999929</v>
      </c>
      <c r="T14" s="245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6">
        <v>0</v>
      </c>
      <c r="D15" s="367">
        <v>0</v>
      </c>
      <c r="E15" s="366">
        <v>0</v>
      </c>
      <c r="F15" s="367">
        <v>0</v>
      </c>
      <c r="G15" s="366">
        <v>26.695463970446102</v>
      </c>
      <c r="H15" s="369">
        <v>2.7566699249471326E-2</v>
      </c>
      <c r="I15" s="366">
        <v>61164.827820727616</v>
      </c>
      <c r="J15" s="370">
        <v>63.161007991707827</v>
      </c>
      <c r="K15" s="366">
        <v>35132.013594321448</v>
      </c>
      <c r="L15" s="370">
        <v>36.278584775869447</v>
      </c>
      <c r="M15" s="364">
        <v>516.00030626054399</v>
      </c>
      <c r="N15" s="370">
        <v>0.53284053317323976</v>
      </c>
      <c r="O15" s="366">
        <v>0</v>
      </c>
      <c r="P15" s="367">
        <v>0</v>
      </c>
      <c r="Q15" s="52"/>
      <c r="R15" s="168">
        <v>96839.53718528006</v>
      </c>
      <c r="S15" s="192">
        <f t="shared" si="0"/>
        <v>99.999999999999986</v>
      </c>
      <c r="T15" s="245">
        <f t="shared" si="1"/>
        <v>96839.53718528006</v>
      </c>
      <c r="U15" s="147"/>
    </row>
    <row r="16" spans="1:21" ht="15" x14ac:dyDescent="0.2">
      <c r="A16" s="51"/>
      <c r="B16" s="86" t="s">
        <v>18</v>
      </c>
      <c r="C16" s="242">
        <v>92.301976286198595</v>
      </c>
      <c r="D16" s="385">
        <v>4.1491893555886443E-2</v>
      </c>
      <c r="E16" s="242">
        <v>15922.375105980083</v>
      </c>
      <c r="F16" s="322">
        <v>7.1574793914028589</v>
      </c>
      <c r="G16" s="242">
        <v>198120.01742218094</v>
      </c>
      <c r="H16" s="325">
        <v>89.059573856607088</v>
      </c>
      <c r="I16" s="242">
        <v>8323.1602133058077</v>
      </c>
      <c r="J16" s="322">
        <v>3.7414548584341749</v>
      </c>
      <c r="K16" s="242">
        <v>0</v>
      </c>
      <c r="L16" s="274">
        <v>0</v>
      </c>
      <c r="M16" s="242">
        <v>0</v>
      </c>
      <c r="N16" s="274">
        <v>0</v>
      </c>
      <c r="O16" s="242">
        <v>0</v>
      </c>
      <c r="P16" s="274">
        <v>0</v>
      </c>
      <c r="Q16" s="52"/>
      <c r="R16" s="168">
        <v>222457.85471775301</v>
      </c>
      <c r="S16" s="192">
        <f t="shared" si="0"/>
        <v>100.00000000000001</v>
      </c>
      <c r="T16" s="245">
        <f t="shared" si="1"/>
        <v>222457.85471775304</v>
      </c>
      <c r="U16" s="147"/>
    </row>
    <row r="17" spans="1:21" x14ac:dyDescent="0.2">
      <c r="A17" s="51"/>
      <c r="B17" s="90" t="s">
        <v>6</v>
      </c>
      <c r="C17" s="241">
        <v>0</v>
      </c>
      <c r="D17" s="275">
        <v>0</v>
      </c>
      <c r="E17" s="241">
        <v>2285.5793237723428</v>
      </c>
      <c r="F17" s="323">
        <v>3.9136528800352464</v>
      </c>
      <c r="G17" s="241">
        <v>9981.2457870626058</v>
      </c>
      <c r="H17" s="323">
        <v>17.0911291131229</v>
      </c>
      <c r="I17" s="241">
        <v>4829.0773974373942</v>
      </c>
      <c r="J17" s="321">
        <v>8.2689462876312128</v>
      </c>
      <c r="K17" s="241">
        <v>15452.496141944035</v>
      </c>
      <c r="L17" s="321">
        <v>26.459683722478644</v>
      </c>
      <c r="M17" s="241">
        <v>6236.139486828084</v>
      </c>
      <c r="N17" s="321">
        <v>10.678292811401564</v>
      </c>
      <c r="O17" s="241">
        <v>19615.616241280448</v>
      </c>
      <c r="P17" s="321">
        <v>33.588295185330438</v>
      </c>
      <c r="Q17" s="52"/>
      <c r="R17" s="168">
        <v>58400.154378324907</v>
      </c>
      <c r="S17" s="192">
        <f t="shared" si="0"/>
        <v>100</v>
      </c>
      <c r="T17" s="245">
        <f t="shared" si="1"/>
        <v>58400.154378324907</v>
      </c>
      <c r="U17" s="147"/>
    </row>
    <row r="18" spans="1:21" x14ac:dyDescent="0.2">
      <c r="A18" s="51"/>
      <c r="B18" s="89" t="s">
        <v>11</v>
      </c>
      <c r="C18" s="241">
        <v>168.44470681719829</v>
      </c>
      <c r="D18" s="324">
        <v>7.416727480817123E-2</v>
      </c>
      <c r="E18" s="241">
        <v>123920.27696444944</v>
      </c>
      <c r="F18" s="321">
        <v>54.562885409638916</v>
      </c>
      <c r="G18" s="241">
        <v>89836.271802268559</v>
      </c>
      <c r="H18" s="323">
        <v>39.555481346951595</v>
      </c>
      <c r="I18" s="241">
        <v>13187.387765540356</v>
      </c>
      <c r="J18" s="321">
        <v>5.8064906335714266</v>
      </c>
      <c r="K18" s="241">
        <v>2.2151282163764217</v>
      </c>
      <c r="L18" s="326">
        <v>9.7533502989569846E-4</v>
      </c>
      <c r="M18" s="241">
        <v>0</v>
      </c>
      <c r="N18" s="275">
        <v>0</v>
      </c>
      <c r="O18" s="241">
        <v>0</v>
      </c>
      <c r="P18" s="275">
        <v>0</v>
      </c>
      <c r="Q18" s="52"/>
      <c r="R18" s="168">
        <v>227114.59636729193</v>
      </c>
      <c r="S18" s="192">
        <f t="shared" si="0"/>
        <v>100</v>
      </c>
      <c r="T18" s="245">
        <f t="shared" si="1"/>
        <v>227114.59636729193</v>
      </c>
      <c r="U18" s="147"/>
    </row>
    <row r="19" spans="1:21" x14ac:dyDescent="0.2">
      <c r="A19" s="51"/>
      <c r="B19" s="90" t="s">
        <v>7</v>
      </c>
      <c r="C19" s="241">
        <v>0</v>
      </c>
      <c r="D19" s="275">
        <v>0</v>
      </c>
      <c r="E19" s="241">
        <v>2889.7953155287178</v>
      </c>
      <c r="F19" s="323">
        <v>1.0141222871756039</v>
      </c>
      <c r="G19" s="241">
        <v>61909.754204240307</v>
      </c>
      <c r="H19" s="323">
        <v>21.726127520072001</v>
      </c>
      <c r="I19" s="241">
        <v>211376.46189703359</v>
      </c>
      <c r="J19" s="321">
        <v>74.178811157387088</v>
      </c>
      <c r="K19" s="241">
        <v>8779.299404438143</v>
      </c>
      <c r="L19" s="321">
        <v>3.0809390353653052</v>
      </c>
      <c r="M19" s="241">
        <v>0</v>
      </c>
      <c r="N19" s="275">
        <v>0</v>
      </c>
      <c r="O19" s="241">
        <v>0</v>
      </c>
      <c r="P19" s="275">
        <v>0</v>
      </c>
      <c r="Q19" s="52"/>
      <c r="R19" s="168">
        <v>284955.31082124077</v>
      </c>
      <c r="S19" s="192">
        <f t="shared" si="0"/>
        <v>100</v>
      </c>
      <c r="T19" s="245">
        <f t="shared" si="1"/>
        <v>284955.31082124071</v>
      </c>
      <c r="U19" s="147"/>
    </row>
    <row r="20" spans="1:21" x14ac:dyDescent="0.2">
      <c r="A20" s="51"/>
      <c r="B20" s="89" t="s">
        <v>10</v>
      </c>
      <c r="C20" s="241">
        <v>5.2997149853446155</v>
      </c>
      <c r="D20" s="326">
        <v>3.7578854144730616E-3</v>
      </c>
      <c r="E20" s="241">
        <v>25.357506941895878</v>
      </c>
      <c r="F20" s="324">
        <v>1.7980326441678188E-2</v>
      </c>
      <c r="G20" s="241">
        <v>26279.348072543296</v>
      </c>
      <c r="H20" s="323">
        <v>18.633979203930657</v>
      </c>
      <c r="I20" s="241">
        <v>74420.257000984493</v>
      </c>
      <c r="J20" s="321">
        <v>52.769403467675581</v>
      </c>
      <c r="K20" s="241">
        <v>37454.227735911336</v>
      </c>
      <c r="L20" s="321">
        <v>26.557785939120915</v>
      </c>
      <c r="M20" s="241">
        <v>2844.6899679325616</v>
      </c>
      <c r="N20" s="321">
        <v>2.0170931774166898</v>
      </c>
      <c r="O20" s="241">
        <v>0</v>
      </c>
      <c r="P20" s="275">
        <v>0</v>
      </c>
      <c r="Q20" s="52"/>
      <c r="R20" s="168">
        <v>141029.17999929894</v>
      </c>
      <c r="S20" s="192">
        <f t="shared" si="0"/>
        <v>99.999999999999986</v>
      </c>
      <c r="T20" s="245">
        <f t="shared" si="1"/>
        <v>141029.17999929891</v>
      </c>
      <c r="U20" s="147"/>
    </row>
    <row r="21" spans="1:21" x14ac:dyDescent="0.2">
      <c r="A21" s="51"/>
      <c r="B21" s="89" t="s">
        <v>9</v>
      </c>
      <c r="C21" s="241">
        <v>19.001366582925911</v>
      </c>
      <c r="D21" s="326">
        <v>4.8902035048276208E-3</v>
      </c>
      <c r="E21" s="241">
        <v>2591.78136027659</v>
      </c>
      <c r="F21" s="321">
        <v>0.66702246054030023</v>
      </c>
      <c r="G21" s="241">
        <v>206259.92438021293</v>
      </c>
      <c r="H21" s="323">
        <v>53.083182238899816</v>
      </c>
      <c r="I21" s="241">
        <v>172150.11563374577</v>
      </c>
      <c r="J21" s="321">
        <v>44.304660675568741</v>
      </c>
      <c r="K21" s="241">
        <v>7539.0104883657477</v>
      </c>
      <c r="L21" s="321">
        <v>1.940244421486309</v>
      </c>
      <c r="M21" s="241">
        <v>0</v>
      </c>
      <c r="N21" s="275">
        <v>0</v>
      </c>
      <c r="O21" s="241">
        <v>0</v>
      </c>
      <c r="P21" s="275">
        <v>0</v>
      </c>
      <c r="Q21" s="52"/>
      <c r="R21" s="168">
        <v>388559.83322918398</v>
      </c>
      <c r="S21" s="192">
        <f t="shared" si="0"/>
        <v>100</v>
      </c>
      <c r="T21" s="245">
        <f t="shared" si="1"/>
        <v>388559.83322918403</v>
      </c>
      <c r="U21" s="147"/>
    </row>
    <row r="22" spans="1:21" x14ac:dyDescent="0.2">
      <c r="A22" s="51"/>
      <c r="B22" s="89" t="s">
        <v>15</v>
      </c>
      <c r="C22" s="241">
        <v>0</v>
      </c>
      <c r="D22" s="275">
        <v>0</v>
      </c>
      <c r="E22" s="241">
        <v>1044.4812938513105</v>
      </c>
      <c r="F22" s="321">
        <v>10.334834422415144</v>
      </c>
      <c r="G22" s="241">
        <v>6318.1710912763574</v>
      </c>
      <c r="H22" s="323">
        <v>62.516439945095549</v>
      </c>
      <c r="I22" s="241">
        <v>2743.7629782955046</v>
      </c>
      <c r="J22" s="321">
        <v>27.148725632489313</v>
      </c>
      <c r="K22" s="241">
        <v>0</v>
      </c>
      <c r="L22" s="275">
        <v>0</v>
      </c>
      <c r="M22" s="241">
        <v>0</v>
      </c>
      <c r="N22" s="275">
        <v>0</v>
      </c>
      <c r="O22" s="241">
        <v>0</v>
      </c>
      <c r="P22" s="275">
        <v>0</v>
      </c>
      <c r="Q22" s="52"/>
      <c r="R22" s="168">
        <v>10106.415363423172</v>
      </c>
      <c r="S22" s="192">
        <f t="shared" si="0"/>
        <v>100.00000000000001</v>
      </c>
      <c r="T22" s="245">
        <f t="shared" si="1"/>
        <v>10106.415363423173</v>
      </c>
      <c r="U22" s="147"/>
    </row>
    <row r="23" spans="1:21" x14ac:dyDescent="0.2">
      <c r="A23" s="51"/>
      <c r="B23" s="89" t="s">
        <v>19</v>
      </c>
      <c r="C23" s="241">
        <v>0</v>
      </c>
      <c r="D23" s="275">
        <v>0</v>
      </c>
      <c r="E23" s="241">
        <v>0</v>
      </c>
      <c r="F23" s="275">
        <v>0</v>
      </c>
      <c r="G23" s="241">
        <v>2155.6482336466565</v>
      </c>
      <c r="H23" s="323">
        <v>6.156565273854647</v>
      </c>
      <c r="I23" s="241">
        <v>29874.931548353106</v>
      </c>
      <c r="J23" s="321">
        <v>85.323274576311874</v>
      </c>
      <c r="K23" s="241">
        <v>2983.2329164725738</v>
      </c>
      <c r="L23" s="321">
        <v>8.5201601498334778</v>
      </c>
      <c r="M23" s="241">
        <v>0</v>
      </c>
      <c r="N23" s="275">
        <v>0</v>
      </c>
      <c r="O23" s="241">
        <v>0</v>
      </c>
      <c r="P23" s="275">
        <v>0</v>
      </c>
      <c r="Q23" s="52"/>
      <c r="R23" s="168">
        <v>35013.812698472335</v>
      </c>
      <c r="S23" s="192">
        <f t="shared" si="0"/>
        <v>100</v>
      </c>
      <c r="T23" s="245">
        <f t="shared" si="1"/>
        <v>35013.812698472335</v>
      </c>
      <c r="U23" s="147"/>
    </row>
    <row r="24" spans="1:21" x14ac:dyDescent="0.2">
      <c r="A24" s="51"/>
      <c r="B24" s="89" t="s">
        <v>8</v>
      </c>
      <c r="C24" s="241">
        <v>0</v>
      </c>
      <c r="D24" s="275">
        <v>0</v>
      </c>
      <c r="E24" s="241">
        <v>1783.0855308866326</v>
      </c>
      <c r="F24" s="321">
        <v>2.3517790792132702</v>
      </c>
      <c r="G24" s="241">
        <v>585.15420588272968</v>
      </c>
      <c r="H24" s="323">
        <v>0.77178205737801664</v>
      </c>
      <c r="I24" s="241">
        <v>73450.341466152124</v>
      </c>
      <c r="J24" s="321">
        <v>96.876438863408708</v>
      </c>
      <c r="K24" s="241">
        <v>0</v>
      </c>
      <c r="L24" s="275">
        <v>0</v>
      </c>
      <c r="M24" s="241">
        <v>0</v>
      </c>
      <c r="N24" s="275">
        <v>0</v>
      </c>
      <c r="O24" s="241">
        <v>0</v>
      </c>
      <c r="P24" s="275">
        <v>0</v>
      </c>
      <c r="Q24" s="52"/>
      <c r="R24" s="168">
        <v>75818.581202921487</v>
      </c>
      <c r="S24" s="192">
        <f t="shared" si="0"/>
        <v>100</v>
      </c>
      <c r="T24" s="245">
        <f t="shared" si="1"/>
        <v>75818.581202921487</v>
      </c>
      <c r="U24" s="147"/>
    </row>
    <row r="25" spans="1:21" x14ac:dyDescent="0.2">
      <c r="A25" s="51"/>
      <c r="B25" s="89" t="s">
        <v>17</v>
      </c>
      <c r="C25" s="241">
        <v>9.1975006524988352</v>
      </c>
      <c r="D25" s="324">
        <v>8.1801434922499985E-3</v>
      </c>
      <c r="E25" s="241">
        <v>5956.4490453947574</v>
      </c>
      <c r="F25" s="321">
        <v>5.2975922195087675</v>
      </c>
      <c r="G25" s="241">
        <v>59370.71783719385</v>
      </c>
      <c r="H25" s="323">
        <v>52.803583222816599</v>
      </c>
      <c r="I25" s="241">
        <v>47100.546548855593</v>
      </c>
      <c r="J25" s="321">
        <v>41.89064441418239</v>
      </c>
      <c r="K25" s="241">
        <v>0</v>
      </c>
      <c r="L25" s="275">
        <v>0</v>
      </c>
      <c r="M25" s="241">
        <v>0</v>
      </c>
      <c r="N25" s="275">
        <v>0</v>
      </c>
      <c r="O25" s="241">
        <v>0</v>
      </c>
      <c r="P25" s="275">
        <v>0</v>
      </c>
      <c r="Q25" s="52"/>
      <c r="R25" s="245">
        <v>112436.9109320967</v>
      </c>
      <c r="S25" s="192">
        <f t="shared" si="0"/>
        <v>100</v>
      </c>
      <c r="T25" s="245">
        <f t="shared" si="1"/>
        <v>112436.9109320967</v>
      </c>
      <c r="U25" s="147"/>
    </row>
    <row r="26" spans="1:21" x14ac:dyDescent="0.2">
      <c r="A26" s="51"/>
      <c r="B26" s="89" t="s">
        <v>20</v>
      </c>
      <c r="C26" s="241">
        <v>0</v>
      </c>
      <c r="D26" s="250">
        <v>0</v>
      </c>
      <c r="E26" s="241">
        <v>6955.0736222149935</v>
      </c>
      <c r="F26" s="321">
        <v>5.8351051920723744</v>
      </c>
      <c r="G26" s="241">
        <v>96749.637515063587</v>
      </c>
      <c r="H26" s="323">
        <v>81.170141807280586</v>
      </c>
      <c r="I26" s="241">
        <v>15488.917653925024</v>
      </c>
      <c r="J26" s="321">
        <v>12.994753000647039</v>
      </c>
      <c r="K26" s="241">
        <v>0</v>
      </c>
      <c r="L26" s="275">
        <v>0</v>
      </c>
      <c r="M26" s="241">
        <v>0</v>
      </c>
      <c r="N26" s="275">
        <v>0</v>
      </c>
      <c r="O26" s="241">
        <v>0</v>
      </c>
      <c r="P26" s="275">
        <v>0</v>
      </c>
      <c r="Q26" s="52"/>
      <c r="R26" s="168">
        <v>119193.62879120361</v>
      </c>
      <c r="S26" s="192">
        <f t="shared" si="0"/>
        <v>100</v>
      </c>
      <c r="T26" s="245">
        <f t="shared" si="1"/>
        <v>119193.62879120361</v>
      </c>
      <c r="U26" s="147"/>
    </row>
    <row r="27" spans="1:21" x14ac:dyDescent="0.2">
      <c r="A27" s="51"/>
      <c r="B27" s="87" t="s">
        <v>105</v>
      </c>
      <c r="C27" s="241">
        <v>8.1777098163610376</v>
      </c>
      <c r="D27" s="324">
        <v>2.3366241071769944E-2</v>
      </c>
      <c r="E27" s="241">
        <v>2203.1950519791467</v>
      </c>
      <c r="F27" s="321">
        <v>6.2952083002113026</v>
      </c>
      <c r="G27" s="241">
        <v>24429.001697550953</v>
      </c>
      <c r="H27" s="323">
        <v>69.801198089180502</v>
      </c>
      <c r="I27" s="241">
        <v>5590.8943054891461</v>
      </c>
      <c r="J27" s="321">
        <v>15.974910712468551</v>
      </c>
      <c r="K27" s="241">
        <v>2754.7890984459341</v>
      </c>
      <c r="L27" s="321">
        <v>7.8712827456152974</v>
      </c>
      <c r="M27" s="241">
        <v>11.911177793634431</v>
      </c>
      <c r="N27" s="324">
        <v>3.4033911452561551E-2</v>
      </c>
      <c r="O27" s="241">
        <v>0</v>
      </c>
      <c r="P27" s="275">
        <v>0</v>
      </c>
      <c r="Q27" s="52"/>
      <c r="R27" s="168">
        <v>34997.969041075179</v>
      </c>
      <c r="S27" s="192">
        <f t="shared" si="0"/>
        <v>100</v>
      </c>
      <c r="T27" s="245">
        <f t="shared" si="1"/>
        <v>34997.969041075179</v>
      </c>
      <c r="U27" s="147"/>
    </row>
    <row r="28" spans="1:21" x14ac:dyDescent="0.2">
      <c r="A28" s="51"/>
      <c r="B28" s="89" t="s">
        <v>5</v>
      </c>
      <c r="C28" s="241">
        <v>28.356338926470052</v>
      </c>
      <c r="D28" s="253">
        <v>6.4414551335426461E-3</v>
      </c>
      <c r="E28" s="241">
        <v>703.63459987089823</v>
      </c>
      <c r="F28" s="323">
        <v>0.15983835985419448</v>
      </c>
      <c r="G28" s="241">
        <v>185135.0319585111</v>
      </c>
      <c r="H28" s="323">
        <v>42.055464391932581</v>
      </c>
      <c r="I28" s="241">
        <v>139484.38495260672</v>
      </c>
      <c r="J28" s="321">
        <v>31.685416436579988</v>
      </c>
      <c r="K28" s="241">
        <v>60163.064980293915</v>
      </c>
      <c r="L28" s="321">
        <v>13.66670375791057</v>
      </c>
      <c r="M28" s="241">
        <v>50465.176760908063</v>
      </c>
      <c r="N28" s="323">
        <v>11.463721489386028</v>
      </c>
      <c r="O28" s="241">
        <v>4236.7043008759292</v>
      </c>
      <c r="P28" s="321">
        <v>0.96241410920308579</v>
      </c>
      <c r="Q28" s="52"/>
      <c r="R28" s="245">
        <v>440216.35389199312</v>
      </c>
      <c r="S28" s="192">
        <f t="shared" si="0"/>
        <v>99.999999999999986</v>
      </c>
      <c r="T28" s="245">
        <f t="shared" si="1"/>
        <v>440216.35389199312</v>
      </c>
      <c r="U28" s="147"/>
    </row>
    <row r="29" spans="1:21" x14ac:dyDescent="0.2">
      <c r="A29" s="51"/>
      <c r="B29" s="90" t="s">
        <v>12</v>
      </c>
      <c r="C29" s="366">
        <v>0</v>
      </c>
      <c r="D29" s="367">
        <v>0</v>
      </c>
      <c r="E29" s="366">
        <v>279.40278326984185</v>
      </c>
      <c r="F29" s="368">
        <v>0.48637211498409388</v>
      </c>
      <c r="G29" s="366">
        <v>15.809429014332357</v>
      </c>
      <c r="H29" s="369">
        <v>2.7520360879746797E-2</v>
      </c>
      <c r="I29" s="366">
        <v>5683.7823766159527</v>
      </c>
      <c r="J29" s="370">
        <v>9.8940791615314154</v>
      </c>
      <c r="K29" s="366">
        <v>46129.80369423698</v>
      </c>
      <c r="L29" s="370">
        <v>80.300739756406116</v>
      </c>
      <c r="M29" s="366">
        <v>5337.5015070922909</v>
      </c>
      <c r="N29" s="370">
        <v>9.2912886061986288</v>
      </c>
      <c r="O29" s="366">
        <v>0</v>
      </c>
      <c r="P29" s="367">
        <v>0</v>
      </c>
      <c r="Q29" s="52"/>
      <c r="R29" s="245">
        <v>57446.299790229401</v>
      </c>
      <c r="S29" s="192">
        <f t="shared" si="0"/>
        <v>100</v>
      </c>
      <c r="T29" s="245">
        <f t="shared" si="1"/>
        <v>57446.299790229394</v>
      </c>
      <c r="U29" s="147"/>
    </row>
    <row r="30" spans="1:21" x14ac:dyDescent="0.2">
      <c r="A30" s="51"/>
      <c r="B30" s="89" t="s">
        <v>21</v>
      </c>
      <c r="C30" s="241">
        <v>0</v>
      </c>
      <c r="D30" s="275">
        <v>0</v>
      </c>
      <c r="E30" s="241">
        <v>0</v>
      </c>
      <c r="F30" s="275">
        <v>0</v>
      </c>
      <c r="G30" s="241">
        <v>33894.43185204325</v>
      </c>
      <c r="H30" s="323">
        <v>53.605268977299701</v>
      </c>
      <c r="I30" s="241">
        <v>29335.232878109626</v>
      </c>
      <c r="J30" s="321">
        <v>46.394731022700299</v>
      </c>
      <c r="K30" s="241">
        <v>0</v>
      </c>
      <c r="L30" s="275">
        <v>0</v>
      </c>
      <c r="M30" s="241">
        <v>0</v>
      </c>
      <c r="N30" s="275">
        <v>0</v>
      </c>
      <c r="O30" s="241">
        <v>0</v>
      </c>
      <c r="P30" s="275">
        <v>0</v>
      </c>
      <c r="Q30" s="52"/>
      <c r="R30" s="245">
        <v>63229.664730152879</v>
      </c>
      <c r="S30" s="192">
        <f t="shared" si="0"/>
        <v>100</v>
      </c>
      <c r="T30" s="245">
        <f t="shared" si="1"/>
        <v>63229.664730152872</v>
      </c>
      <c r="U30" s="147"/>
    </row>
    <row r="31" spans="1:21" x14ac:dyDescent="0.2">
      <c r="A31" s="51"/>
      <c r="B31" s="89" t="s">
        <v>4</v>
      </c>
      <c r="C31" s="241">
        <v>0</v>
      </c>
      <c r="D31" s="275">
        <v>0</v>
      </c>
      <c r="E31" s="241">
        <v>5785.8455983938047</v>
      </c>
      <c r="F31" s="321">
        <v>3.1583751356960246</v>
      </c>
      <c r="G31" s="241">
        <v>15690.69582132002</v>
      </c>
      <c r="H31" s="323">
        <v>8.5652309072305872</v>
      </c>
      <c r="I31" s="241">
        <v>60708.016358246845</v>
      </c>
      <c r="J31" s="321">
        <v>33.139268261244737</v>
      </c>
      <c r="K31" s="241">
        <v>50741.188304263393</v>
      </c>
      <c r="L31" s="321">
        <v>27.698580055496947</v>
      </c>
      <c r="M31" s="241">
        <v>22818.002759595409</v>
      </c>
      <c r="N31" s="321">
        <v>12.455882435258211</v>
      </c>
      <c r="O31" s="241">
        <v>27446.827002134327</v>
      </c>
      <c r="P31" s="321">
        <v>14.982663205073498</v>
      </c>
      <c r="Q31" s="52"/>
      <c r="R31" s="245">
        <v>183190.57584395379</v>
      </c>
      <c r="S31" s="192">
        <f t="shared" si="0"/>
        <v>100</v>
      </c>
      <c r="T31" s="245">
        <f t="shared" si="1"/>
        <v>183190.57584395379</v>
      </c>
      <c r="U31" s="147"/>
    </row>
    <row r="32" spans="1:21" x14ac:dyDescent="0.2">
      <c r="A32" s="51"/>
      <c r="B32" s="89" t="s">
        <v>16</v>
      </c>
      <c r="C32" s="241">
        <v>20.099952118956207</v>
      </c>
      <c r="D32" s="324">
        <v>2.0351317063413206E-2</v>
      </c>
      <c r="E32" s="241">
        <v>44884.415116920638</v>
      </c>
      <c r="F32" s="321">
        <v>45.445728320359031</v>
      </c>
      <c r="G32" s="241">
        <v>53756.717555932795</v>
      </c>
      <c r="H32" s="323">
        <v>54.428985541581078</v>
      </c>
      <c r="I32" s="241">
        <v>103.63874097527844</v>
      </c>
      <c r="J32" s="321">
        <v>0.10493482099649776</v>
      </c>
      <c r="K32" s="241">
        <v>0</v>
      </c>
      <c r="L32" s="275">
        <v>0</v>
      </c>
      <c r="M32" s="241">
        <v>0</v>
      </c>
      <c r="N32" s="275">
        <v>0</v>
      </c>
      <c r="O32" s="241">
        <v>0</v>
      </c>
      <c r="P32" s="275">
        <v>0</v>
      </c>
      <c r="Q32" s="52"/>
      <c r="R32" s="245">
        <v>98764.871365947649</v>
      </c>
      <c r="S32" s="192">
        <f t="shared" si="0"/>
        <v>100.00000000000003</v>
      </c>
      <c r="T32" s="245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40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8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1" t="s">
        <v>173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411"/>
      <c r="O8" s="411"/>
      <c r="P8" s="411"/>
      <c r="Q8" s="411"/>
      <c r="R8" s="411"/>
      <c r="S8" s="411"/>
      <c r="T8" s="411"/>
      <c r="U8" s="52"/>
    </row>
    <row r="9" spans="1:26" ht="15" x14ac:dyDescent="0.25">
      <c r="A9" s="51"/>
      <c r="C9" s="444" t="s">
        <v>380</v>
      </c>
      <c r="D9" s="444"/>
      <c r="E9" s="444"/>
      <c r="F9" s="444"/>
      <c r="G9" s="444"/>
      <c r="H9" s="444"/>
      <c r="I9" s="444"/>
      <c r="J9" s="444"/>
      <c r="K9" s="444"/>
      <c r="L9" s="444"/>
      <c r="M9" s="444"/>
      <c r="N9" s="444"/>
      <c r="O9" s="444"/>
      <c r="P9" s="444"/>
      <c r="Q9" s="444"/>
      <c r="R9" s="444"/>
      <c r="S9" s="444"/>
      <c r="T9" s="444"/>
      <c r="U9" s="52"/>
    </row>
    <row r="10" spans="1:26" ht="15" x14ac:dyDescent="0.25">
      <c r="A10" s="51"/>
      <c r="B10" s="122"/>
      <c r="C10" s="411" t="s">
        <v>264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11"/>
      <c r="N10" s="411"/>
      <c r="O10" s="411"/>
      <c r="P10" s="411"/>
      <c r="Q10" s="411"/>
      <c r="R10" s="411"/>
      <c r="S10" s="411"/>
      <c r="T10" s="411"/>
      <c r="U10" s="52"/>
    </row>
    <row r="11" spans="1:26" ht="8.4499999999999993" customHeight="1" x14ac:dyDescent="0.25">
      <c r="A11" s="51"/>
      <c r="B11" s="47"/>
      <c r="C11" s="124"/>
      <c r="D11" s="124"/>
      <c r="E11" s="238"/>
      <c r="F11" s="238"/>
      <c r="G11" s="238"/>
      <c r="H11" s="238"/>
      <c r="I11" s="238"/>
      <c r="J11" s="238"/>
      <c r="K11" s="238"/>
      <c r="L11" s="238"/>
      <c r="M11" s="238"/>
      <c r="N11" s="238"/>
      <c r="O11" s="238"/>
      <c r="P11" s="238"/>
      <c r="Q11" s="238"/>
      <c r="R11" s="238"/>
      <c r="S11" s="238"/>
      <c r="T11" s="32"/>
      <c r="U11" s="52"/>
    </row>
    <row r="12" spans="1:26" ht="75" x14ac:dyDescent="0.2">
      <c r="A12" s="51"/>
      <c r="B12" s="47"/>
      <c r="C12" s="239" t="s">
        <v>278</v>
      </c>
      <c r="D12" s="350" t="s">
        <v>395</v>
      </c>
      <c r="E12" s="239" t="s">
        <v>279</v>
      </c>
      <c r="F12" s="239" t="s">
        <v>395</v>
      </c>
      <c r="G12" s="296" t="s">
        <v>280</v>
      </c>
      <c r="H12" s="239" t="s">
        <v>395</v>
      </c>
      <c r="I12" s="239" t="s">
        <v>281</v>
      </c>
      <c r="J12" s="239" t="s">
        <v>395</v>
      </c>
      <c r="K12" s="239" t="s">
        <v>282</v>
      </c>
      <c r="L12" s="239" t="s">
        <v>395</v>
      </c>
      <c r="M12" s="239" t="s">
        <v>283</v>
      </c>
      <c r="N12" s="239" t="s">
        <v>395</v>
      </c>
      <c r="O12" s="239" t="s">
        <v>284</v>
      </c>
      <c r="P12" s="239" t="s">
        <v>395</v>
      </c>
      <c r="Q12" s="239" t="s">
        <v>368</v>
      </c>
      <c r="R12" s="239" t="s">
        <v>395</v>
      </c>
      <c r="S12" s="239" t="s">
        <v>285</v>
      </c>
      <c r="T12" s="347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71">
        <v>33706.3654201229</v>
      </c>
      <c r="D14" s="372">
        <v>99.643429998423358</v>
      </c>
      <c r="E14" s="371">
        <v>19.872690703590063</v>
      </c>
      <c r="F14" s="372">
        <v>5.8748044777955026E-2</v>
      </c>
      <c r="G14" s="371">
        <v>100.74418058623661</v>
      </c>
      <c r="H14" s="373">
        <v>0.29782195679870449</v>
      </c>
      <c r="I14" s="371">
        <v>0</v>
      </c>
      <c r="J14" s="362">
        <v>0</v>
      </c>
      <c r="K14" s="371">
        <v>0</v>
      </c>
      <c r="L14" s="362">
        <v>0</v>
      </c>
      <c r="M14" s="371">
        <v>0</v>
      </c>
      <c r="N14" s="362">
        <v>0</v>
      </c>
      <c r="O14" s="371">
        <v>0</v>
      </c>
      <c r="P14" s="374">
        <v>0</v>
      </c>
      <c r="Q14" s="371">
        <v>0</v>
      </c>
      <c r="R14" s="362">
        <v>0</v>
      </c>
      <c r="S14" s="371">
        <v>0</v>
      </c>
      <c r="T14" s="367">
        <v>0</v>
      </c>
      <c r="U14" s="52"/>
      <c r="V14" s="245">
        <v>33826.982291412722</v>
      </c>
      <c r="W14" s="245">
        <f t="shared" ref="W14:W32" si="0">C14+E14+G14+I14+K14+M14+O14+Q14+S14</f>
        <v>33826.982291412729</v>
      </c>
      <c r="X14" s="192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71">
        <v>95786.817887133046</v>
      </c>
      <c r="D15" s="372">
        <v>98.912924071360564</v>
      </c>
      <c r="E15" s="371">
        <v>848.18500848984399</v>
      </c>
      <c r="F15" s="372">
        <v>0.87586644168593886</v>
      </c>
      <c r="G15" s="371">
        <v>85.970297342647697</v>
      </c>
      <c r="H15" s="373">
        <v>8.8776030783959056E-2</v>
      </c>
      <c r="I15" s="371">
        <v>36.513943861808173</v>
      </c>
      <c r="J15" s="388">
        <v>3.7705615829149601E-2</v>
      </c>
      <c r="K15" s="371">
        <v>0</v>
      </c>
      <c r="L15" s="362">
        <v>0</v>
      </c>
      <c r="M15" s="371">
        <v>82.050048452719366</v>
      </c>
      <c r="N15" s="376">
        <v>8.4727840340392754E-2</v>
      </c>
      <c r="O15" s="371">
        <v>0</v>
      </c>
      <c r="P15" s="374">
        <v>0</v>
      </c>
      <c r="Q15" s="371">
        <v>0</v>
      </c>
      <c r="R15" s="362">
        <v>0</v>
      </c>
      <c r="S15" s="371">
        <v>0</v>
      </c>
      <c r="T15" s="367">
        <v>0</v>
      </c>
      <c r="U15" s="52"/>
      <c r="V15" s="245">
        <v>96839.53718528006</v>
      </c>
      <c r="W15" s="245">
        <f t="shared" si="0"/>
        <v>96839.53718528006</v>
      </c>
      <c r="X15" s="192">
        <f t="shared" si="1"/>
        <v>100.00000000000001</v>
      </c>
      <c r="Y15" s="147"/>
    </row>
    <row r="16" spans="1:26" ht="15" x14ac:dyDescent="0.2">
      <c r="A16" s="51"/>
      <c r="B16" s="86" t="s">
        <v>18</v>
      </c>
      <c r="C16" s="247">
        <v>222044.0840221745</v>
      </c>
      <c r="D16" s="328">
        <v>99.814000410952673</v>
      </c>
      <c r="E16" s="247">
        <v>0</v>
      </c>
      <c r="F16" s="386">
        <v>0</v>
      </c>
      <c r="G16" s="247">
        <v>108.92857086240228</v>
      </c>
      <c r="H16" s="251">
        <v>4.8965936042405497E-2</v>
      </c>
      <c r="I16" s="247">
        <v>0</v>
      </c>
      <c r="J16" s="162">
        <v>0</v>
      </c>
      <c r="K16" s="247">
        <v>23.88884415027923</v>
      </c>
      <c r="L16" s="387">
        <v>1.0738593240768497E-2</v>
      </c>
      <c r="M16" s="247">
        <v>280.95328056583122</v>
      </c>
      <c r="N16" s="382">
        <v>0.12629505976414959</v>
      </c>
      <c r="O16" s="247">
        <v>0</v>
      </c>
      <c r="P16" s="279">
        <v>0</v>
      </c>
      <c r="Q16" s="247">
        <v>0</v>
      </c>
      <c r="R16" s="162">
        <v>0</v>
      </c>
      <c r="S16" s="247">
        <v>0</v>
      </c>
      <c r="T16" s="274">
        <v>0</v>
      </c>
      <c r="U16" s="52"/>
      <c r="V16" s="245">
        <v>222457.85471775301</v>
      </c>
      <c r="W16" s="245">
        <f t="shared" si="0"/>
        <v>222457.85471775301</v>
      </c>
      <c r="X16" s="192">
        <f t="shared" si="1"/>
        <v>100</v>
      </c>
      <c r="Y16" s="147"/>
    </row>
    <row r="17" spans="1:25" x14ac:dyDescent="0.2">
      <c r="A17" s="51"/>
      <c r="B17" s="90" t="s">
        <v>6</v>
      </c>
      <c r="C17" s="249">
        <v>56362.331219976593</v>
      </c>
      <c r="D17" s="327">
        <v>96.510586007792057</v>
      </c>
      <c r="E17" s="249">
        <v>365.88629251432729</v>
      </c>
      <c r="F17" s="327">
        <v>0.62651596799566889</v>
      </c>
      <c r="G17" s="249">
        <v>3.4164715916142292</v>
      </c>
      <c r="H17" s="252">
        <v>5.8501071238302154E-3</v>
      </c>
      <c r="I17" s="249">
        <v>133.11444985695056</v>
      </c>
      <c r="J17" s="329">
        <v>0.22793509927151101</v>
      </c>
      <c r="K17" s="249">
        <v>776.7449665115364</v>
      </c>
      <c r="L17" s="329">
        <v>1.3300392349644605</v>
      </c>
      <c r="M17" s="249">
        <v>758.66097787387901</v>
      </c>
      <c r="N17" s="329">
        <v>1.29907358285247</v>
      </c>
      <c r="O17" s="249">
        <v>0</v>
      </c>
      <c r="P17" s="258">
        <v>0</v>
      </c>
      <c r="Q17" s="249">
        <v>0</v>
      </c>
      <c r="R17" s="183">
        <v>0</v>
      </c>
      <c r="S17" s="249">
        <v>0</v>
      </c>
      <c r="T17" s="275">
        <v>0</v>
      </c>
      <c r="U17" s="52"/>
      <c r="V17" s="245">
        <v>58400.154378324907</v>
      </c>
      <c r="W17" s="245">
        <f t="shared" si="0"/>
        <v>58400.154378324893</v>
      </c>
      <c r="X17" s="192">
        <f t="shared" si="1"/>
        <v>100</v>
      </c>
      <c r="Y17" s="147"/>
    </row>
    <row r="18" spans="1:25" x14ac:dyDescent="0.2">
      <c r="A18" s="51"/>
      <c r="B18" s="89" t="s">
        <v>11</v>
      </c>
      <c r="C18" s="249">
        <v>225007.00646391683</v>
      </c>
      <c r="D18" s="327">
        <v>99.072014772680362</v>
      </c>
      <c r="E18" s="249">
        <v>287.65002998159844</v>
      </c>
      <c r="F18" s="327">
        <v>0.12665413609806392</v>
      </c>
      <c r="G18" s="249">
        <v>47.155410676292867</v>
      </c>
      <c r="H18" s="252">
        <v>2.0762826973935517E-2</v>
      </c>
      <c r="I18" s="249">
        <v>197.87614528153341</v>
      </c>
      <c r="J18" s="329">
        <v>8.7126124188656812E-2</v>
      </c>
      <c r="K18" s="249">
        <v>647.02052646621792</v>
      </c>
      <c r="L18" s="329">
        <v>0.28488724935135828</v>
      </c>
      <c r="M18" s="249">
        <v>724.37849202079474</v>
      </c>
      <c r="N18" s="329">
        <v>0.31894845316296744</v>
      </c>
      <c r="O18" s="249">
        <v>17.933035954339225</v>
      </c>
      <c r="P18" s="252">
        <v>7.8960296877342677E-3</v>
      </c>
      <c r="Q18" s="249">
        <v>128.22616528696861</v>
      </c>
      <c r="R18" s="329">
        <v>5.6458795400186432E-2</v>
      </c>
      <c r="S18" s="249">
        <v>57.350097707358358</v>
      </c>
      <c r="T18" s="253">
        <v>2.5251612456740218E-2</v>
      </c>
      <c r="U18" s="52"/>
      <c r="V18" s="245">
        <v>227114.59636729193</v>
      </c>
      <c r="W18" s="245">
        <f t="shared" si="0"/>
        <v>227114.59636729193</v>
      </c>
      <c r="X18" s="192">
        <f t="shared" si="1"/>
        <v>100.00000000000001</v>
      </c>
      <c r="Y18" s="147"/>
    </row>
    <row r="19" spans="1:25" x14ac:dyDescent="0.2">
      <c r="A19" s="51"/>
      <c r="B19" s="90" t="s">
        <v>7</v>
      </c>
      <c r="C19" s="249">
        <v>282420.18649494345</v>
      </c>
      <c r="D19" s="327">
        <v>99.110343190659933</v>
      </c>
      <c r="E19" s="249">
        <v>297.99217595761434</v>
      </c>
      <c r="F19" s="327">
        <v>0.10457505603204986</v>
      </c>
      <c r="G19" s="249">
        <v>128.77285754388978</v>
      </c>
      <c r="H19" s="252">
        <v>4.5190544851670462E-2</v>
      </c>
      <c r="I19" s="249">
        <v>106.95956648577263</v>
      </c>
      <c r="J19" s="330">
        <v>3.7535558181918185E-2</v>
      </c>
      <c r="K19" s="249">
        <v>346.12413125102051</v>
      </c>
      <c r="L19" s="329">
        <v>0.1214661099852785</v>
      </c>
      <c r="M19" s="249">
        <v>1655.275595059022</v>
      </c>
      <c r="N19" s="329">
        <v>0.58088954028914919</v>
      </c>
      <c r="O19" s="249">
        <v>0</v>
      </c>
      <c r="P19" s="249">
        <v>0</v>
      </c>
      <c r="Q19" s="249">
        <v>0</v>
      </c>
      <c r="R19" s="183">
        <v>0</v>
      </c>
      <c r="S19" s="249">
        <v>0</v>
      </c>
      <c r="T19" s="275">
        <v>0</v>
      </c>
      <c r="U19" s="52"/>
      <c r="V19" s="245">
        <v>284955.31082124077</v>
      </c>
      <c r="W19" s="245">
        <f t="shared" si="0"/>
        <v>284955.31082124077</v>
      </c>
      <c r="X19" s="192">
        <f t="shared" si="1"/>
        <v>99.999999999999986</v>
      </c>
      <c r="Y19" s="147"/>
    </row>
    <row r="20" spans="1:25" x14ac:dyDescent="0.2">
      <c r="A20" s="51"/>
      <c r="B20" s="89" t="s">
        <v>10</v>
      </c>
      <c r="C20" s="249">
        <v>139964.84853989401</v>
      </c>
      <c r="D20" s="327">
        <v>99.245311176445739</v>
      </c>
      <c r="E20" s="249">
        <v>559.43037503366975</v>
      </c>
      <c r="F20" s="327">
        <v>0.39667703877768468</v>
      </c>
      <c r="G20" s="249">
        <v>186.07584093072504</v>
      </c>
      <c r="H20" s="252">
        <v>0.1319413761972168</v>
      </c>
      <c r="I20" s="249">
        <v>68.177833114451971</v>
      </c>
      <c r="J20" s="330">
        <v>4.8343068515885067E-2</v>
      </c>
      <c r="K20" s="249">
        <v>103.27711835133395</v>
      </c>
      <c r="L20" s="329">
        <v>7.3231028041038995E-2</v>
      </c>
      <c r="M20" s="249">
        <v>147.37029197473251</v>
      </c>
      <c r="N20" s="329">
        <v>0.10449631202242336</v>
      </c>
      <c r="O20" s="249">
        <v>0</v>
      </c>
      <c r="P20" s="249">
        <v>0</v>
      </c>
      <c r="Q20" s="249">
        <v>0</v>
      </c>
      <c r="R20" s="183">
        <v>0</v>
      </c>
      <c r="S20" s="249">
        <v>0</v>
      </c>
      <c r="T20" s="275">
        <v>0</v>
      </c>
      <c r="U20" s="52"/>
      <c r="V20" s="245">
        <v>141029.17999929894</v>
      </c>
      <c r="W20" s="245">
        <f t="shared" si="0"/>
        <v>141029.17999929894</v>
      </c>
      <c r="X20" s="192">
        <f t="shared" si="1"/>
        <v>99.999999999999986</v>
      </c>
      <c r="Y20" s="147"/>
    </row>
    <row r="21" spans="1:25" x14ac:dyDescent="0.2">
      <c r="A21" s="51"/>
      <c r="B21" s="89" t="s">
        <v>9</v>
      </c>
      <c r="C21" s="249">
        <v>385672.24911794427</v>
      </c>
      <c r="D21" s="327">
        <v>99.256849559759686</v>
      </c>
      <c r="E21" s="249">
        <v>256.92549203767339</v>
      </c>
      <c r="F21" s="327">
        <v>6.6122504197733481E-2</v>
      </c>
      <c r="G21" s="249">
        <v>314.2925724130389</v>
      </c>
      <c r="H21" s="252">
        <v>8.0886531631708808E-2</v>
      </c>
      <c r="I21" s="249">
        <v>225.31722899822236</v>
      </c>
      <c r="J21" s="329">
        <v>5.7987781991177573E-2</v>
      </c>
      <c r="K21" s="249">
        <v>809.75264416245739</v>
      </c>
      <c r="L21" s="329">
        <v>0.20839844340905961</v>
      </c>
      <c r="M21" s="249">
        <v>1224.2363906715345</v>
      </c>
      <c r="N21" s="329">
        <v>0.3150702378311564</v>
      </c>
      <c r="O21" s="249">
        <v>0</v>
      </c>
      <c r="P21" s="249">
        <v>0</v>
      </c>
      <c r="Q21" s="249">
        <v>0</v>
      </c>
      <c r="R21" s="183">
        <v>0</v>
      </c>
      <c r="S21" s="249">
        <v>57.059782956770292</v>
      </c>
      <c r="T21" s="253">
        <v>1.4684941179474607E-2</v>
      </c>
      <c r="U21" s="52"/>
      <c r="V21" s="245">
        <v>388559.83322918398</v>
      </c>
      <c r="W21" s="245">
        <f t="shared" si="0"/>
        <v>388559.83322918398</v>
      </c>
      <c r="X21" s="192">
        <f t="shared" si="1"/>
        <v>99.999999999999986</v>
      </c>
      <c r="Y21" s="147"/>
    </row>
    <row r="22" spans="1:25" x14ac:dyDescent="0.2">
      <c r="A22" s="51"/>
      <c r="B22" s="89" t="s">
        <v>15</v>
      </c>
      <c r="C22" s="249">
        <v>9378.3195019036229</v>
      </c>
      <c r="D22" s="327">
        <v>92.79570613973921</v>
      </c>
      <c r="E22" s="249">
        <v>559.8728816305088</v>
      </c>
      <c r="F22" s="327">
        <v>5.5397770772096262</v>
      </c>
      <c r="G22" s="249">
        <v>41.68430868454594</v>
      </c>
      <c r="H22" s="252">
        <v>0.41245394321916073</v>
      </c>
      <c r="I22" s="249">
        <v>59.555211490740895</v>
      </c>
      <c r="J22" s="329">
        <v>0.58928125699524769</v>
      </c>
      <c r="K22" s="249">
        <v>66.983459713751643</v>
      </c>
      <c r="L22" s="329">
        <v>0.66278158283674071</v>
      </c>
      <c r="M22" s="249">
        <v>0</v>
      </c>
      <c r="N22" s="183">
        <v>0</v>
      </c>
      <c r="O22" s="249">
        <v>0</v>
      </c>
      <c r="P22" s="249">
        <v>0</v>
      </c>
      <c r="Q22" s="249">
        <v>0</v>
      </c>
      <c r="R22" s="183">
        <v>0</v>
      </c>
      <c r="S22" s="249">
        <v>0</v>
      </c>
      <c r="T22" s="275">
        <v>0</v>
      </c>
      <c r="U22" s="52"/>
      <c r="V22" s="245">
        <v>10106.415363423172</v>
      </c>
      <c r="W22" s="245">
        <f t="shared" si="0"/>
        <v>10106.41536342317</v>
      </c>
      <c r="X22" s="192">
        <f t="shared" si="1"/>
        <v>99.999999999999986</v>
      </c>
      <c r="Y22" s="147"/>
    </row>
    <row r="23" spans="1:25" x14ac:dyDescent="0.2">
      <c r="A23" s="51"/>
      <c r="B23" s="89" t="s">
        <v>19</v>
      </c>
      <c r="C23" s="249">
        <v>34759.570711449429</v>
      </c>
      <c r="D23" s="327">
        <v>99.273880884631566</v>
      </c>
      <c r="E23" s="249">
        <v>34.662757430265721</v>
      </c>
      <c r="F23" s="327">
        <v>9.8997380630239301E-2</v>
      </c>
      <c r="G23" s="249">
        <v>116.44175182517526</v>
      </c>
      <c r="H23" s="252">
        <v>0.33255947539313718</v>
      </c>
      <c r="I23" s="249">
        <v>0</v>
      </c>
      <c r="J23" s="183">
        <v>0</v>
      </c>
      <c r="K23" s="249">
        <v>103.13747776746618</v>
      </c>
      <c r="L23" s="329">
        <v>0.29456225934505587</v>
      </c>
      <c r="M23" s="249">
        <v>0</v>
      </c>
      <c r="N23" s="183">
        <v>0</v>
      </c>
      <c r="O23" s="249">
        <v>0</v>
      </c>
      <c r="P23" s="249">
        <v>0</v>
      </c>
      <c r="Q23" s="249">
        <v>0</v>
      </c>
      <c r="R23" s="183">
        <v>0</v>
      </c>
      <c r="S23" s="249">
        <v>0</v>
      </c>
      <c r="T23" s="275">
        <v>0</v>
      </c>
      <c r="U23" s="52"/>
      <c r="V23" s="245">
        <v>35013.812698472335</v>
      </c>
      <c r="W23" s="245">
        <f t="shared" si="0"/>
        <v>35013.812698472335</v>
      </c>
      <c r="X23" s="192">
        <f t="shared" si="1"/>
        <v>100</v>
      </c>
      <c r="Y23" s="147"/>
    </row>
    <row r="24" spans="1:25" x14ac:dyDescent="0.2">
      <c r="A24" s="51"/>
      <c r="B24" s="89" t="s">
        <v>8</v>
      </c>
      <c r="C24" s="249">
        <v>74962.63358471221</v>
      </c>
      <c r="D24" s="327">
        <v>98.871058249008371</v>
      </c>
      <c r="E24" s="249">
        <v>417.75619470774274</v>
      </c>
      <c r="F24" s="327">
        <v>0.55099447665692469</v>
      </c>
      <c r="G24" s="249">
        <v>0</v>
      </c>
      <c r="H24" s="258">
        <v>0</v>
      </c>
      <c r="I24" s="249">
        <v>59.64248010107454</v>
      </c>
      <c r="J24" s="329">
        <v>7.8664727240736546E-2</v>
      </c>
      <c r="K24" s="249">
        <v>65.980386190377445</v>
      </c>
      <c r="L24" s="329">
        <v>8.7024031765758042E-2</v>
      </c>
      <c r="M24" s="249">
        <v>312.56855721007042</v>
      </c>
      <c r="N24" s="329">
        <v>0.41225851532820074</v>
      </c>
      <c r="O24" s="249">
        <v>0</v>
      </c>
      <c r="P24" s="249">
        <v>0</v>
      </c>
      <c r="Q24" s="249">
        <v>0</v>
      </c>
      <c r="R24" s="183">
        <v>0</v>
      </c>
      <c r="S24" s="249">
        <v>0</v>
      </c>
      <c r="T24" s="275">
        <v>0</v>
      </c>
      <c r="U24" s="52"/>
      <c r="V24" s="245">
        <v>75818.581202921487</v>
      </c>
      <c r="W24" s="245">
        <f t="shared" si="0"/>
        <v>75818.581202921487</v>
      </c>
      <c r="X24" s="192">
        <f t="shared" si="1"/>
        <v>100</v>
      </c>
      <c r="Y24" s="147"/>
    </row>
    <row r="25" spans="1:25" x14ac:dyDescent="0.2">
      <c r="A25" s="51"/>
      <c r="B25" s="89" t="s">
        <v>17</v>
      </c>
      <c r="C25" s="249">
        <v>111928.48741620578</v>
      </c>
      <c r="D25" s="327">
        <v>99.547814403938972</v>
      </c>
      <c r="E25" s="249">
        <v>76.963246409874202</v>
      </c>
      <c r="F25" s="327">
        <v>6.8450160869640161E-2</v>
      </c>
      <c r="G25" s="249">
        <v>59.510173909268531</v>
      </c>
      <c r="H25" s="252">
        <v>5.2927613731053258E-2</v>
      </c>
      <c r="I25" s="249">
        <v>49.458675195801483</v>
      </c>
      <c r="J25" s="330">
        <v>4.3987934910156637E-2</v>
      </c>
      <c r="K25" s="249">
        <v>322.4914203759638</v>
      </c>
      <c r="L25" s="329">
        <v>0.28681988655017743</v>
      </c>
      <c r="M25" s="249">
        <v>0</v>
      </c>
      <c r="N25" s="183">
        <v>0</v>
      </c>
      <c r="O25" s="249">
        <v>0</v>
      </c>
      <c r="P25" s="249">
        <v>0</v>
      </c>
      <c r="Q25" s="249">
        <v>0</v>
      </c>
      <c r="R25" s="183">
        <v>0</v>
      </c>
      <c r="S25" s="249">
        <v>0</v>
      </c>
      <c r="T25" s="275">
        <v>0</v>
      </c>
      <c r="U25" s="52"/>
      <c r="V25" s="245">
        <v>112436.9109320967</v>
      </c>
      <c r="W25" s="245">
        <f t="shared" si="0"/>
        <v>112436.91093209668</v>
      </c>
      <c r="X25" s="192">
        <f t="shared" si="1"/>
        <v>100.00000000000001</v>
      </c>
      <c r="Y25" s="147"/>
    </row>
    <row r="26" spans="1:25" x14ac:dyDescent="0.2">
      <c r="A26" s="51"/>
      <c r="B26" s="89" t="s">
        <v>20</v>
      </c>
      <c r="C26" s="249">
        <v>118808.2962982403</v>
      </c>
      <c r="D26" s="327">
        <v>99.676717206388346</v>
      </c>
      <c r="E26" s="249">
        <v>42.504951456757738</v>
      </c>
      <c r="F26" s="327">
        <v>3.5660422363023622E-2</v>
      </c>
      <c r="G26" s="249">
        <v>0</v>
      </c>
      <c r="H26" s="258">
        <v>0</v>
      </c>
      <c r="I26" s="249">
        <v>124.05543176786907</v>
      </c>
      <c r="J26" s="329">
        <v>0.10407891178913772</v>
      </c>
      <c r="K26" s="249">
        <v>44.339497906590516</v>
      </c>
      <c r="L26" s="330">
        <v>3.7199553664283388E-2</v>
      </c>
      <c r="M26" s="249">
        <v>159.05101290672454</v>
      </c>
      <c r="N26" s="329">
        <v>0.13343919009743443</v>
      </c>
      <c r="O26" s="249">
        <v>0</v>
      </c>
      <c r="P26" s="249">
        <v>0</v>
      </c>
      <c r="Q26" s="249">
        <v>15.381598925368268</v>
      </c>
      <c r="R26" s="330">
        <v>1.2904715697776807E-2</v>
      </c>
      <c r="S26" s="249">
        <v>0</v>
      </c>
      <c r="T26" s="275">
        <v>0</v>
      </c>
      <c r="U26" s="52"/>
      <c r="V26" s="245">
        <v>119193.62879120361</v>
      </c>
      <c r="W26" s="245">
        <f t="shared" si="0"/>
        <v>119193.62879120361</v>
      </c>
      <c r="X26" s="192">
        <f t="shared" si="1"/>
        <v>99.999999999999986</v>
      </c>
      <c r="Y26" s="147"/>
    </row>
    <row r="27" spans="1:25" x14ac:dyDescent="0.2">
      <c r="A27" s="51"/>
      <c r="B27" s="87" t="s">
        <v>105</v>
      </c>
      <c r="C27" s="249">
        <v>33922.180839551445</v>
      </c>
      <c r="D27" s="327">
        <v>96.926141056182018</v>
      </c>
      <c r="E27" s="249">
        <v>258.09316171907381</v>
      </c>
      <c r="F27" s="327">
        <v>0.73745182589356584</v>
      </c>
      <c r="G27" s="249">
        <v>310.423425439303</v>
      </c>
      <c r="H27" s="252">
        <v>0.88697554156635838</v>
      </c>
      <c r="I27" s="249">
        <v>166.47907316543035</v>
      </c>
      <c r="J27" s="329">
        <v>0.47568209735268663</v>
      </c>
      <c r="K27" s="249">
        <v>174.14314670401896</v>
      </c>
      <c r="L27" s="329">
        <v>0.49758072104023177</v>
      </c>
      <c r="M27" s="249">
        <v>166.64939449590437</v>
      </c>
      <c r="N27" s="329">
        <v>0.47616875796511854</v>
      </c>
      <c r="O27" s="249">
        <v>0</v>
      </c>
      <c r="P27" s="249">
        <v>0</v>
      </c>
      <c r="Q27" s="249">
        <v>0</v>
      </c>
      <c r="R27" s="183">
        <v>0</v>
      </c>
      <c r="S27" s="249">
        <v>0</v>
      </c>
      <c r="T27" s="275">
        <v>0</v>
      </c>
      <c r="U27" s="52"/>
      <c r="V27" s="245">
        <v>34997.969041075179</v>
      </c>
      <c r="W27" s="245">
        <f t="shared" si="0"/>
        <v>34997.969041075172</v>
      </c>
      <c r="X27" s="192">
        <f t="shared" si="1"/>
        <v>99.999999999999986</v>
      </c>
      <c r="Y27" s="147"/>
    </row>
    <row r="28" spans="1:25" x14ac:dyDescent="0.2">
      <c r="A28" s="51"/>
      <c r="B28" s="89" t="s">
        <v>5</v>
      </c>
      <c r="C28" s="249">
        <v>436644.01836051093</v>
      </c>
      <c r="D28" s="327">
        <v>99.188504584189374</v>
      </c>
      <c r="E28" s="249">
        <v>496.6914579933719</v>
      </c>
      <c r="F28" s="327">
        <v>0.11282894276918093</v>
      </c>
      <c r="G28" s="249">
        <v>457.36210844653289</v>
      </c>
      <c r="H28" s="252">
        <v>0.10389484725021063</v>
      </c>
      <c r="I28" s="249">
        <v>668.44920320043843</v>
      </c>
      <c r="J28" s="329">
        <v>0.15184560893538318</v>
      </c>
      <c r="K28" s="249">
        <v>1382.8135907041003</v>
      </c>
      <c r="L28" s="329">
        <v>0.31412135839082728</v>
      </c>
      <c r="M28" s="249">
        <v>565.98175958758725</v>
      </c>
      <c r="N28" s="329">
        <v>0.12856899898963103</v>
      </c>
      <c r="O28" s="249">
        <v>0</v>
      </c>
      <c r="P28" s="249">
        <v>0</v>
      </c>
      <c r="Q28" s="249">
        <v>1.0374115501929189</v>
      </c>
      <c r="R28" s="330">
        <v>2.3565947539682891E-4</v>
      </c>
      <c r="S28" s="249">
        <v>0</v>
      </c>
      <c r="T28" s="275">
        <v>0</v>
      </c>
      <c r="U28" s="52"/>
      <c r="V28" s="245">
        <v>440216.35389199312</v>
      </c>
      <c r="W28" s="245">
        <f t="shared" si="0"/>
        <v>440216.35389199317</v>
      </c>
      <c r="X28" s="192">
        <f t="shared" si="1"/>
        <v>100.00000000000001</v>
      </c>
      <c r="Y28" s="147"/>
    </row>
    <row r="29" spans="1:25" x14ac:dyDescent="0.2">
      <c r="A29" s="51"/>
      <c r="B29" s="90" t="s">
        <v>12</v>
      </c>
      <c r="C29" s="371">
        <v>57425.951718259523</v>
      </c>
      <c r="D29" s="372">
        <v>99.964578968455442</v>
      </c>
      <c r="E29" s="371">
        <v>5.8057992153922218</v>
      </c>
      <c r="F29" s="373">
        <v>1.010648072476843E-2</v>
      </c>
      <c r="G29" s="371">
        <v>0</v>
      </c>
      <c r="H29" s="374">
        <v>0</v>
      </c>
      <c r="I29" s="371">
        <v>9.8222811284338096</v>
      </c>
      <c r="J29" s="375">
        <v>1.7098196340409738E-2</v>
      </c>
      <c r="K29" s="371">
        <v>4.719991626049298</v>
      </c>
      <c r="L29" s="375">
        <v>8.2163544793742924E-3</v>
      </c>
      <c r="M29" s="371">
        <v>0</v>
      </c>
      <c r="N29" s="376">
        <v>0</v>
      </c>
      <c r="O29" s="371">
        <v>0</v>
      </c>
      <c r="P29" s="371">
        <v>0</v>
      </c>
      <c r="Q29" s="371">
        <v>0</v>
      </c>
      <c r="R29" s="362">
        <v>0</v>
      </c>
      <c r="S29" s="371">
        <v>0</v>
      </c>
      <c r="T29" s="367">
        <v>0</v>
      </c>
      <c r="U29" s="52"/>
      <c r="V29" s="245">
        <v>57446.299790229401</v>
      </c>
      <c r="W29" s="245">
        <f t="shared" si="0"/>
        <v>57446.299790229401</v>
      </c>
      <c r="X29" s="192">
        <f t="shared" si="1"/>
        <v>100</v>
      </c>
      <c r="Y29" s="147"/>
    </row>
    <row r="30" spans="1:25" x14ac:dyDescent="0.2">
      <c r="A30" s="51"/>
      <c r="B30" s="89" t="s">
        <v>21</v>
      </c>
      <c r="C30" s="249">
        <v>62940.864477502655</v>
      </c>
      <c r="D30" s="327">
        <v>99.543251962693873</v>
      </c>
      <c r="E30" s="249">
        <v>0</v>
      </c>
      <c r="F30" s="249">
        <v>0</v>
      </c>
      <c r="G30" s="249">
        <v>0</v>
      </c>
      <c r="H30" s="258">
        <v>0</v>
      </c>
      <c r="I30" s="249">
        <v>52.043372529725502</v>
      </c>
      <c r="J30" s="329">
        <v>8.2308474593108388E-2</v>
      </c>
      <c r="K30" s="249">
        <v>0</v>
      </c>
      <c r="L30" s="183">
        <v>0</v>
      </c>
      <c r="M30" s="249">
        <v>36.336785621493014</v>
      </c>
      <c r="N30" s="329">
        <v>5.7467939734566986E-2</v>
      </c>
      <c r="O30" s="249">
        <v>0</v>
      </c>
      <c r="P30" s="249">
        <v>0</v>
      </c>
      <c r="Q30" s="249">
        <v>0</v>
      </c>
      <c r="R30" s="183">
        <v>0</v>
      </c>
      <c r="S30" s="249">
        <v>200.42009449900564</v>
      </c>
      <c r="T30" s="323">
        <v>0.31697162297846182</v>
      </c>
      <c r="U30" s="52"/>
      <c r="V30" s="245">
        <v>63229.664730152879</v>
      </c>
      <c r="W30" s="245">
        <f t="shared" si="0"/>
        <v>63229.664730152879</v>
      </c>
      <c r="X30" s="192">
        <f t="shared" si="1"/>
        <v>100</v>
      </c>
      <c r="Y30" s="147"/>
    </row>
    <row r="31" spans="1:25" x14ac:dyDescent="0.2">
      <c r="A31" s="51"/>
      <c r="B31" s="89" t="s">
        <v>4</v>
      </c>
      <c r="C31" s="249">
        <v>182105.61559853141</v>
      </c>
      <c r="D31" s="327">
        <v>99.407742324940031</v>
      </c>
      <c r="E31" s="249">
        <v>363.58212775065789</v>
      </c>
      <c r="F31" s="327">
        <v>0.19847206990624128</v>
      </c>
      <c r="G31" s="249">
        <v>73.525658927399064</v>
      </c>
      <c r="H31" s="252">
        <v>4.0136157981199877E-2</v>
      </c>
      <c r="I31" s="249">
        <v>156.6737186749711</v>
      </c>
      <c r="J31" s="329">
        <v>8.5524988364264767E-2</v>
      </c>
      <c r="K31" s="249">
        <v>315.8098564758987</v>
      </c>
      <c r="L31" s="329">
        <v>0.17239416111935435</v>
      </c>
      <c r="M31" s="249">
        <v>175.3688835934571</v>
      </c>
      <c r="N31" s="329">
        <v>9.5730297688916374E-2</v>
      </c>
      <c r="O31" s="249">
        <v>0</v>
      </c>
      <c r="P31" s="249">
        <v>0</v>
      </c>
      <c r="Q31" s="249">
        <v>0</v>
      </c>
      <c r="R31" s="183">
        <v>0</v>
      </c>
      <c r="S31" s="249">
        <v>0</v>
      </c>
      <c r="T31" s="275">
        <v>0</v>
      </c>
      <c r="U31" s="52"/>
      <c r="V31" s="245">
        <v>183190.57584395379</v>
      </c>
      <c r="W31" s="245">
        <f t="shared" si="0"/>
        <v>183190.57584395379</v>
      </c>
      <c r="X31" s="192">
        <f t="shared" si="1"/>
        <v>100.00000000000001</v>
      </c>
      <c r="Y31" s="147"/>
    </row>
    <row r="32" spans="1:25" x14ac:dyDescent="0.2">
      <c r="A32" s="51"/>
      <c r="B32" s="89" t="s">
        <v>16</v>
      </c>
      <c r="C32" s="249">
        <v>97597.425761315331</v>
      </c>
      <c r="D32" s="327">
        <v>98.817954614341929</v>
      </c>
      <c r="E32" s="249">
        <v>131.71010959778994</v>
      </c>
      <c r="F32" s="327">
        <v>0.13335724309281205</v>
      </c>
      <c r="G32" s="249">
        <v>89.475187100391565</v>
      </c>
      <c r="H32" s="252">
        <v>9.0594141280116128E-2</v>
      </c>
      <c r="I32" s="249">
        <v>13.641575556050521</v>
      </c>
      <c r="J32" s="329">
        <v>1.3812173668009142E-2</v>
      </c>
      <c r="K32" s="249">
        <v>249.98033657426558</v>
      </c>
      <c r="L32" s="329">
        <v>0.25310652777345116</v>
      </c>
      <c r="M32" s="249">
        <v>570.33091949058883</v>
      </c>
      <c r="N32" s="329">
        <v>0.57746333448597864</v>
      </c>
      <c r="O32" s="249">
        <v>0.59934949208556576</v>
      </c>
      <c r="P32" s="252">
        <v>6.068448060493406E-4</v>
      </c>
      <c r="Q32" s="249">
        <v>111.70812682115222</v>
      </c>
      <c r="R32" s="329">
        <v>0.11310512055166526</v>
      </c>
      <c r="S32" s="249">
        <v>0</v>
      </c>
      <c r="T32" s="275">
        <v>0</v>
      </c>
      <c r="U32" s="52"/>
      <c r="V32" s="245">
        <v>98764.871365947649</v>
      </c>
      <c r="W32" s="245">
        <f t="shared" si="0"/>
        <v>98764.871365947649</v>
      </c>
      <c r="X32" s="192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3" t="s">
        <v>247</v>
      </c>
      <c r="B34" s="214"/>
      <c r="C34" s="214"/>
      <c r="D34" s="214"/>
      <c r="E34" s="214"/>
      <c r="F34" s="214"/>
      <c r="G34" s="214"/>
      <c r="H34" s="214"/>
      <c r="I34" s="214"/>
      <c r="J34" s="214"/>
      <c r="K34" s="214"/>
      <c r="L34" s="214"/>
      <c r="M34" s="214"/>
      <c r="N34" s="214"/>
      <c r="O34" s="214"/>
      <c r="P34" s="214"/>
      <c r="Q34" s="214"/>
      <c r="R34" s="214"/>
      <c r="S34" s="214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8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39" t="s">
        <v>391</v>
      </c>
      <c r="D8" s="439"/>
      <c r="E8" s="439"/>
      <c r="F8" s="439"/>
      <c r="G8" s="439"/>
      <c r="H8" s="439"/>
      <c r="I8" s="439"/>
      <c r="J8" s="439"/>
      <c r="K8" s="52"/>
    </row>
    <row r="9" spans="1:16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6" ht="15" x14ac:dyDescent="0.25">
      <c r="A10" s="51"/>
      <c r="B10" s="122"/>
      <c r="C10" s="122"/>
      <c r="D10" s="243"/>
      <c r="E10" s="122"/>
      <c r="F10" s="243"/>
      <c r="G10" s="122"/>
      <c r="H10" s="243"/>
      <c r="I10" s="243"/>
      <c r="J10" s="122"/>
      <c r="K10" s="52"/>
    </row>
    <row r="11" spans="1:16" ht="15" customHeight="1" x14ac:dyDescent="0.2">
      <c r="A11" s="51"/>
      <c r="B11" s="47"/>
      <c r="C11" s="435" t="s">
        <v>286</v>
      </c>
      <c r="D11" s="434" t="s">
        <v>395</v>
      </c>
      <c r="E11" s="434" t="s">
        <v>287</v>
      </c>
      <c r="F11" s="434" t="s">
        <v>395</v>
      </c>
      <c r="G11" s="408" t="s">
        <v>288</v>
      </c>
      <c r="H11" s="408" t="s">
        <v>395</v>
      </c>
      <c r="I11" s="408" t="s">
        <v>289</v>
      </c>
      <c r="J11" s="434" t="s">
        <v>395</v>
      </c>
      <c r="K11" s="52"/>
    </row>
    <row r="12" spans="1:16" ht="31.5" customHeight="1" x14ac:dyDescent="0.2">
      <c r="A12" s="51"/>
      <c r="B12" s="47"/>
      <c r="C12" s="431"/>
      <c r="D12" s="437"/>
      <c r="E12" s="437"/>
      <c r="F12" s="437"/>
      <c r="G12" s="415"/>
      <c r="H12" s="415"/>
      <c r="I12" s="415"/>
      <c r="J12" s="43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71">
        <v>33614.312421794682</v>
      </c>
      <c r="D14" s="389">
        <v>99.371301088031061</v>
      </c>
      <c r="E14" s="371">
        <v>33614.312421794697</v>
      </c>
      <c r="F14" s="394">
        <v>99.371301088031089</v>
      </c>
      <c r="G14" s="377">
        <v>33614.312421794697</v>
      </c>
      <c r="H14" s="397">
        <v>99.371301088031089</v>
      </c>
      <c r="I14" s="377">
        <v>33755.332176778255</v>
      </c>
      <c r="J14" s="401">
        <v>99.788186501482116</v>
      </c>
      <c r="K14" s="52"/>
      <c r="L14" s="168">
        <v>33826.982291412722</v>
      </c>
      <c r="M14" s="192"/>
      <c r="N14" s="101"/>
    </row>
    <row r="15" spans="1:16" ht="13.9" customHeight="1" x14ac:dyDescent="0.2">
      <c r="A15" s="51"/>
      <c r="B15" s="89" t="s">
        <v>14</v>
      </c>
      <c r="C15" s="371">
        <v>96827.25961431711</v>
      </c>
      <c r="D15" s="389">
        <v>99.987321737257517</v>
      </c>
      <c r="E15" s="371">
        <v>93768.663575690836</v>
      </c>
      <c r="F15" s="394">
        <v>96.82890511577537</v>
      </c>
      <c r="G15" s="377">
        <v>93768.663575690836</v>
      </c>
      <c r="H15" s="397">
        <v>96.82890511577537</v>
      </c>
      <c r="I15" s="377">
        <v>93768.663575691287</v>
      </c>
      <c r="J15" s="401">
        <v>96.828905115775825</v>
      </c>
      <c r="K15" s="52"/>
      <c r="L15" s="168">
        <v>96839.53718528006</v>
      </c>
      <c r="M15" s="192"/>
      <c r="N15" s="101"/>
    </row>
    <row r="16" spans="1:16" ht="15" x14ac:dyDescent="0.2">
      <c r="A16" s="51"/>
      <c r="B16" s="86" t="s">
        <v>18</v>
      </c>
      <c r="C16" s="247">
        <v>222363.98808025086</v>
      </c>
      <c r="D16" s="383">
        <v>99.957804754693313</v>
      </c>
      <c r="E16" s="247">
        <v>220538.22840694405</v>
      </c>
      <c r="F16" s="395">
        <v>99.137083150763758</v>
      </c>
      <c r="G16" s="248">
        <v>220538.22840694373</v>
      </c>
      <c r="H16" s="398">
        <v>99.137083150763615</v>
      </c>
      <c r="I16" s="248">
        <v>220538.22840694501</v>
      </c>
      <c r="J16" s="402">
        <v>99.137083150764198</v>
      </c>
      <c r="K16" s="52"/>
      <c r="L16" s="168">
        <v>222457.85471775301</v>
      </c>
      <c r="M16" s="192"/>
      <c r="N16" s="101"/>
    </row>
    <row r="17" spans="1:14" ht="13.9" customHeight="1" x14ac:dyDescent="0.2">
      <c r="A17" s="51"/>
      <c r="B17" s="90" t="s">
        <v>6</v>
      </c>
      <c r="C17" s="249">
        <v>58381.373255203689</v>
      </c>
      <c r="D17" s="257">
        <v>99.967840627612816</v>
      </c>
      <c r="E17" s="249">
        <v>58229.876498572477</v>
      </c>
      <c r="F17" s="396">
        <v>99.708429058852573</v>
      </c>
      <c r="G17" s="250">
        <v>58035.29755132318</v>
      </c>
      <c r="H17" s="399">
        <v>99.375246810756479</v>
      </c>
      <c r="I17" s="250">
        <v>57982.889750627881</v>
      </c>
      <c r="J17" s="359">
        <v>99.285507663226497</v>
      </c>
      <c r="K17" s="52"/>
      <c r="L17" s="168">
        <v>58400.154378324907</v>
      </c>
      <c r="M17" s="192"/>
      <c r="N17" s="101"/>
    </row>
    <row r="18" spans="1:14" x14ac:dyDescent="0.2">
      <c r="A18" s="51"/>
      <c r="B18" s="89" t="s">
        <v>11</v>
      </c>
      <c r="C18" s="249">
        <v>226636.78084873073</v>
      </c>
      <c r="D18" s="257">
        <v>99.789614790857186</v>
      </c>
      <c r="E18" s="249">
        <v>226502.40192640218</v>
      </c>
      <c r="F18" s="396">
        <v>99.730446897433353</v>
      </c>
      <c r="G18" s="250">
        <v>226007.94640281465</v>
      </c>
      <c r="H18" s="399">
        <v>99.512734988337087</v>
      </c>
      <c r="I18" s="250">
        <v>225272.18286772008</v>
      </c>
      <c r="J18" s="359">
        <v>99.188773628361488</v>
      </c>
      <c r="K18" s="52"/>
      <c r="L18" s="168">
        <v>227114.59636729193</v>
      </c>
      <c r="M18" s="192"/>
      <c r="N18" s="101"/>
    </row>
    <row r="19" spans="1:14" x14ac:dyDescent="0.2">
      <c r="A19" s="51"/>
      <c r="B19" s="90" t="s">
        <v>7</v>
      </c>
      <c r="C19" s="249">
        <v>278443.36214576237</v>
      </c>
      <c r="D19" s="257">
        <v>97.71474739084141</v>
      </c>
      <c r="E19" s="249">
        <v>278443.36214576161</v>
      </c>
      <c r="F19" s="396">
        <v>97.71474739084114</v>
      </c>
      <c r="G19" s="250">
        <v>278443.36214576161</v>
      </c>
      <c r="H19" s="399">
        <v>97.71474739084114</v>
      </c>
      <c r="I19" s="250">
        <v>284792.31453909271</v>
      </c>
      <c r="J19" s="359">
        <v>99.942799352755245</v>
      </c>
      <c r="K19" s="52"/>
      <c r="L19" s="168">
        <v>284955.31082124077</v>
      </c>
      <c r="M19" s="192"/>
      <c r="N19" s="101"/>
    </row>
    <row r="20" spans="1:14" ht="13.9" customHeight="1" x14ac:dyDescent="0.2">
      <c r="A20" s="51"/>
      <c r="B20" s="89" t="s">
        <v>10</v>
      </c>
      <c r="C20" s="249">
        <v>141021.81115871563</v>
      </c>
      <c r="D20" s="257">
        <v>99.994774953251991</v>
      </c>
      <c r="E20" s="249">
        <v>140505.19459837419</v>
      </c>
      <c r="F20" s="396">
        <v>99.628456039432862</v>
      </c>
      <c r="G20" s="250">
        <v>140505.19459837463</v>
      </c>
      <c r="H20" s="399">
        <v>99.628456039433175</v>
      </c>
      <c r="I20" s="250">
        <v>141002.90764037982</v>
      </c>
      <c r="J20" s="359">
        <v>99.981370976616873</v>
      </c>
      <c r="K20" s="52"/>
      <c r="L20" s="168">
        <v>141029.17999929894</v>
      </c>
      <c r="M20" s="192"/>
      <c r="N20" s="101"/>
    </row>
    <row r="21" spans="1:14" ht="13.9" customHeight="1" x14ac:dyDescent="0.2">
      <c r="A21" s="51"/>
      <c r="B21" s="89" t="s">
        <v>9</v>
      </c>
      <c r="C21" s="249">
        <v>388397.2304193101</v>
      </c>
      <c r="D21" s="257">
        <v>99.958152439864264</v>
      </c>
      <c r="E21" s="249">
        <v>388477.18196163687</v>
      </c>
      <c r="F21" s="330">
        <v>99.978728818452439</v>
      </c>
      <c r="G21" s="250">
        <v>388149.49254597694</v>
      </c>
      <c r="H21" s="399">
        <v>99.894394466922421</v>
      </c>
      <c r="I21" s="250">
        <v>388040.85220924189</v>
      </c>
      <c r="J21" s="359">
        <v>99.866434722387794</v>
      </c>
      <c r="K21" s="52"/>
      <c r="L21" s="168">
        <v>388559.83322918398</v>
      </c>
      <c r="M21" s="192"/>
      <c r="N21" s="101"/>
    </row>
    <row r="22" spans="1:14" x14ac:dyDescent="0.2">
      <c r="A22" s="51"/>
      <c r="B22" s="89" t="s">
        <v>15</v>
      </c>
      <c r="C22" s="249">
        <v>10063.876412828669</v>
      </c>
      <c r="D22" s="257">
        <v>99.57908962708521</v>
      </c>
      <c r="E22" s="249">
        <v>9780.8086123232297</v>
      </c>
      <c r="F22" s="396">
        <v>96.778217207672185</v>
      </c>
      <c r="G22" s="250">
        <v>9780.8086123232297</v>
      </c>
      <c r="H22" s="399">
        <v>96.778217207672185</v>
      </c>
      <c r="I22" s="250">
        <v>10024.255476267559</v>
      </c>
      <c r="J22" s="359">
        <v>99.187052142612671</v>
      </c>
      <c r="K22" s="52"/>
      <c r="L22" s="168">
        <v>10106.415363423172</v>
      </c>
      <c r="M22" s="192"/>
      <c r="N22" s="101"/>
    </row>
    <row r="23" spans="1:14" ht="13.9" customHeight="1" x14ac:dyDescent="0.2">
      <c r="A23" s="51"/>
      <c r="B23" s="89" t="s">
        <v>19</v>
      </c>
      <c r="C23" s="249">
        <v>34768.508321135094</v>
      </c>
      <c r="D23" s="257">
        <v>99.299406838524774</v>
      </c>
      <c r="E23" s="249">
        <v>34768.508321135094</v>
      </c>
      <c r="F23" s="396">
        <v>99.299406838524774</v>
      </c>
      <c r="G23" s="250">
        <v>34768.508321135094</v>
      </c>
      <c r="H23" s="399">
        <v>99.299406838524774</v>
      </c>
      <c r="I23" s="250">
        <v>34768.508321134999</v>
      </c>
      <c r="J23" s="359">
        <v>99.299406838524504</v>
      </c>
      <c r="K23" s="52"/>
      <c r="L23" s="168">
        <v>35013.812698472335</v>
      </c>
      <c r="M23" s="192"/>
      <c r="N23" s="101"/>
    </row>
    <row r="24" spans="1:14" ht="13.9" customHeight="1" x14ac:dyDescent="0.2">
      <c r="A24" s="51"/>
      <c r="B24" s="89" t="s">
        <v>8</v>
      </c>
      <c r="C24" s="249">
        <v>75794.836061517068</v>
      </c>
      <c r="D24" s="257">
        <v>99.968681633146275</v>
      </c>
      <c r="E24" s="249">
        <v>75807.128719645669</v>
      </c>
      <c r="F24" s="396">
        <v>99.984894885799619</v>
      </c>
      <c r="G24" s="312">
        <v>75807.128719645669</v>
      </c>
      <c r="H24" s="399">
        <v>99.984894885799619</v>
      </c>
      <c r="I24" s="250">
        <v>75795.780864799643</v>
      </c>
      <c r="J24" s="359">
        <v>99.969927770000311</v>
      </c>
      <c r="K24" s="52"/>
      <c r="L24" s="168">
        <v>75818.581202921487</v>
      </c>
      <c r="M24" s="192"/>
      <c r="N24" s="101"/>
    </row>
    <row r="25" spans="1:14" x14ac:dyDescent="0.2">
      <c r="A25" s="51"/>
      <c r="B25" s="89" t="s">
        <v>17</v>
      </c>
      <c r="C25" s="249">
        <v>112254.64533217454</v>
      </c>
      <c r="D25" s="257">
        <v>99.837895226388568</v>
      </c>
      <c r="E25" s="249">
        <v>106250.97383548244</v>
      </c>
      <c r="F25" s="396">
        <v>94.498303941887826</v>
      </c>
      <c r="G25" s="250">
        <v>112093.47185220159</v>
      </c>
      <c r="H25" s="399">
        <v>99.694549523774697</v>
      </c>
      <c r="I25" s="250">
        <v>105796.75892484079</v>
      </c>
      <c r="J25" s="359">
        <v>94.094330809865411</v>
      </c>
      <c r="K25" s="52"/>
      <c r="L25" s="168">
        <v>112436.9109320967</v>
      </c>
      <c r="M25" s="192"/>
      <c r="N25" s="101"/>
    </row>
    <row r="26" spans="1:14" ht="13.9" customHeight="1" x14ac:dyDescent="0.2">
      <c r="A26" s="51"/>
      <c r="B26" s="89" t="s">
        <v>20</v>
      </c>
      <c r="C26" s="249">
        <v>113858.66737472924</v>
      </c>
      <c r="D26" s="257">
        <v>95.524121993282179</v>
      </c>
      <c r="E26" s="249">
        <v>119152.0120963954</v>
      </c>
      <c r="F26" s="396">
        <v>99.965084799221017</v>
      </c>
      <c r="G26" s="250">
        <v>119152.0120963954</v>
      </c>
      <c r="H26" s="399">
        <v>99.965084799221017</v>
      </c>
      <c r="I26" s="250">
        <v>119063.15321899322</v>
      </c>
      <c r="J26" s="359">
        <v>99.890534776452739</v>
      </c>
      <c r="K26" s="52"/>
      <c r="L26" s="168">
        <v>119193.62879120361</v>
      </c>
      <c r="M26" s="192"/>
      <c r="N26" s="101"/>
    </row>
    <row r="27" spans="1:14" ht="13.9" customHeight="1" x14ac:dyDescent="0.2">
      <c r="A27" s="51"/>
      <c r="B27" s="87" t="s">
        <v>105</v>
      </c>
      <c r="C27" s="249">
        <v>34932.440337252141</v>
      </c>
      <c r="D27" s="257">
        <v>99.812764267131811</v>
      </c>
      <c r="E27" s="249">
        <v>34430.968950828239</v>
      </c>
      <c r="F27" s="396">
        <v>98.379905732296962</v>
      </c>
      <c r="G27" s="250">
        <v>34887.662852264584</v>
      </c>
      <c r="H27" s="399">
        <v>99.684821171533883</v>
      </c>
      <c r="I27" s="250">
        <v>34870.988208444556</v>
      </c>
      <c r="J27" s="359">
        <v>99.637176567355695</v>
      </c>
      <c r="K27" s="52"/>
      <c r="L27" s="168">
        <v>34997.969041075179</v>
      </c>
      <c r="M27" s="192"/>
      <c r="N27" s="101"/>
    </row>
    <row r="28" spans="1:14" x14ac:dyDescent="0.2">
      <c r="A28" s="51"/>
      <c r="B28" s="89" t="s">
        <v>5</v>
      </c>
      <c r="C28" s="249">
        <v>440211.85844194226</v>
      </c>
      <c r="D28" s="257">
        <v>99.99</v>
      </c>
      <c r="E28" s="249">
        <v>439882.18588167918</v>
      </c>
      <c r="F28" s="396">
        <v>99.924090050867136</v>
      </c>
      <c r="G28" s="250">
        <v>439033.93156175065</v>
      </c>
      <c r="H28" s="399">
        <v>99.731399726568867</v>
      </c>
      <c r="I28" s="250">
        <v>439404.63652730564</v>
      </c>
      <c r="J28" s="359">
        <v>99.815609448056392</v>
      </c>
      <c r="K28" s="52"/>
      <c r="L28" s="168">
        <v>440216.35389199312</v>
      </c>
      <c r="M28" s="192"/>
      <c r="N28" s="101"/>
    </row>
    <row r="29" spans="1:14" ht="13.9" customHeight="1" x14ac:dyDescent="0.2">
      <c r="A29" s="51"/>
      <c r="B29" s="90" t="s">
        <v>12</v>
      </c>
      <c r="C29" s="371">
        <v>57210.695269180447</v>
      </c>
      <c r="D29" s="389">
        <v>99.58986997959957</v>
      </c>
      <c r="E29" s="371">
        <v>57210.695269181044</v>
      </c>
      <c r="F29" s="394">
        <v>99.589869979600621</v>
      </c>
      <c r="G29" s="377">
        <v>57210.695269179894</v>
      </c>
      <c r="H29" s="400">
        <v>99.589869979598618</v>
      </c>
      <c r="I29" s="377">
        <v>57210.695269180469</v>
      </c>
      <c r="J29" s="403">
        <v>99.589869979599627</v>
      </c>
      <c r="K29" s="52"/>
      <c r="L29" s="168">
        <v>57446.299790229401</v>
      </c>
      <c r="M29" s="192"/>
      <c r="N29" s="101"/>
    </row>
    <row r="30" spans="1:14" ht="13.9" customHeight="1" x14ac:dyDescent="0.2">
      <c r="A30" s="51"/>
      <c r="B30" s="89" t="s">
        <v>21</v>
      </c>
      <c r="C30" s="249">
        <v>63220.844548706642</v>
      </c>
      <c r="D30" s="257">
        <v>99.986050564266193</v>
      </c>
      <c r="E30" s="249">
        <v>63220.844548706642</v>
      </c>
      <c r="F30" s="396">
        <v>99.986050564266193</v>
      </c>
      <c r="G30" s="173">
        <v>63220.844548706642</v>
      </c>
      <c r="H30" s="399">
        <v>99.986050564266193</v>
      </c>
      <c r="I30" s="250">
        <v>63220.844548706642</v>
      </c>
      <c r="J30" s="359">
        <v>99.986050564266193</v>
      </c>
      <c r="K30" s="52"/>
      <c r="L30" s="168">
        <v>63229.664730152879</v>
      </c>
      <c r="M30" s="192"/>
      <c r="N30" s="101"/>
    </row>
    <row r="31" spans="1:14" x14ac:dyDescent="0.2">
      <c r="A31" s="51"/>
      <c r="B31" s="89" t="s">
        <v>4</v>
      </c>
      <c r="C31" s="249">
        <v>183080.27094379612</v>
      </c>
      <c r="D31" s="257">
        <v>99.939786804179477</v>
      </c>
      <c r="E31" s="249">
        <v>183178.54895674475</v>
      </c>
      <c r="F31" s="396">
        <v>99.99343476750721</v>
      </c>
      <c r="G31" s="250">
        <v>183178.54895674475</v>
      </c>
      <c r="H31" s="399">
        <v>99.99343476750721</v>
      </c>
      <c r="I31" s="250">
        <v>182993.53073363411</v>
      </c>
      <c r="J31" s="359">
        <v>99.892437092131019</v>
      </c>
      <c r="K31" s="52"/>
      <c r="L31" s="168">
        <v>183190.57584395379</v>
      </c>
      <c r="M31" s="192"/>
      <c r="N31" s="101"/>
    </row>
    <row r="32" spans="1:14" x14ac:dyDescent="0.2">
      <c r="A32" s="51"/>
      <c r="B32" s="89" t="s">
        <v>16</v>
      </c>
      <c r="C32" s="249">
        <v>98494.864171584821</v>
      </c>
      <c r="D32" s="257">
        <v>99.726616163592837</v>
      </c>
      <c r="E32" s="249">
        <v>98227.617521993321</v>
      </c>
      <c r="F32" s="396">
        <v>99.456027394635413</v>
      </c>
      <c r="G32" s="250">
        <v>97217.072567147625</v>
      </c>
      <c r="H32" s="399">
        <v>98.432844818817159</v>
      </c>
      <c r="I32" s="250">
        <v>97127.665911802469</v>
      </c>
      <c r="J32" s="359">
        <v>98.342320066333173</v>
      </c>
      <c r="K32" s="52"/>
      <c r="L32" s="168">
        <v>98764.871365947649</v>
      </c>
      <c r="M32" s="192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8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39" t="s">
        <v>392</v>
      </c>
      <c r="D8" s="439"/>
      <c r="E8" s="439"/>
      <c r="F8" s="439"/>
      <c r="G8" s="439"/>
      <c r="H8" s="439"/>
      <c r="I8" s="439"/>
      <c r="J8" s="439"/>
      <c r="K8" s="439"/>
      <c r="L8" s="439"/>
      <c r="M8" s="52"/>
    </row>
    <row r="9" spans="1:18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411"/>
      <c r="L9" s="411"/>
      <c r="M9" s="52"/>
    </row>
    <row r="10" spans="1:18" ht="15" x14ac:dyDescent="0.25">
      <c r="A10" s="51"/>
      <c r="B10" s="122"/>
      <c r="C10" s="122"/>
      <c r="D10" s="122"/>
      <c r="E10" s="122"/>
      <c r="F10" s="254"/>
      <c r="G10" s="254"/>
      <c r="H10" s="254"/>
      <c r="I10" s="254"/>
      <c r="J10" s="254"/>
      <c r="K10" s="254"/>
      <c r="L10" s="254"/>
      <c r="M10" s="52"/>
    </row>
    <row r="11" spans="1:18" ht="75" x14ac:dyDescent="0.2">
      <c r="A11" s="51"/>
      <c r="B11" s="47"/>
      <c r="C11" s="256" t="s">
        <v>290</v>
      </c>
      <c r="D11" s="256" t="s">
        <v>395</v>
      </c>
      <c r="E11" s="255" t="s">
        <v>291</v>
      </c>
      <c r="F11" s="255" t="s">
        <v>395</v>
      </c>
      <c r="G11" s="255" t="s">
        <v>292</v>
      </c>
      <c r="H11" s="255" t="s">
        <v>395</v>
      </c>
      <c r="I11" s="255" t="s">
        <v>293</v>
      </c>
      <c r="J11" s="255" t="s">
        <v>395</v>
      </c>
      <c r="K11" s="260" t="s">
        <v>294</v>
      </c>
      <c r="L11" s="255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5">
        <v>15365.812651621729</v>
      </c>
      <c r="D13" s="362">
        <v>45.424721954942093</v>
      </c>
      <c r="E13" s="364">
        <v>1837.6989740236954</v>
      </c>
      <c r="F13" s="155">
        <v>5.4326423746353854</v>
      </c>
      <c r="G13" s="364">
        <v>15329.912209409969</v>
      </c>
      <c r="H13" s="155">
        <v>45.3185923513538</v>
      </c>
      <c r="I13" s="364">
        <v>354.89227072316868</v>
      </c>
      <c r="J13" s="155">
        <v>1.0491396118809604</v>
      </c>
      <c r="K13" s="364">
        <v>938.66618563416228</v>
      </c>
      <c r="L13" s="155">
        <v>2.7749037071877707</v>
      </c>
      <c r="M13" s="52"/>
      <c r="N13" s="168">
        <v>33826.982291412722</v>
      </c>
      <c r="O13" s="168">
        <f t="shared" ref="O13:O31" si="0">C13+E13+G13+I13+K13</f>
        <v>33826.982291412722</v>
      </c>
      <c r="P13" s="267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5">
        <v>42201.266672517944</v>
      </c>
      <c r="D14" s="362">
        <v>43.578550558100645</v>
      </c>
      <c r="E14" s="364">
        <v>7434.4207418438382</v>
      </c>
      <c r="F14" s="155">
        <v>7.6770510867062418</v>
      </c>
      <c r="G14" s="364">
        <v>41067.072838666005</v>
      </c>
      <c r="H14" s="155">
        <v>42.407341084348282</v>
      </c>
      <c r="I14" s="364">
        <v>3707.689567722528</v>
      </c>
      <c r="J14" s="155">
        <v>3.828694018465538</v>
      </c>
      <c r="K14" s="364">
        <v>2429.0873645297443</v>
      </c>
      <c r="L14" s="155">
        <v>2.5083632523792914</v>
      </c>
      <c r="M14" s="52"/>
      <c r="N14" s="168">
        <v>96839.53718528006</v>
      </c>
      <c r="O14" s="168">
        <f t="shared" si="0"/>
        <v>96839.537185280045</v>
      </c>
      <c r="P14" s="267">
        <f t="shared" si="1"/>
        <v>100</v>
      </c>
    </row>
    <row r="15" spans="1:18" ht="15" x14ac:dyDescent="0.2">
      <c r="A15" s="51"/>
      <c r="B15" s="86" t="s">
        <v>18</v>
      </c>
      <c r="C15" s="175">
        <v>78122.390713324668</v>
      </c>
      <c r="D15" s="162">
        <v>35.117838753072448</v>
      </c>
      <c r="E15" s="194">
        <v>36776.370910136829</v>
      </c>
      <c r="F15" s="156">
        <v>16.531837438060997</v>
      </c>
      <c r="G15" s="194">
        <v>98371.156756318189</v>
      </c>
      <c r="H15" s="156">
        <v>44.220131890208222</v>
      </c>
      <c r="I15" s="194">
        <v>5155.8907486726739</v>
      </c>
      <c r="J15" s="156">
        <v>2.3176932795716714</v>
      </c>
      <c r="K15" s="194">
        <v>4032.0455893006406</v>
      </c>
      <c r="L15" s="156">
        <v>1.8124986390866547</v>
      </c>
      <c r="M15" s="52"/>
      <c r="N15" s="168">
        <v>222457.85471775301</v>
      </c>
      <c r="O15" s="168">
        <f t="shared" si="0"/>
        <v>222457.85471775298</v>
      </c>
      <c r="P15" s="267">
        <f t="shared" si="1"/>
        <v>99.999999999999986</v>
      </c>
    </row>
    <row r="16" spans="1:18" x14ac:dyDescent="0.2">
      <c r="A16" s="51"/>
      <c r="B16" s="90" t="s">
        <v>6</v>
      </c>
      <c r="C16" s="174">
        <v>29170.490585210868</v>
      </c>
      <c r="D16" s="183">
        <v>49.949338140855041</v>
      </c>
      <c r="E16" s="195">
        <v>6002.9499802178325</v>
      </c>
      <c r="F16" s="266">
        <v>10.278996766566451</v>
      </c>
      <c r="G16" s="195">
        <v>21468.921989428964</v>
      </c>
      <c r="H16" s="266">
        <v>36.761755543230393</v>
      </c>
      <c r="I16" s="195">
        <v>1265.7956026605852</v>
      </c>
      <c r="J16" s="266">
        <v>2.1674524941502256</v>
      </c>
      <c r="K16" s="195">
        <v>491.99622080665569</v>
      </c>
      <c r="L16" s="266">
        <v>0.84245705519788661</v>
      </c>
      <c r="M16" s="52"/>
      <c r="N16" s="168">
        <v>58400.154378324907</v>
      </c>
      <c r="O16" s="168">
        <f t="shared" si="0"/>
        <v>58400.1543783249</v>
      </c>
      <c r="P16" s="267">
        <f t="shared" si="1"/>
        <v>99.999999999999986</v>
      </c>
    </row>
    <row r="17" spans="1:16" x14ac:dyDescent="0.2">
      <c r="A17" s="51"/>
      <c r="B17" s="89" t="s">
        <v>11</v>
      </c>
      <c r="C17" s="174">
        <v>86058.891929568694</v>
      </c>
      <c r="D17" s="183">
        <v>37.892276985312478</v>
      </c>
      <c r="E17" s="195">
        <v>21269.724481340138</v>
      </c>
      <c r="F17" s="266">
        <v>9.3651948494505977</v>
      </c>
      <c r="G17" s="195">
        <v>103798.45153154552</v>
      </c>
      <c r="H17" s="266">
        <v>45.703117805639252</v>
      </c>
      <c r="I17" s="195">
        <v>10237.959862751657</v>
      </c>
      <c r="J17" s="266">
        <v>4.5078387855770963</v>
      </c>
      <c r="K17" s="195">
        <v>5749.5685620859504</v>
      </c>
      <c r="L17" s="266">
        <v>2.5315715740205849</v>
      </c>
      <c r="M17" s="52"/>
      <c r="N17" s="168">
        <v>227114.59636729193</v>
      </c>
      <c r="O17" s="168">
        <f t="shared" si="0"/>
        <v>227114.59636729196</v>
      </c>
      <c r="P17" s="267">
        <f t="shared" si="1"/>
        <v>100.00000000000001</v>
      </c>
    </row>
    <row r="18" spans="1:16" x14ac:dyDescent="0.2">
      <c r="A18" s="51"/>
      <c r="B18" s="90" t="s">
        <v>7</v>
      </c>
      <c r="C18" s="174">
        <v>128280.69219005932</v>
      </c>
      <c r="D18" s="183">
        <v>45.017828171145347</v>
      </c>
      <c r="E18" s="195">
        <v>24261.760505764931</v>
      </c>
      <c r="F18" s="266">
        <v>8.5142334901015104</v>
      </c>
      <c r="G18" s="195">
        <v>117031.88439323004</v>
      </c>
      <c r="H18" s="266">
        <v>41.070259071832815</v>
      </c>
      <c r="I18" s="195">
        <v>9125.6651747572778</v>
      </c>
      <c r="J18" s="266">
        <v>3.2024899442853423</v>
      </c>
      <c r="K18" s="195">
        <v>6255.3085574292072</v>
      </c>
      <c r="L18" s="266">
        <v>2.1951893226349837</v>
      </c>
      <c r="M18" s="52"/>
      <c r="N18" s="168">
        <v>284955.31082124077</v>
      </c>
      <c r="O18" s="168">
        <f t="shared" si="0"/>
        <v>284955.31082124083</v>
      </c>
      <c r="P18" s="267">
        <f t="shared" si="1"/>
        <v>100</v>
      </c>
    </row>
    <row r="19" spans="1:16" x14ac:dyDescent="0.2">
      <c r="A19" s="51"/>
      <c r="B19" s="89" t="s">
        <v>10</v>
      </c>
      <c r="C19" s="174">
        <v>58436.024058554111</v>
      </c>
      <c r="D19" s="183">
        <v>41.435413620673813</v>
      </c>
      <c r="E19" s="195">
        <v>15414.815382970351</v>
      </c>
      <c r="F19" s="266">
        <v>10.930231164250532</v>
      </c>
      <c r="G19" s="195">
        <v>56095.193228371492</v>
      </c>
      <c r="H19" s="266">
        <v>39.775593411697031</v>
      </c>
      <c r="I19" s="195">
        <v>4405.9000760693852</v>
      </c>
      <c r="J19" s="266">
        <v>3.1241052923170134</v>
      </c>
      <c r="K19" s="195">
        <v>6677.2472533336031</v>
      </c>
      <c r="L19" s="266">
        <v>4.7346565110616083</v>
      </c>
      <c r="M19" s="52"/>
      <c r="N19" s="168">
        <v>141029.17999929894</v>
      </c>
      <c r="O19" s="168">
        <f t="shared" si="0"/>
        <v>141029.17999929894</v>
      </c>
      <c r="P19" s="267">
        <f t="shared" si="1"/>
        <v>100</v>
      </c>
    </row>
    <row r="20" spans="1:16" x14ac:dyDescent="0.2">
      <c r="A20" s="51"/>
      <c r="B20" s="89" t="s">
        <v>9</v>
      </c>
      <c r="C20" s="174">
        <v>157066.6580718875</v>
      </c>
      <c r="D20" s="183">
        <v>40.422772669671438</v>
      </c>
      <c r="E20" s="195">
        <v>37601.55443783832</v>
      </c>
      <c r="F20" s="266">
        <v>9.6771594030564199</v>
      </c>
      <c r="G20" s="195">
        <v>180319.58669281774</v>
      </c>
      <c r="H20" s="266">
        <v>46.407160821087743</v>
      </c>
      <c r="I20" s="195">
        <v>7413.9305036582973</v>
      </c>
      <c r="J20" s="266">
        <v>1.9080537589394486</v>
      </c>
      <c r="K20" s="195">
        <v>6158.1035229820436</v>
      </c>
      <c r="L20" s="266">
        <v>1.5848533472449311</v>
      </c>
      <c r="M20" s="52"/>
      <c r="N20" s="168">
        <v>388559.83322918398</v>
      </c>
      <c r="O20" s="168">
        <f t="shared" si="0"/>
        <v>388559.83322918392</v>
      </c>
      <c r="P20" s="267">
        <f t="shared" si="1"/>
        <v>99.999999999999986</v>
      </c>
    </row>
    <row r="21" spans="1:16" x14ac:dyDescent="0.2">
      <c r="A21" s="51"/>
      <c r="B21" s="89" t="s">
        <v>15</v>
      </c>
      <c r="C21" s="174">
        <v>4054.8274474170871</v>
      </c>
      <c r="D21" s="183">
        <v>40.12132196834294</v>
      </c>
      <c r="E21" s="195">
        <v>348.59553367691205</v>
      </c>
      <c r="F21" s="266">
        <v>3.4492500173556921</v>
      </c>
      <c r="G21" s="195">
        <v>4647.6764878318163</v>
      </c>
      <c r="H21" s="266">
        <v>45.987388413230519</v>
      </c>
      <c r="I21" s="195">
        <v>347.32832355143557</v>
      </c>
      <c r="J21" s="266">
        <v>3.4367113468191262</v>
      </c>
      <c r="K21" s="195">
        <v>707.98757094591872</v>
      </c>
      <c r="L21" s="266">
        <v>7.0053282542517064</v>
      </c>
      <c r="M21" s="52"/>
      <c r="N21" s="168">
        <v>10106.415363423172</v>
      </c>
      <c r="O21" s="168">
        <f t="shared" si="0"/>
        <v>10106.41536342317</v>
      </c>
      <c r="P21" s="267">
        <f t="shared" si="1"/>
        <v>99.999999999999986</v>
      </c>
    </row>
    <row r="22" spans="1:16" x14ac:dyDescent="0.2">
      <c r="A22" s="51"/>
      <c r="B22" s="89" t="s">
        <v>19</v>
      </c>
      <c r="C22" s="174">
        <v>13667.932142711326</v>
      </c>
      <c r="D22" s="183">
        <v>39.035829260912401</v>
      </c>
      <c r="E22" s="195">
        <v>2273.9026987717443</v>
      </c>
      <c r="F22" s="266">
        <v>6.4943018869549034</v>
      </c>
      <c r="G22" s="195">
        <v>17222.681997656953</v>
      </c>
      <c r="H22" s="266">
        <v>49.188250779694108</v>
      </c>
      <c r="I22" s="195">
        <v>1505.5814481726939</v>
      </c>
      <c r="J22" s="266">
        <v>4.2999643059105725</v>
      </c>
      <c r="K22" s="195">
        <v>343.71441115962034</v>
      </c>
      <c r="L22" s="266">
        <v>0.9816537665280215</v>
      </c>
      <c r="M22" s="52"/>
      <c r="N22" s="168">
        <v>35013.812698472335</v>
      </c>
      <c r="O22" s="168">
        <f t="shared" si="0"/>
        <v>35013.812698472335</v>
      </c>
      <c r="P22" s="267">
        <f t="shared" si="1"/>
        <v>100.00000000000001</v>
      </c>
    </row>
    <row r="23" spans="1:16" x14ac:dyDescent="0.2">
      <c r="A23" s="51"/>
      <c r="B23" s="89" t="s">
        <v>8</v>
      </c>
      <c r="C23" s="174">
        <v>29367.830317668297</v>
      </c>
      <c r="D23" s="183">
        <v>38.734344341089674</v>
      </c>
      <c r="E23" s="195">
        <v>4213.0306713560467</v>
      </c>
      <c r="F23" s="266">
        <v>5.5567258111573681</v>
      </c>
      <c r="G23" s="195">
        <v>34368.004116294105</v>
      </c>
      <c r="H23" s="266">
        <v>45.329263052695865</v>
      </c>
      <c r="I23" s="195">
        <v>4765.7727098875876</v>
      </c>
      <c r="J23" s="266">
        <v>6.2857582327113635</v>
      </c>
      <c r="K23" s="195">
        <v>3103.9433877154515</v>
      </c>
      <c r="L23" s="266">
        <v>4.0939085623457281</v>
      </c>
      <c r="M23" s="52"/>
      <c r="N23" s="168">
        <v>75818.581202921487</v>
      </c>
      <c r="O23" s="168">
        <f t="shared" si="0"/>
        <v>75818.581202921501</v>
      </c>
      <c r="P23" s="267">
        <f t="shared" si="1"/>
        <v>100</v>
      </c>
    </row>
    <row r="24" spans="1:16" x14ac:dyDescent="0.2">
      <c r="A24" s="51"/>
      <c r="B24" s="89" t="s">
        <v>17</v>
      </c>
      <c r="C24" s="174">
        <v>38250.141810495435</v>
      </c>
      <c r="D24" s="183">
        <v>34.019203741372436</v>
      </c>
      <c r="E24" s="195">
        <v>8394.6961262043333</v>
      </c>
      <c r="F24" s="266">
        <v>7.4661390611078664</v>
      </c>
      <c r="G24" s="195">
        <v>56848.693780980146</v>
      </c>
      <c r="H24" s="266">
        <v>50.560526173929141</v>
      </c>
      <c r="I24" s="195">
        <v>5358.1344916034232</v>
      </c>
      <c r="J24" s="266">
        <v>4.765458644483151</v>
      </c>
      <c r="K24" s="195">
        <v>3585.244722813361</v>
      </c>
      <c r="L24" s="266">
        <v>3.1886723791074045</v>
      </c>
      <c r="M24" s="52"/>
      <c r="N24" s="168">
        <v>112436.9109320967</v>
      </c>
      <c r="O24" s="168">
        <f t="shared" si="0"/>
        <v>112436.91093209671</v>
      </c>
      <c r="P24" s="267">
        <f t="shared" si="1"/>
        <v>100</v>
      </c>
    </row>
    <row r="25" spans="1:16" x14ac:dyDescent="0.2">
      <c r="A25" s="51"/>
      <c r="B25" s="89" t="s">
        <v>20</v>
      </c>
      <c r="C25" s="174">
        <v>46950.969344210025</v>
      </c>
      <c r="D25" s="183">
        <v>39.390502512895189</v>
      </c>
      <c r="E25" s="195">
        <v>7770.6682667086698</v>
      </c>
      <c r="F25" s="266">
        <v>6.5193654606496372</v>
      </c>
      <c r="G25" s="195">
        <v>51524.284771667393</v>
      </c>
      <c r="H25" s="266">
        <v>43.227381609401796</v>
      </c>
      <c r="I25" s="195">
        <v>7706.8758713614397</v>
      </c>
      <c r="J25" s="266">
        <v>6.4658454898305777</v>
      </c>
      <c r="K25" s="195">
        <v>5240.8305372560862</v>
      </c>
      <c r="L25" s="266">
        <v>4.3969049272228009</v>
      </c>
      <c r="M25" s="52"/>
      <c r="N25" s="168">
        <v>119193.62879120361</v>
      </c>
      <c r="O25" s="168">
        <f t="shared" si="0"/>
        <v>119193.62879120361</v>
      </c>
      <c r="P25" s="267">
        <f t="shared" si="1"/>
        <v>100</v>
      </c>
    </row>
    <row r="26" spans="1:16" x14ac:dyDescent="0.2">
      <c r="A26" s="51"/>
      <c r="B26" s="87" t="s">
        <v>105</v>
      </c>
      <c r="C26" s="174">
        <v>11991.194298916782</v>
      </c>
      <c r="D26" s="183">
        <v>34.262543305994072</v>
      </c>
      <c r="E26" s="195">
        <v>1645.970133387691</v>
      </c>
      <c r="F26" s="266">
        <v>4.7030447151259178</v>
      </c>
      <c r="G26" s="195">
        <v>17460.337842121258</v>
      </c>
      <c r="H26" s="266">
        <v>49.889574511106701</v>
      </c>
      <c r="I26" s="195">
        <v>1357.9361386236217</v>
      </c>
      <c r="J26" s="266">
        <v>3.8800426877053553</v>
      </c>
      <c r="K26" s="195">
        <v>2542.5306280258233</v>
      </c>
      <c r="L26" s="266">
        <v>7.2647947800679402</v>
      </c>
      <c r="M26" s="52"/>
      <c r="N26" s="168">
        <v>34997.969041075179</v>
      </c>
      <c r="O26" s="168">
        <f t="shared" si="0"/>
        <v>34997.969041075179</v>
      </c>
      <c r="P26" s="267">
        <f t="shared" si="1"/>
        <v>100</v>
      </c>
    </row>
    <row r="27" spans="1:16" x14ac:dyDescent="0.2">
      <c r="A27" s="51"/>
      <c r="B27" s="89" t="s">
        <v>5</v>
      </c>
      <c r="C27" s="174">
        <v>188106.31375988282</v>
      </c>
      <c r="D27" s="183">
        <v>42.730423823835181</v>
      </c>
      <c r="E27" s="195">
        <v>60292.086100973436</v>
      </c>
      <c r="F27" s="266">
        <v>13.696012328466578</v>
      </c>
      <c r="G27" s="195">
        <v>179823.11953134681</v>
      </c>
      <c r="H27" s="266">
        <v>40.848804898208371</v>
      </c>
      <c r="I27" s="195">
        <v>7156.2796203703347</v>
      </c>
      <c r="J27" s="266">
        <v>1.6256278434685605</v>
      </c>
      <c r="K27" s="195">
        <v>4838.5548794196411</v>
      </c>
      <c r="L27" s="266">
        <v>1.0991311060212858</v>
      </c>
      <c r="M27" s="52"/>
      <c r="N27" s="168">
        <v>440216.35389199312</v>
      </c>
      <c r="O27" s="168">
        <f t="shared" si="0"/>
        <v>440216.35389199306</v>
      </c>
      <c r="P27" s="267">
        <f t="shared" si="1"/>
        <v>99.999999999999986</v>
      </c>
    </row>
    <row r="28" spans="1:16" x14ac:dyDescent="0.2">
      <c r="A28" s="51"/>
      <c r="B28" s="90" t="s">
        <v>12</v>
      </c>
      <c r="C28" s="185">
        <v>30308.566107051582</v>
      </c>
      <c r="D28" s="362">
        <v>52.759823030771656</v>
      </c>
      <c r="E28" s="364">
        <v>6478.1091822635908</v>
      </c>
      <c r="F28" s="155">
        <v>11.276808438348544</v>
      </c>
      <c r="G28" s="364">
        <v>19815.860906990158</v>
      </c>
      <c r="H28" s="155">
        <v>34.494581860536968</v>
      </c>
      <c r="I28" s="364">
        <v>613.89007598581577</v>
      </c>
      <c r="J28" s="155">
        <v>1.0686329288874887</v>
      </c>
      <c r="K28" s="364">
        <v>229.87351793825815</v>
      </c>
      <c r="L28" s="155">
        <v>0.4001537414553471</v>
      </c>
      <c r="M28" s="52"/>
      <c r="N28" s="168">
        <v>57446.299790229401</v>
      </c>
      <c r="O28" s="168">
        <f t="shared" si="0"/>
        <v>57446.299790229401</v>
      </c>
      <c r="P28" s="267">
        <f t="shared" si="1"/>
        <v>100</v>
      </c>
    </row>
    <row r="29" spans="1:16" x14ac:dyDescent="0.2">
      <c r="A29" s="51"/>
      <c r="B29" s="89" t="s">
        <v>21</v>
      </c>
      <c r="C29" s="174">
        <v>20238.159682673297</v>
      </c>
      <c r="D29" s="183">
        <v>32.007380980184372</v>
      </c>
      <c r="E29" s="195">
        <v>2860.4370206439476</v>
      </c>
      <c r="F29" s="266">
        <v>4.5238845292815011</v>
      </c>
      <c r="G29" s="195">
        <v>35923.430028434937</v>
      </c>
      <c r="H29" s="266">
        <v>56.814202924760757</v>
      </c>
      <c r="I29" s="195">
        <v>1552.1952971809308</v>
      </c>
      <c r="J29" s="266">
        <v>2.4548529615098875</v>
      </c>
      <c r="K29" s="195">
        <v>2655.4427012197675</v>
      </c>
      <c r="L29" s="266">
        <v>4.1996786042634886</v>
      </c>
      <c r="M29" s="52"/>
      <c r="N29" s="168">
        <v>63229.664730152879</v>
      </c>
      <c r="O29" s="168">
        <f t="shared" si="0"/>
        <v>63229.664730152879</v>
      </c>
      <c r="P29" s="267">
        <f t="shared" si="1"/>
        <v>100</v>
      </c>
    </row>
    <row r="30" spans="1:16" x14ac:dyDescent="0.2">
      <c r="A30" s="51"/>
      <c r="B30" s="89" t="s">
        <v>4</v>
      </c>
      <c r="C30" s="174">
        <v>80216.17908380802</v>
      </c>
      <c r="D30" s="183">
        <v>43.78837651132126</v>
      </c>
      <c r="E30" s="195">
        <v>24476.603927762349</v>
      </c>
      <c r="F30" s="266">
        <v>13.361278993201111</v>
      </c>
      <c r="G30" s="195">
        <v>69567.7000395668</v>
      </c>
      <c r="H30" s="266">
        <v>37.975588929217771</v>
      </c>
      <c r="I30" s="195">
        <v>5066.3821563988076</v>
      </c>
      <c r="J30" s="266">
        <v>2.765634712952961</v>
      </c>
      <c r="K30" s="195">
        <v>3863.7106364178103</v>
      </c>
      <c r="L30" s="266">
        <v>2.1091208533068935</v>
      </c>
      <c r="M30" s="52"/>
      <c r="N30" s="168">
        <v>183190.57584395379</v>
      </c>
      <c r="O30" s="168">
        <f t="shared" si="0"/>
        <v>183190.57584395382</v>
      </c>
      <c r="P30" s="267">
        <f t="shared" si="1"/>
        <v>99.999999999999986</v>
      </c>
    </row>
    <row r="31" spans="1:16" x14ac:dyDescent="0.2">
      <c r="A31" s="51"/>
      <c r="B31" s="89" t="s">
        <v>16</v>
      </c>
      <c r="C31" s="174">
        <v>42602.652613637918</v>
      </c>
      <c r="D31" s="183">
        <v>43.13543066925569</v>
      </c>
      <c r="E31" s="195">
        <v>7189.9112517469048</v>
      </c>
      <c r="F31" s="266">
        <v>7.2798264730245545</v>
      </c>
      <c r="G31" s="195">
        <v>45663.352415933143</v>
      </c>
      <c r="H31" s="266">
        <v>46.234406813268066</v>
      </c>
      <c r="I31" s="195">
        <v>1816.6458737136697</v>
      </c>
      <c r="J31" s="266">
        <v>1.839364389978861</v>
      </c>
      <c r="K31" s="195">
        <v>1492.3092109159986</v>
      </c>
      <c r="L31" s="266">
        <v>1.5109716544728069</v>
      </c>
      <c r="M31" s="52"/>
      <c r="N31" s="168">
        <v>98764.871365947649</v>
      </c>
      <c r="O31" s="168">
        <f t="shared" si="0"/>
        <v>98764.871365947634</v>
      </c>
      <c r="P31" s="267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3" t="s">
        <v>247</v>
      </c>
      <c r="B33" s="214"/>
      <c r="C33" s="214"/>
      <c r="D33" s="214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8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1" t="s">
        <v>369</v>
      </c>
      <c r="D8" s="411"/>
      <c r="E8" s="411"/>
      <c r="F8" s="52"/>
    </row>
    <row r="9" spans="1:11" ht="15" x14ac:dyDescent="0.25">
      <c r="A9" s="51"/>
      <c r="C9" s="411" t="s">
        <v>312</v>
      </c>
      <c r="D9" s="411"/>
      <c r="E9" s="411"/>
      <c r="F9" s="52"/>
    </row>
    <row r="10" spans="1:11" ht="15" x14ac:dyDescent="0.25">
      <c r="A10" s="51"/>
      <c r="B10" s="122"/>
      <c r="C10" s="122"/>
      <c r="D10" s="273"/>
      <c r="E10" s="122"/>
      <c r="F10" s="52"/>
    </row>
    <row r="11" spans="1:11" ht="15" customHeight="1" x14ac:dyDescent="0.2">
      <c r="A11" s="51"/>
      <c r="B11" s="47"/>
      <c r="C11" s="434" t="s">
        <v>295</v>
      </c>
      <c r="D11" s="434" t="s">
        <v>311</v>
      </c>
      <c r="E11" s="408" t="s">
        <v>310</v>
      </c>
      <c r="F11" s="52"/>
    </row>
    <row r="12" spans="1:11" ht="14.25" customHeight="1" x14ac:dyDescent="0.2">
      <c r="A12" s="51"/>
      <c r="B12" s="47"/>
      <c r="C12" s="437"/>
      <c r="D12" s="437"/>
      <c r="E12" s="415"/>
      <c r="F12" s="52"/>
    </row>
    <row r="13" spans="1:11" ht="14.25" customHeight="1" x14ac:dyDescent="0.2">
      <c r="A13" s="51"/>
      <c r="B13" s="47"/>
      <c r="C13" s="286" t="s">
        <v>117</v>
      </c>
      <c r="D13" s="286" t="s">
        <v>117</v>
      </c>
      <c r="E13" s="286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5">
        <v>1017725</v>
      </c>
      <c r="D15" s="185">
        <v>1746236.3636363635</v>
      </c>
      <c r="E15" s="364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5">
        <v>1355803.9215686275</v>
      </c>
      <c r="D16" s="185">
        <v>2756328.125</v>
      </c>
      <c r="E16" s="364">
        <v>1351614.1407407408</v>
      </c>
      <c r="F16" s="52"/>
      <c r="H16" s="101"/>
      <c r="I16" s="101"/>
    </row>
    <row r="17" spans="1:9" ht="15" x14ac:dyDescent="0.2">
      <c r="A17" s="51"/>
      <c r="B17" s="86" t="s">
        <v>18</v>
      </c>
      <c r="C17" s="175">
        <v>475977.92356687901</v>
      </c>
      <c r="D17" s="175">
        <v>1396257.142857143</v>
      </c>
      <c r="E17" s="194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74">
        <v>2327680</v>
      </c>
      <c r="D18" s="174">
        <v>2880483.8709677421</v>
      </c>
      <c r="E18" s="195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74">
        <v>589868.06722689071</v>
      </c>
      <c r="D19" s="174">
        <v>963768.11594202893</v>
      </c>
      <c r="E19" s="195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4">
        <v>923488.02816901414</v>
      </c>
      <c r="D20" s="174">
        <v>2270228.9888888891</v>
      </c>
      <c r="E20" s="195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4">
        <v>1114817.0731707318</v>
      </c>
      <c r="D21" s="174">
        <v>2648535.9789473685</v>
      </c>
      <c r="E21" s="195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4">
        <v>741681.31578947371</v>
      </c>
      <c r="D22" s="174">
        <v>1399159.4339622641</v>
      </c>
      <c r="E22" s="195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4">
        <v>1022500</v>
      </c>
      <c r="D23" s="174">
        <v>1276000</v>
      </c>
      <c r="E23" s="195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4">
        <v>997392.33333333337</v>
      </c>
      <c r="D24" s="174">
        <v>2542166.6666666665</v>
      </c>
      <c r="E24" s="195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4">
        <v>1145777.7777777778</v>
      </c>
      <c r="D25" s="174">
        <v>1484971.5256410257</v>
      </c>
      <c r="E25" s="195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4">
        <v>679860</v>
      </c>
      <c r="D26" s="174">
        <v>1906315.8070175438</v>
      </c>
      <c r="E26" s="195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4">
        <v>587106.74157303374</v>
      </c>
      <c r="D27" s="174">
        <v>1540514.705882353</v>
      </c>
      <c r="E27" s="195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4">
        <v>1158061.5384615385</v>
      </c>
      <c r="D28" s="174">
        <v>1531533.3333333333</v>
      </c>
      <c r="E28" s="195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4">
        <v>1523987.9807692308</v>
      </c>
      <c r="D29" s="174">
        <v>3001028.6666666665</v>
      </c>
      <c r="E29" s="195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5">
        <v>1684733.2872340425</v>
      </c>
      <c r="D30" s="185">
        <v>3274563.4109589043</v>
      </c>
      <c r="E30" s="364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4">
        <v>841634.14634146343</v>
      </c>
      <c r="D31" s="174">
        <v>1017023.8095238095</v>
      </c>
      <c r="E31" s="195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4">
        <v>1528465.6488549619</v>
      </c>
      <c r="D32" s="174">
        <v>3270833.3333333335</v>
      </c>
      <c r="E32" s="195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4">
        <v>390840.5263157895</v>
      </c>
      <c r="D33" s="174">
        <v>1200780.2197802197</v>
      </c>
      <c r="E33" s="195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8" t="s">
        <v>267</v>
      </c>
      <c r="B35" s="47"/>
      <c r="C35" s="47"/>
      <c r="D35" s="47"/>
      <c r="E35" s="47"/>
      <c r="F35" s="52"/>
    </row>
    <row r="36" spans="1:9" x14ac:dyDescent="0.2">
      <c r="A36" s="269" t="s">
        <v>238</v>
      </c>
      <c r="B36" s="259"/>
      <c r="C36" s="259"/>
      <c r="D36" s="259"/>
      <c r="E36" s="223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8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5" t="s">
        <v>315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445"/>
      <c r="Q8" s="445"/>
      <c r="R8" s="445"/>
      <c r="S8" s="445"/>
      <c r="T8" s="445"/>
      <c r="U8" s="445"/>
      <c r="V8" s="445"/>
      <c r="W8" s="52"/>
    </row>
    <row r="9" spans="1:28" ht="20.25" customHeight="1" x14ac:dyDescent="0.25">
      <c r="A9" s="51"/>
      <c r="C9" s="446" t="s">
        <v>393</v>
      </c>
      <c r="D9" s="446"/>
      <c r="E9" s="446"/>
      <c r="F9" s="446"/>
      <c r="G9" s="446"/>
      <c r="H9" s="446"/>
      <c r="I9" s="446"/>
      <c r="J9" s="446"/>
      <c r="K9" s="446"/>
      <c r="L9" s="446"/>
      <c r="M9" s="446"/>
      <c r="N9" s="446"/>
      <c r="O9" s="446"/>
      <c r="P9" s="446"/>
      <c r="Q9" s="446"/>
      <c r="R9" s="446"/>
      <c r="S9" s="446"/>
      <c r="T9" s="446"/>
      <c r="U9" s="446"/>
      <c r="V9" s="446"/>
      <c r="W9" s="52"/>
    </row>
    <row r="10" spans="1:28" ht="15" x14ac:dyDescent="0.25">
      <c r="A10" s="51"/>
      <c r="B10" s="122"/>
      <c r="C10" s="122"/>
      <c r="D10" s="262"/>
      <c r="E10" s="122"/>
      <c r="F10" s="122"/>
      <c r="G10" s="262"/>
      <c r="H10" s="262"/>
      <c r="I10" s="262"/>
      <c r="J10" s="262"/>
      <c r="K10" s="262"/>
      <c r="L10" s="262"/>
      <c r="M10" s="262"/>
      <c r="N10" s="262"/>
      <c r="O10" s="262"/>
      <c r="P10" s="262"/>
      <c r="Q10" s="262"/>
      <c r="R10" s="262"/>
      <c r="S10" s="262"/>
      <c r="T10" s="262"/>
      <c r="U10" s="262"/>
      <c r="V10" s="262"/>
      <c r="W10" s="52"/>
    </row>
    <row r="11" spans="1:28" ht="15" customHeight="1" x14ac:dyDescent="0.2">
      <c r="A11" s="51"/>
      <c r="B11" s="47"/>
      <c r="C11" s="434" t="s">
        <v>296</v>
      </c>
      <c r="D11" s="265"/>
      <c r="E11" s="434" t="s">
        <v>297</v>
      </c>
      <c r="F11" s="408" t="s">
        <v>0</v>
      </c>
      <c r="G11" s="261"/>
      <c r="H11" s="261"/>
      <c r="I11" s="261"/>
      <c r="J11" s="261"/>
      <c r="K11" s="261"/>
      <c r="L11" s="261"/>
      <c r="M11" s="261"/>
      <c r="N11" s="261"/>
      <c r="O11" s="261"/>
      <c r="P11" s="261"/>
      <c r="Q11" s="261"/>
      <c r="R11" s="261"/>
      <c r="S11" s="261"/>
      <c r="T11" s="261"/>
      <c r="U11" s="261"/>
      <c r="V11" s="261"/>
      <c r="W11" s="52"/>
    </row>
    <row r="12" spans="1:28" ht="75" customHeight="1" x14ac:dyDescent="0.2">
      <c r="A12" s="51"/>
      <c r="B12" s="47"/>
      <c r="C12" s="437"/>
      <c r="D12" s="264" t="s">
        <v>0</v>
      </c>
      <c r="E12" s="437"/>
      <c r="F12" s="415"/>
      <c r="G12" s="263" t="s">
        <v>298</v>
      </c>
      <c r="H12" s="263" t="s">
        <v>0</v>
      </c>
      <c r="I12" s="263" t="s">
        <v>299</v>
      </c>
      <c r="J12" s="263" t="s">
        <v>0</v>
      </c>
      <c r="K12" s="263" t="s">
        <v>300</v>
      </c>
      <c r="L12" s="263" t="s">
        <v>0</v>
      </c>
      <c r="M12" s="263" t="s">
        <v>301</v>
      </c>
      <c r="N12" s="263" t="s">
        <v>0</v>
      </c>
      <c r="O12" s="263" t="s">
        <v>302</v>
      </c>
      <c r="P12" s="263" t="s">
        <v>0</v>
      </c>
      <c r="Q12" s="263" t="s">
        <v>303</v>
      </c>
      <c r="R12" s="263" t="s">
        <v>0</v>
      </c>
      <c r="S12" s="263" t="s">
        <v>304</v>
      </c>
      <c r="T12" s="263" t="s">
        <v>0</v>
      </c>
      <c r="U12" s="263" t="s">
        <v>305</v>
      </c>
      <c r="V12" s="263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71">
        <v>588.9300026528017</v>
      </c>
      <c r="D14" s="372">
        <v>1.7410066247686147</v>
      </c>
      <c r="E14" s="371">
        <v>9893.7656250925411</v>
      </c>
      <c r="F14" s="368">
        <v>29.248147351305885</v>
      </c>
      <c r="G14" s="377">
        <v>3653.7331499251513</v>
      </c>
      <c r="H14" s="368">
        <v>10.801238840783867</v>
      </c>
      <c r="I14" s="377">
        <v>1231.7711142906462</v>
      </c>
      <c r="J14" s="368">
        <v>3.6413863456077258</v>
      </c>
      <c r="K14" s="377">
        <v>1146.0349677379229</v>
      </c>
      <c r="L14" s="368">
        <v>3.3879314384743511</v>
      </c>
      <c r="M14" s="377">
        <v>903.71341950675367</v>
      </c>
      <c r="N14" s="155">
        <v>2.6715756425490231</v>
      </c>
      <c r="O14" s="377">
        <v>1861.0919255001281</v>
      </c>
      <c r="P14" s="155">
        <v>5.5017970845498168</v>
      </c>
      <c r="Q14" s="377">
        <v>12740.390442700544</v>
      </c>
      <c r="R14" s="155">
        <v>37.663396435852938</v>
      </c>
      <c r="S14" s="377">
        <v>307.59739077396392</v>
      </c>
      <c r="T14" s="155">
        <v>0.90932554409989519</v>
      </c>
      <c r="U14" s="377">
        <v>1499.954253232265</v>
      </c>
      <c r="V14" s="155">
        <v>4.4341946920078703</v>
      </c>
      <c r="W14" s="52"/>
      <c r="X14" s="245">
        <v>33826.982291412722</v>
      </c>
      <c r="Y14" s="168">
        <f t="shared" ref="Y14:Y32" si="0">C14+E14+G14+I14+K14+M14+O14+Q14+S14+U14</f>
        <v>33826.982291412714</v>
      </c>
      <c r="Z14" s="192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71">
        <v>2941.8472321923705</v>
      </c>
      <c r="D15" s="372">
        <v>3.0378575917435731</v>
      </c>
      <c r="E15" s="371">
        <v>43447.887413219978</v>
      </c>
      <c r="F15" s="368">
        <v>44.86585611215024</v>
      </c>
      <c r="G15" s="377">
        <v>4670.2459510496928</v>
      </c>
      <c r="H15" s="368">
        <v>4.8226644682473623</v>
      </c>
      <c r="I15" s="377">
        <v>4021.7364888948091</v>
      </c>
      <c r="J15" s="368">
        <v>4.1529901998603593</v>
      </c>
      <c r="K15" s="377">
        <v>2630.4164423551947</v>
      </c>
      <c r="L15" s="368">
        <v>2.7162629219535623</v>
      </c>
      <c r="M15" s="377">
        <v>2622.2707186548796</v>
      </c>
      <c r="N15" s="155">
        <v>2.7078513537686275</v>
      </c>
      <c r="O15" s="377">
        <v>3896.2423036650021</v>
      </c>
      <c r="P15" s="155">
        <v>4.0234003764500068</v>
      </c>
      <c r="Q15" s="377">
        <v>32001.613039904652</v>
      </c>
      <c r="R15" s="155">
        <v>33.046020220725516</v>
      </c>
      <c r="S15" s="377">
        <v>0</v>
      </c>
      <c r="T15" s="155">
        <v>0</v>
      </c>
      <c r="U15" s="377">
        <v>607.27759534348365</v>
      </c>
      <c r="V15" s="155">
        <v>0.62709675510075846</v>
      </c>
      <c r="W15" s="52"/>
      <c r="X15" s="245">
        <v>96839.53718528006</v>
      </c>
      <c r="Y15" s="168">
        <f t="shared" si="0"/>
        <v>96839.53718528006</v>
      </c>
      <c r="Z15" s="192">
        <f t="shared" si="1"/>
        <v>100</v>
      </c>
      <c r="AA15" s="142"/>
    </row>
    <row r="16" spans="1:28" ht="15" x14ac:dyDescent="0.2">
      <c r="A16" s="51"/>
      <c r="B16" s="86" t="s">
        <v>18</v>
      </c>
      <c r="C16" s="247">
        <v>2855.3612508846022</v>
      </c>
      <c r="D16" s="328">
        <v>1.2835515538470816</v>
      </c>
      <c r="E16" s="247">
        <v>52939.069657191467</v>
      </c>
      <c r="F16" s="325">
        <v>23.797347917590397</v>
      </c>
      <c r="G16" s="248">
        <v>5183.3478804056786</v>
      </c>
      <c r="H16" s="325">
        <v>2.3300359013990022</v>
      </c>
      <c r="I16" s="248">
        <v>27570.440271558728</v>
      </c>
      <c r="J16" s="325">
        <v>12.393556661120899</v>
      </c>
      <c r="K16" s="248">
        <v>1796.2073620487829</v>
      </c>
      <c r="L16" s="325">
        <v>0.80743714998409466</v>
      </c>
      <c r="M16" s="248">
        <v>3493.9333724431422</v>
      </c>
      <c r="N16" s="156">
        <v>1.5706046328982748</v>
      </c>
      <c r="O16" s="248">
        <v>970.02630169112399</v>
      </c>
      <c r="P16" s="156">
        <v>0.43604947234695779</v>
      </c>
      <c r="Q16" s="248">
        <v>54083.101050072015</v>
      </c>
      <c r="R16" s="156">
        <v>24.311616741378192</v>
      </c>
      <c r="S16" s="248">
        <v>73054.262530752443</v>
      </c>
      <c r="T16" s="156">
        <v>32.839596796184708</v>
      </c>
      <c r="U16" s="248">
        <v>512.10504070503259</v>
      </c>
      <c r="V16" s="156">
        <v>0.23020317325040024</v>
      </c>
      <c r="W16" s="52"/>
      <c r="X16" s="245">
        <v>222457.85471775301</v>
      </c>
      <c r="Y16" s="168">
        <f t="shared" si="0"/>
        <v>222457.85471775304</v>
      </c>
      <c r="Z16" s="192">
        <f t="shared" si="1"/>
        <v>100.00000000000001</v>
      </c>
      <c r="AA16" s="142"/>
    </row>
    <row r="17" spans="1:27" x14ac:dyDescent="0.2">
      <c r="A17" s="51"/>
      <c r="B17" s="90" t="s">
        <v>6</v>
      </c>
      <c r="C17" s="249">
        <v>901.17616720977946</v>
      </c>
      <c r="D17" s="327">
        <v>1.5431057962138692</v>
      </c>
      <c r="E17" s="249">
        <v>28547.765264328544</v>
      </c>
      <c r="F17" s="323">
        <v>48.883030478638574</v>
      </c>
      <c r="G17" s="250">
        <v>3979.3289704726976</v>
      </c>
      <c r="H17" s="323">
        <v>6.8139014576811068</v>
      </c>
      <c r="I17" s="250">
        <v>1003.8194740741997</v>
      </c>
      <c r="J17" s="323">
        <v>1.718864418698806</v>
      </c>
      <c r="K17" s="250">
        <v>0</v>
      </c>
      <c r="L17" s="250">
        <v>0</v>
      </c>
      <c r="M17" s="250">
        <v>594.95758808144205</v>
      </c>
      <c r="N17" s="266">
        <v>1.0187603002334857</v>
      </c>
      <c r="O17" s="250">
        <v>1288.4248283822419</v>
      </c>
      <c r="P17" s="266">
        <v>2.2062010659006717</v>
      </c>
      <c r="Q17" s="250">
        <v>20178.613911460063</v>
      </c>
      <c r="R17" s="266">
        <v>34.552329743411278</v>
      </c>
      <c r="S17" s="276">
        <v>0</v>
      </c>
      <c r="T17" s="266">
        <v>0</v>
      </c>
      <c r="U17" s="250">
        <v>1906.0681743159353</v>
      </c>
      <c r="V17" s="266">
        <v>3.263806739222197</v>
      </c>
      <c r="W17" s="52"/>
      <c r="X17" s="245">
        <v>58400.154378324907</v>
      </c>
      <c r="Y17" s="168">
        <f t="shared" si="0"/>
        <v>58400.154378324907</v>
      </c>
      <c r="Z17" s="192">
        <f t="shared" si="1"/>
        <v>100</v>
      </c>
      <c r="AA17" s="142"/>
    </row>
    <row r="18" spans="1:27" x14ac:dyDescent="0.2">
      <c r="A18" s="51"/>
      <c r="B18" s="89" t="s">
        <v>11</v>
      </c>
      <c r="C18" s="249">
        <v>1983.9998452493649</v>
      </c>
      <c r="D18" s="327">
        <v>0.87356773936309273</v>
      </c>
      <c r="E18" s="249">
        <v>66499.807390400703</v>
      </c>
      <c r="F18" s="323">
        <v>29.280287772810766</v>
      </c>
      <c r="G18" s="250">
        <v>8091.569169995003</v>
      </c>
      <c r="H18" s="323">
        <v>3.5627693241297616</v>
      </c>
      <c r="I18" s="250">
        <v>33020.844085084529</v>
      </c>
      <c r="J18" s="323">
        <v>14.539287484492144</v>
      </c>
      <c r="K18" s="250">
        <v>4313.0898746682296</v>
      </c>
      <c r="L18" s="323">
        <v>1.8990808797216443</v>
      </c>
      <c r="M18" s="250">
        <v>4871.4610045636027</v>
      </c>
      <c r="N18" s="266">
        <v>2.1449352364325494</v>
      </c>
      <c r="O18" s="250">
        <v>8234.9405440147875</v>
      </c>
      <c r="P18" s="266">
        <v>3.6258966511765549</v>
      </c>
      <c r="Q18" s="250">
        <v>78939.781569129918</v>
      </c>
      <c r="R18" s="266">
        <v>34.757687454604522</v>
      </c>
      <c r="S18" s="250">
        <v>16705.185245139201</v>
      </c>
      <c r="T18" s="266">
        <v>7.3553992179892367</v>
      </c>
      <c r="U18" s="250">
        <v>4453.91763904657</v>
      </c>
      <c r="V18" s="266">
        <v>1.9610882392797206</v>
      </c>
      <c r="W18" s="52"/>
      <c r="X18" s="245">
        <v>227114.59636729193</v>
      </c>
      <c r="Y18" s="168">
        <f t="shared" si="0"/>
        <v>227114.5963672919</v>
      </c>
      <c r="Z18" s="192">
        <f t="shared" si="1"/>
        <v>99.999999999999986</v>
      </c>
      <c r="AA18" s="142"/>
    </row>
    <row r="19" spans="1:27" x14ac:dyDescent="0.2">
      <c r="A19" s="51"/>
      <c r="B19" s="90" t="s">
        <v>7</v>
      </c>
      <c r="C19" s="249">
        <v>9058.5494862933883</v>
      </c>
      <c r="D19" s="327">
        <v>3.1789368866952024</v>
      </c>
      <c r="E19" s="249">
        <v>103579.24544058455</v>
      </c>
      <c r="F19" s="323">
        <v>36.349294611168794</v>
      </c>
      <c r="G19" s="250">
        <v>23245.800291050713</v>
      </c>
      <c r="H19" s="323">
        <v>8.1577003159043961</v>
      </c>
      <c r="I19" s="250">
        <v>16409.233116087355</v>
      </c>
      <c r="J19" s="323">
        <v>5.7585286158717208</v>
      </c>
      <c r="K19" s="250">
        <v>8182.2453615463155</v>
      </c>
      <c r="L19" s="323">
        <v>2.8714135342714253</v>
      </c>
      <c r="M19" s="250">
        <v>442.80510625347898</v>
      </c>
      <c r="N19" s="266">
        <v>0.15539457923325428</v>
      </c>
      <c r="O19" s="250">
        <v>7757.0676658701605</v>
      </c>
      <c r="P19" s="266">
        <v>2.7222049813756071</v>
      </c>
      <c r="Q19" s="250">
        <v>106238.40727307733</v>
      </c>
      <c r="R19" s="266">
        <v>37.282480177996476</v>
      </c>
      <c r="S19" s="250">
        <v>6655.604050285926</v>
      </c>
      <c r="T19" s="266">
        <v>2.3356659088418059</v>
      </c>
      <c r="U19" s="250">
        <v>3386.3530301915353</v>
      </c>
      <c r="V19" s="266">
        <v>1.1883803886413176</v>
      </c>
      <c r="W19" s="52"/>
      <c r="X19" s="245">
        <v>284955.31082124077</v>
      </c>
      <c r="Y19" s="168">
        <f t="shared" si="0"/>
        <v>284955.31082124077</v>
      </c>
      <c r="Z19" s="192">
        <f t="shared" si="1"/>
        <v>100</v>
      </c>
      <c r="AA19" s="142"/>
    </row>
    <row r="20" spans="1:27" x14ac:dyDescent="0.2">
      <c r="A20" s="51"/>
      <c r="B20" s="89" t="s">
        <v>10</v>
      </c>
      <c r="C20" s="249">
        <v>1488.0987293280657</v>
      </c>
      <c r="D20" s="327">
        <v>1.0551708017698629</v>
      </c>
      <c r="E20" s="249">
        <v>47368.015853396988</v>
      </c>
      <c r="F20" s="323">
        <v>33.587386563286017</v>
      </c>
      <c r="G20" s="250">
        <v>8679.7558250068523</v>
      </c>
      <c r="H20" s="323">
        <v>6.1545815022465558</v>
      </c>
      <c r="I20" s="250">
        <v>5813.3457020486394</v>
      </c>
      <c r="J20" s="323">
        <v>4.1220871468426168</v>
      </c>
      <c r="K20" s="250">
        <v>4437.3228684325204</v>
      </c>
      <c r="L20" s="323">
        <v>3.1463863495870701</v>
      </c>
      <c r="M20" s="250">
        <v>159.20706072472217</v>
      </c>
      <c r="N20" s="266">
        <v>0.11288944651419912</v>
      </c>
      <c r="O20" s="250">
        <v>3332.8860276991613</v>
      </c>
      <c r="P20" s="266">
        <v>2.3632598783568968</v>
      </c>
      <c r="Q20" s="250">
        <v>63510.387699483639</v>
      </c>
      <c r="R20" s="266">
        <v>45.033508455341902</v>
      </c>
      <c r="S20" s="250">
        <v>2433.5896473540815</v>
      </c>
      <c r="T20" s="266">
        <v>1.7255929924333242</v>
      </c>
      <c r="U20" s="250">
        <v>3806.5705858242777</v>
      </c>
      <c r="V20" s="266">
        <v>2.6991368636215571</v>
      </c>
      <c r="W20" s="52"/>
      <c r="X20" s="245">
        <v>141029.17999929894</v>
      </c>
      <c r="Y20" s="168">
        <f t="shared" si="0"/>
        <v>141029.17999929897</v>
      </c>
      <c r="Z20" s="192">
        <f t="shared" si="1"/>
        <v>100</v>
      </c>
      <c r="AA20" s="142"/>
    </row>
    <row r="21" spans="1:27" x14ac:dyDescent="0.2">
      <c r="A21" s="51"/>
      <c r="B21" s="89" t="s">
        <v>9</v>
      </c>
      <c r="C21" s="249">
        <v>3450.0148366783687</v>
      </c>
      <c r="D21" s="327">
        <v>0.88789796104412289</v>
      </c>
      <c r="E21" s="249">
        <v>154729.71486498209</v>
      </c>
      <c r="F21" s="323">
        <v>39.82133551455329</v>
      </c>
      <c r="G21" s="250">
        <v>31325.712739697599</v>
      </c>
      <c r="H21" s="323">
        <v>8.0620048859298272</v>
      </c>
      <c r="I21" s="250">
        <v>28501.050183810454</v>
      </c>
      <c r="J21" s="323">
        <v>7.335047976253299</v>
      </c>
      <c r="K21" s="250">
        <v>3198.6735905450364</v>
      </c>
      <c r="L21" s="323">
        <v>0.82321262184049915</v>
      </c>
      <c r="M21" s="250">
        <v>5184.453376141606</v>
      </c>
      <c r="N21" s="266">
        <v>1.334274140755991</v>
      </c>
      <c r="O21" s="250">
        <v>12438.968868076076</v>
      </c>
      <c r="P21" s="266">
        <v>3.201300753271429</v>
      </c>
      <c r="Q21" s="250">
        <v>123609.92085773128</v>
      </c>
      <c r="R21" s="266">
        <v>31.81232600149448</v>
      </c>
      <c r="S21" s="250">
        <v>18854.271929494229</v>
      </c>
      <c r="T21" s="266">
        <v>4.8523471334653951</v>
      </c>
      <c r="U21" s="250">
        <v>7267.0519820272366</v>
      </c>
      <c r="V21" s="266">
        <v>1.8702530113916629</v>
      </c>
      <c r="W21" s="52"/>
      <c r="X21" s="245">
        <v>388559.83322918398</v>
      </c>
      <c r="Y21" s="168">
        <f t="shared" si="0"/>
        <v>388559.83322918403</v>
      </c>
      <c r="Z21" s="192">
        <f t="shared" si="1"/>
        <v>100.00000000000001</v>
      </c>
      <c r="AA21" s="142"/>
    </row>
    <row r="22" spans="1:27" x14ac:dyDescent="0.2">
      <c r="A22" s="51"/>
      <c r="B22" s="89" t="s">
        <v>15</v>
      </c>
      <c r="C22" s="258">
        <v>0</v>
      </c>
      <c r="D22" s="249">
        <v>0</v>
      </c>
      <c r="E22" s="249">
        <v>1513.6699154111423</v>
      </c>
      <c r="F22" s="323">
        <v>14.977317485776116</v>
      </c>
      <c r="G22" s="250">
        <v>206.88921937254048</v>
      </c>
      <c r="H22" s="323">
        <v>2.0471078214468368</v>
      </c>
      <c r="I22" s="250">
        <v>179.08522609254686</v>
      </c>
      <c r="J22" s="323">
        <v>1.7719955063462622</v>
      </c>
      <c r="K22" s="250">
        <v>798.73636944822181</v>
      </c>
      <c r="L22" s="323">
        <v>7.9032608568512224</v>
      </c>
      <c r="M22" s="250">
        <v>0</v>
      </c>
      <c r="N22" s="266">
        <v>0</v>
      </c>
      <c r="O22" s="275">
        <v>0</v>
      </c>
      <c r="P22" s="266">
        <v>0</v>
      </c>
      <c r="Q22" s="250">
        <v>5959.2678111628375</v>
      </c>
      <c r="R22" s="266">
        <v>58.96519781613604</v>
      </c>
      <c r="S22" s="250">
        <v>90.774600670415126</v>
      </c>
      <c r="T22" s="266">
        <v>0.89818790744484711</v>
      </c>
      <c r="U22" s="250">
        <v>1357.992221265466</v>
      </c>
      <c r="V22" s="266">
        <v>13.436932605998658</v>
      </c>
      <c r="W22" s="52"/>
      <c r="X22" s="245">
        <v>10106.415363423172</v>
      </c>
      <c r="Y22" s="168">
        <f t="shared" si="0"/>
        <v>10106.41536342317</v>
      </c>
      <c r="Z22" s="192">
        <f t="shared" si="1"/>
        <v>99.999999999999986</v>
      </c>
      <c r="AA22" s="142"/>
    </row>
    <row r="23" spans="1:27" x14ac:dyDescent="0.2">
      <c r="A23" s="51"/>
      <c r="B23" s="89" t="s">
        <v>19</v>
      </c>
      <c r="C23" s="249">
        <v>1095.6615305859548</v>
      </c>
      <c r="D23" s="327">
        <v>3.1292265713004142</v>
      </c>
      <c r="E23" s="249">
        <v>10317.057328983094</v>
      </c>
      <c r="F23" s="323">
        <v>29.465678067767897</v>
      </c>
      <c r="G23" s="250">
        <v>2013.0445673575828</v>
      </c>
      <c r="H23" s="323">
        <v>5.7492869591017506</v>
      </c>
      <c r="I23" s="250">
        <v>2121.8206515248271</v>
      </c>
      <c r="J23" s="323">
        <v>6.0599531670465669</v>
      </c>
      <c r="K23" s="250">
        <v>0</v>
      </c>
      <c r="L23" s="250">
        <v>0</v>
      </c>
      <c r="M23" s="250">
        <v>0</v>
      </c>
      <c r="N23" s="266">
        <v>0</v>
      </c>
      <c r="O23" s="250">
        <v>593.96432829070318</v>
      </c>
      <c r="P23" s="266">
        <v>1.6963714674712305</v>
      </c>
      <c r="Q23" s="250">
        <v>18718.749024935772</v>
      </c>
      <c r="R23" s="266">
        <v>53.461041749824858</v>
      </c>
      <c r="S23" s="250">
        <v>0</v>
      </c>
      <c r="T23" s="266">
        <v>0</v>
      </c>
      <c r="U23" s="250">
        <v>153.51526679440155</v>
      </c>
      <c r="V23" s="266">
        <v>0.43844201748728573</v>
      </c>
      <c r="W23" s="52"/>
      <c r="X23" s="245">
        <v>35013.812698472335</v>
      </c>
      <c r="Y23" s="168">
        <f t="shared" si="0"/>
        <v>35013.812698472335</v>
      </c>
      <c r="Z23" s="192">
        <f t="shared" si="1"/>
        <v>100</v>
      </c>
      <c r="AA23" s="142"/>
    </row>
    <row r="24" spans="1:27" x14ac:dyDescent="0.2">
      <c r="A24" s="51"/>
      <c r="B24" s="89" t="s">
        <v>8</v>
      </c>
      <c r="C24" s="249">
        <v>725.25745838399553</v>
      </c>
      <c r="D24" s="327">
        <v>0.95656954651117831</v>
      </c>
      <c r="E24" s="249">
        <v>17970.969502155505</v>
      </c>
      <c r="F24" s="323">
        <v>23.702592711485661</v>
      </c>
      <c r="G24" s="250">
        <v>4075.8823975813093</v>
      </c>
      <c r="H24" s="323">
        <v>5.3758357554496881</v>
      </c>
      <c r="I24" s="250">
        <v>2209.3157778055697</v>
      </c>
      <c r="J24" s="323">
        <v>2.9139503044676323</v>
      </c>
      <c r="K24" s="250">
        <v>2776.4385131188387</v>
      </c>
      <c r="L24" s="323">
        <v>3.6619499719837219</v>
      </c>
      <c r="M24" s="250">
        <v>693.5136162544801</v>
      </c>
      <c r="N24" s="266">
        <v>0.91470139014914364</v>
      </c>
      <c r="O24" s="250">
        <v>2140.7131913321655</v>
      </c>
      <c r="P24" s="266">
        <v>2.823467753376633</v>
      </c>
      <c r="Q24" s="250">
        <v>32034.154211622383</v>
      </c>
      <c r="R24" s="266">
        <v>42.251059968909075</v>
      </c>
      <c r="S24" s="250">
        <v>11914.112776282796</v>
      </c>
      <c r="T24" s="266">
        <v>15.713974842652048</v>
      </c>
      <c r="U24" s="250">
        <v>1278.2237583844508</v>
      </c>
      <c r="V24" s="266">
        <v>1.6858977550152279</v>
      </c>
      <c r="W24" s="52"/>
      <c r="X24" s="245">
        <v>75818.581202921487</v>
      </c>
      <c r="Y24" s="168">
        <f t="shared" si="0"/>
        <v>75818.581202921501</v>
      </c>
      <c r="Z24" s="192">
        <f t="shared" si="1"/>
        <v>100.00000000000001</v>
      </c>
      <c r="AA24" s="142"/>
    </row>
    <row r="25" spans="1:27" x14ac:dyDescent="0.2">
      <c r="A25" s="51"/>
      <c r="B25" s="89" t="s">
        <v>17</v>
      </c>
      <c r="C25" s="249">
        <v>2844.9748079475467</v>
      </c>
      <c r="D25" s="327">
        <v>2.5302854590746398</v>
      </c>
      <c r="E25" s="249">
        <v>30527.299913894192</v>
      </c>
      <c r="F25" s="323">
        <v>27.150603534750566</v>
      </c>
      <c r="G25" s="250">
        <v>6234.9337020636394</v>
      </c>
      <c r="H25" s="323">
        <v>5.5452730338963718</v>
      </c>
      <c r="I25" s="250">
        <v>16583.485315628368</v>
      </c>
      <c r="J25" s="323">
        <v>14.749147035570488</v>
      </c>
      <c r="K25" s="250">
        <v>2097.2270225745419</v>
      </c>
      <c r="L25" s="323">
        <v>1.8652478133636266</v>
      </c>
      <c r="M25" s="250">
        <v>402.25810196920253</v>
      </c>
      <c r="N25" s="266">
        <v>0.35776338804979774</v>
      </c>
      <c r="O25" s="250">
        <v>4163.4501927955143</v>
      </c>
      <c r="P25" s="266">
        <v>3.7029211833380233</v>
      </c>
      <c r="Q25" s="250">
        <v>35905.729567357688</v>
      </c>
      <c r="R25" s="266">
        <v>31.934112445549133</v>
      </c>
      <c r="S25" s="250">
        <v>11162.631201413073</v>
      </c>
      <c r="T25" s="266">
        <v>9.9279063333165105</v>
      </c>
      <c r="U25" s="250">
        <v>2514.9211064529341</v>
      </c>
      <c r="V25" s="266">
        <v>2.2367397730908438</v>
      </c>
      <c r="W25" s="52"/>
      <c r="X25" s="245">
        <v>112436.9109320967</v>
      </c>
      <c r="Y25" s="168">
        <f t="shared" si="0"/>
        <v>112436.9109320967</v>
      </c>
      <c r="Z25" s="192">
        <f t="shared" si="1"/>
        <v>100</v>
      </c>
      <c r="AA25" s="142"/>
    </row>
    <row r="26" spans="1:27" x14ac:dyDescent="0.2">
      <c r="A26" s="51"/>
      <c r="B26" s="89" t="s">
        <v>20</v>
      </c>
      <c r="C26" s="249">
        <v>1437.493471865592</v>
      </c>
      <c r="D26" s="327">
        <v>1.2060153604214103</v>
      </c>
      <c r="E26" s="249">
        <v>37281.105412401921</v>
      </c>
      <c r="F26" s="323">
        <v>31.277766933087314</v>
      </c>
      <c r="G26" s="250">
        <v>12488.658562685832</v>
      </c>
      <c r="H26" s="323">
        <v>10.477622578772838</v>
      </c>
      <c r="I26" s="250">
        <v>18406.870758496607</v>
      </c>
      <c r="J26" s="323">
        <v>15.442831085158653</v>
      </c>
      <c r="K26" s="250">
        <v>2274.8072881616713</v>
      </c>
      <c r="L26" s="323">
        <v>1.9084973846601694</v>
      </c>
      <c r="M26" s="250">
        <v>2818.774848791727</v>
      </c>
      <c r="N26" s="266">
        <v>2.3648704023681426</v>
      </c>
      <c r="O26" s="250">
        <v>6520.0334799796283</v>
      </c>
      <c r="P26" s="266">
        <v>5.4701191213844487</v>
      </c>
      <c r="Q26" s="250">
        <v>31286.818740880131</v>
      </c>
      <c r="R26" s="266">
        <v>26.248734146425345</v>
      </c>
      <c r="S26" s="250">
        <v>5918.2179334608463</v>
      </c>
      <c r="T26" s="266">
        <v>4.9652133201079334</v>
      </c>
      <c r="U26" s="250">
        <v>760.84829447966717</v>
      </c>
      <c r="V26" s="266">
        <v>0.63832966761375853</v>
      </c>
      <c r="W26" s="52"/>
      <c r="X26" s="245">
        <v>119193.62879120361</v>
      </c>
      <c r="Y26" s="168">
        <f t="shared" si="0"/>
        <v>119193.62879120362</v>
      </c>
      <c r="Z26" s="192">
        <f t="shared" si="1"/>
        <v>100.00000000000001</v>
      </c>
      <c r="AA26" s="142"/>
    </row>
    <row r="27" spans="1:27" x14ac:dyDescent="0.2">
      <c r="A27" s="51"/>
      <c r="B27" s="87" t="s">
        <v>105</v>
      </c>
      <c r="C27" s="249">
        <v>218.82833636278764</v>
      </c>
      <c r="D27" s="327">
        <v>0.62526010039599988</v>
      </c>
      <c r="E27" s="249">
        <v>7564.7470499382516</v>
      </c>
      <c r="F27" s="323">
        <v>21.614817251423723</v>
      </c>
      <c r="G27" s="250">
        <v>3091.2808537303163</v>
      </c>
      <c r="H27" s="323">
        <v>8.8327435517822508</v>
      </c>
      <c r="I27" s="250">
        <v>3800.4403461504712</v>
      </c>
      <c r="J27" s="323">
        <v>10.859031110319872</v>
      </c>
      <c r="K27" s="250">
        <v>2095.7810830601629</v>
      </c>
      <c r="L27" s="323">
        <v>5.9882934366861704</v>
      </c>
      <c r="M27" s="250">
        <v>873.5299603227204</v>
      </c>
      <c r="N27" s="266">
        <v>2.4959447198136173</v>
      </c>
      <c r="O27" s="250">
        <v>836.04224373335182</v>
      </c>
      <c r="P27" s="266">
        <v>2.3888307425843349</v>
      </c>
      <c r="Q27" s="250">
        <v>13717.955766770767</v>
      </c>
      <c r="R27" s="266">
        <v>39.196433800689299</v>
      </c>
      <c r="S27" s="250">
        <v>793.69324533509791</v>
      </c>
      <c r="T27" s="266">
        <v>2.2678265827470847</v>
      </c>
      <c r="U27" s="250">
        <v>2005.670155671251</v>
      </c>
      <c r="V27" s="266">
        <v>5.7308187035576461</v>
      </c>
      <c r="W27" s="52"/>
      <c r="X27" s="245">
        <v>34997.969041075179</v>
      </c>
      <c r="Y27" s="168">
        <f t="shared" si="0"/>
        <v>34997.969041075179</v>
      </c>
      <c r="Z27" s="192">
        <f t="shared" si="1"/>
        <v>100</v>
      </c>
      <c r="AA27" s="142"/>
    </row>
    <row r="28" spans="1:27" x14ac:dyDescent="0.2">
      <c r="A28" s="51"/>
      <c r="B28" s="89" t="s">
        <v>5</v>
      </c>
      <c r="C28" s="249">
        <v>8386.6561771532452</v>
      </c>
      <c r="D28" s="327">
        <v>1.9051214483528496</v>
      </c>
      <c r="E28" s="249">
        <v>180141.03230286602</v>
      </c>
      <c r="F28" s="323">
        <v>40.9210222905675</v>
      </c>
      <c r="G28" s="250">
        <v>23857.818571270691</v>
      </c>
      <c r="H28" s="323">
        <v>5.4195666199907233</v>
      </c>
      <c r="I28" s="250">
        <v>18685.35573470292</v>
      </c>
      <c r="J28" s="323">
        <v>4.2445846387813573</v>
      </c>
      <c r="K28" s="250">
        <v>10124.483061031584</v>
      </c>
      <c r="L28" s="323">
        <v>2.2998879917840629</v>
      </c>
      <c r="M28" s="250">
        <v>1202.839290955548</v>
      </c>
      <c r="N28" s="266">
        <v>0.27323821123889097</v>
      </c>
      <c r="O28" s="250">
        <v>9895.6338498992081</v>
      </c>
      <c r="P28" s="266">
        <v>2.2479023694624249</v>
      </c>
      <c r="Q28" s="250">
        <v>176191.02263276913</v>
      </c>
      <c r="R28" s="266">
        <v>40.023734028744769</v>
      </c>
      <c r="S28" s="250">
        <v>4336.7099726691677</v>
      </c>
      <c r="T28" s="266">
        <v>0.98513150052875531</v>
      </c>
      <c r="U28" s="250">
        <v>7394.8022986755268</v>
      </c>
      <c r="V28" s="266">
        <v>1.6798109005486512</v>
      </c>
      <c r="W28" s="52"/>
      <c r="X28" s="245">
        <v>440216.35389199312</v>
      </c>
      <c r="Y28" s="168">
        <f t="shared" si="0"/>
        <v>440216.35389199306</v>
      </c>
      <c r="Z28" s="192">
        <f t="shared" si="1"/>
        <v>99.999999999999972</v>
      </c>
      <c r="AA28" s="142"/>
    </row>
    <row r="29" spans="1:27" x14ac:dyDescent="0.2">
      <c r="A29" s="51"/>
      <c r="B29" s="90" t="s">
        <v>12</v>
      </c>
      <c r="C29" s="371">
        <v>665.58833212208708</v>
      </c>
      <c r="D29" s="372">
        <v>1.1586269865118308</v>
      </c>
      <c r="E29" s="371">
        <v>18339.302359797639</v>
      </c>
      <c r="F29" s="368">
        <v>31.924253479798242</v>
      </c>
      <c r="G29" s="377">
        <v>4211.30394214237</v>
      </c>
      <c r="H29" s="368">
        <v>7.3308532621254017</v>
      </c>
      <c r="I29" s="377">
        <v>922.24021468137573</v>
      </c>
      <c r="J29" s="368">
        <v>1.6053953310291926</v>
      </c>
      <c r="K29" s="377">
        <v>1243.8285604631878</v>
      </c>
      <c r="L29" s="368">
        <v>2.1652022236508626</v>
      </c>
      <c r="M29" s="377">
        <v>245.74234121566741</v>
      </c>
      <c r="N29" s="155">
        <v>0.42777749326417686</v>
      </c>
      <c r="O29" s="377">
        <v>1888.8960080100667</v>
      </c>
      <c r="P29" s="155">
        <v>3.2881073540115713</v>
      </c>
      <c r="Q29" s="377">
        <v>29102.81063248013</v>
      </c>
      <c r="R29" s="155">
        <v>50.660896765765237</v>
      </c>
      <c r="S29" s="377">
        <v>171.91283292053973</v>
      </c>
      <c r="T29" s="155">
        <v>0.29925832220403348</v>
      </c>
      <c r="U29" s="377">
        <v>654.67456639634145</v>
      </c>
      <c r="V29" s="155">
        <v>1.1396287816394572</v>
      </c>
      <c r="W29" s="52"/>
      <c r="X29" s="245">
        <v>57446.299790229401</v>
      </c>
      <c r="Y29" s="168">
        <f t="shared" si="0"/>
        <v>57446.299790229408</v>
      </c>
      <c r="Z29" s="192">
        <f t="shared" si="1"/>
        <v>100.00000000000001</v>
      </c>
      <c r="AA29" s="142"/>
    </row>
    <row r="30" spans="1:27" x14ac:dyDescent="0.2">
      <c r="A30" s="51"/>
      <c r="B30" s="89" t="s">
        <v>21</v>
      </c>
      <c r="C30" s="249">
        <v>2126.9257385350188</v>
      </c>
      <c r="D30" s="327">
        <v>3.3638099262619265</v>
      </c>
      <c r="E30" s="249">
        <v>19392.933227377693</v>
      </c>
      <c r="F30" s="323">
        <v>30.670624793190811</v>
      </c>
      <c r="G30" s="250">
        <v>6600.5128919051476</v>
      </c>
      <c r="H30" s="323">
        <v>10.438949692481136</v>
      </c>
      <c r="I30" s="250">
        <v>4955.4034282291614</v>
      </c>
      <c r="J30" s="323">
        <v>7.8371496185809049</v>
      </c>
      <c r="K30" s="250">
        <v>0</v>
      </c>
      <c r="L30" s="321">
        <v>0</v>
      </c>
      <c r="M30" s="250">
        <v>771.10781828229221</v>
      </c>
      <c r="N30" s="266">
        <v>1.2195348837814846</v>
      </c>
      <c r="O30" s="250">
        <v>1085.4396830572452</v>
      </c>
      <c r="P30" s="266">
        <v>1.7166620884194284</v>
      </c>
      <c r="Q30" s="250">
        <v>20517.320047718327</v>
      </c>
      <c r="R30" s="266">
        <v>32.44888318684071</v>
      </c>
      <c r="S30" s="250">
        <v>5483.3520011298524</v>
      </c>
      <c r="T30" s="266">
        <v>8.672119367596391</v>
      </c>
      <c r="U30" s="250">
        <v>2296.6698939181288</v>
      </c>
      <c r="V30" s="266">
        <v>3.6322664428471909</v>
      </c>
      <c r="W30" s="52"/>
      <c r="X30" s="245">
        <v>63229.664730152879</v>
      </c>
      <c r="Y30" s="168">
        <f t="shared" si="0"/>
        <v>63229.664730152865</v>
      </c>
      <c r="Z30" s="192">
        <f t="shared" si="1"/>
        <v>100</v>
      </c>
      <c r="AA30" s="142"/>
    </row>
    <row r="31" spans="1:27" x14ac:dyDescent="0.2">
      <c r="A31" s="51"/>
      <c r="B31" s="89" t="s">
        <v>4</v>
      </c>
      <c r="C31" s="249">
        <v>1731.4223024061309</v>
      </c>
      <c r="D31" s="327">
        <v>0.94514813026244249</v>
      </c>
      <c r="E31" s="249">
        <v>75510.885188594402</v>
      </c>
      <c r="F31" s="323">
        <v>41.21985251736772</v>
      </c>
      <c r="G31" s="250">
        <v>11727.343351217884</v>
      </c>
      <c r="H31" s="323">
        <v>6.401717608665372</v>
      </c>
      <c r="I31" s="250">
        <v>5607.5287163730418</v>
      </c>
      <c r="J31" s="323">
        <v>3.0610355857768967</v>
      </c>
      <c r="K31" s="250">
        <v>1742.5291933127296</v>
      </c>
      <c r="L31" s="323">
        <v>0.95121115553294544</v>
      </c>
      <c r="M31" s="250">
        <v>356.25705435163826</v>
      </c>
      <c r="N31" s="266">
        <v>0.19447346169985663</v>
      </c>
      <c r="O31" s="250">
        <v>4392.007515173952</v>
      </c>
      <c r="P31" s="266">
        <v>2.3975073471657034</v>
      </c>
      <c r="Q31" s="250">
        <v>75600.920008594971</v>
      </c>
      <c r="R31" s="266">
        <v>41.269000689748189</v>
      </c>
      <c r="S31" s="250">
        <v>1373.56814861822</v>
      </c>
      <c r="T31" s="266">
        <v>0.74980284454603108</v>
      </c>
      <c r="U31" s="250">
        <v>5148.1143653108338</v>
      </c>
      <c r="V31" s="266">
        <v>2.8102506592348524</v>
      </c>
      <c r="W31" s="52"/>
      <c r="X31" s="245">
        <v>183190.57584395379</v>
      </c>
      <c r="Y31" s="168">
        <f t="shared" si="0"/>
        <v>183190.57584395382</v>
      </c>
      <c r="Z31" s="192">
        <f t="shared" si="1"/>
        <v>100.00000000000001</v>
      </c>
      <c r="AA31" s="142"/>
    </row>
    <row r="32" spans="1:27" x14ac:dyDescent="0.2">
      <c r="A32" s="51"/>
      <c r="B32" s="89" t="s">
        <v>16</v>
      </c>
      <c r="C32" s="249">
        <v>2466.6442560201012</v>
      </c>
      <c r="D32" s="327">
        <v>2.4974914885279298</v>
      </c>
      <c r="E32" s="249">
        <v>13860.660160530222</v>
      </c>
      <c r="F32" s="323">
        <v>14.033998089435196</v>
      </c>
      <c r="G32" s="250">
        <v>2690.7896679188002</v>
      </c>
      <c r="H32" s="323">
        <v>2.724440006557368</v>
      </c>
      <c r="I32" s="250">
        <v>8853.8296882736795</v>
      </c>
      <c r="J32" s="323">
        <v>8.9645534549102059</v>
      </c>
      <c r="K32" s="250">
        <v>1366.9574264333983</v>
      </c>
      <c r="L32" s="323">
        <v>1.3840522521094485</v>
      </c>
      <c r="M32" s="250">
        <v>2997.435642964007</v>
      </c>
      <c r="N32" s="266">
        <v>3.0349208190205457</v>
      </c>
      <c r="O32" s="250">
        <v>1794.6945114324467</v>
      </c>
      <c r="P32" s="266">
        <v>1.8171385094834691</v>
      </c>
      <c r="Q32" s="250">
        <v>22494.414651927513</v>
      </c>
      <c r="R32" s="266">
        <v>22.775724142423361</v>
      </c>
      <c r="S32" s="250">
        <v>39709.761290382528</v>
      </c>
      <c r="T32" s="266">
        <v>40.206361574904797</v>
      </c>
      <c r="U32" s="250">
        <v>2529.6840700649395</v>
      </c>
      <c r="V32" s="266">
        <v>2.5613196626276671</v>
      </c>
      <c r="W32" s="52"/>
      <c r="X32" s="245">
        <v>98764.871365947649</v>
      </c>
      <c r="Y32" s="168">
        <f t="shared" si="0"/>
        <v>98764.871365947634</v>
      </c>
      <c r="Z32" s="192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3" t="s">
        <v>247</v>
      </c>
      <c r="B34" s="214"/>
      <c r="C34" s="214"/>
      <c r="D34" s="214"/>
      <c r="E34" s="21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8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1" t="s">
        <v>172</v>
      </c>
      <c r="D8" s="411"/>
      <c r="E8" s="411"/>
      <c r="F8" s="411"/>
      <c r="G8" s="411"/>
      <c r="H8" s="411"/>
      <c r="I8" s="411"/>
      <c r="J8" s="411"/>
      <c r="K8" s="52"/>
    </row>
    <row r="9" spans="1:17" ht="15" x14ac:dyDescent="0.25">
      <c r="A9" s="51"/>
      <c r="C9" s="411" t="s">
        <v>264</v>
      </c>
      <c r="D9" s="411"/>
      <c r="E9" s="411"/>
      <c r="F9" s="411"/>
      <c r="G9" s="411"/>
      <c r="H9" s="411"/>
      <c r="I9" s="411"/>
      <c r="J9" s="411"/>
      <c r="K9" s="52"/>
    </row>
    <row r="10" spans="1:17" ht="15" x14ac:dyDescent="0.25">
      <c r="A10" s="51"/>
      <c r="B10" s="122"/>
      <c r="C10" s="122"/>
      <c r="D10" s="270"/>
      <c r="E10" s="122"/>
      <c r="F10" s="122"/>
      <c r="G10" s="270"/>
      <c r="H10" s="270"/>
      <c r="I10" s="270"/>
      <c r="J10" s="122"/>
      <c r="K10" s="52"/>
    </row>
    <row r="11" spans="1:17" ht="15" customHeight="1" x14ac:dyDescent="0.2">
      <c r="A11" s="51"/>
      <c r="B11" s="47"/>
      <c r="C11" s="434" t="s">
        <v>306</v>
      </c>
      <c r="D11" s="434" t="s">
        <v>0</v>
      </c>
      <c r="E11" s="434" t="s">
        <v>307</v>
      </c>
      <c r="F11" s="408" t="s">
        <v>0</v>
      </c>
      <c r="G11" s="434" t="s">
        <v>308</v>
      </c>
      <c r="H11" s="272"/>
      <c r="I11" s="434" t="s">
        <v>309</v>
      </c>
      <c r="J11" s="408" t="s">
        <v>0</v>
      </c>
      <c r="K11" s="52"/>
    </row>
    <row r="12" spans="1:17" ht="14.25" customHeight="1" x14ac:dyDescent="0.2">
      <c r="A12" s="51"/>
      <c r="B12" s="47"/>
      <c r="C12" s="437"/>
      <c r="D12" s="437"/>
      <c r="E12" s="437"/>
      <c r="F12" s="415"/>
      <c r="G12" s="437"/>
      <c r="H12" s="271"/>
      <c r="I12" s="437"/>
      <c r="J12" s="415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5">
        <v>1686.5473488302009</v>
      </c>
      <c r="D14" s="362">
        <v>2.935867679883279</v>
      </c>
      <c r="E14" s="185">
        <v>62.918286990246365</v>
      </c>
      <c r="F14" s="155">
        <v>0.10952539540405291</v>
      </c>
      <c r="G14" s="364">
        <v>135.39074439248171</v>
      </c>
      <c r="H14" s="155">
        <v>0.2356822717683712</v>
      </c>
      <c r="I14" s="364">
        <v>55561.443410016487</v>
      </c>
      <c r="J14" s="378">
        <v>96.718924652944324</v>
      </c>
      <c r="K14" s="52"/>
      <c r="L14" s="168">
        <v>57446.299790229401</v>
      </c>
      <c r="M14" s="168">
        <f>C14+E14+G14+I14</f>
        <v>57446.299790229416</v>
      </c>
      <c r="N14" s="192">
        <f>D14+F14+H14+J14</f>
        <v>100.00000000000003</v>
      </c>
    </row>
    <row r="15" spans="1:17" x14ac:dyDescent="0.2">
      <c r="A15" s="51"/>
      <c r="B15" s="90" t="s">
        <v>6</v>
      </c>
      <c r="C15" s="174">
        <v>1024.358525651538</v>
      </c>
      <c r="D15" s="183">
        <v>1.7540339345947458</v>
      </c>
      <c r="E15" s="174">
        <v>188.88357860099453</v>
      </c>
      <c r="F15" s="266">
        <v>0.32342993030014705</v>
      </c>
      <c r="G15" s="195">
        <v>11.750754888628743</v>
      </c>
      <c r="H15" s="266">
        <v>2.0121102441794245E-2</v>
      </c>
      <c r="I15" s="195">
        <v>57175.161519183741</v>
      </c>
      <c r="J15" s="331">
        <v>97.902415032663299</v>
      </c>
      <c r="K15" s="52"/>
      <c r="L15" s="168">
        <v>58400.154378324907</v>
      </c>
      <c r="M15" s="168">
        <f t="shared" ref="M15:M32" si="0">C15+E15+G15+I15</f>
        <v>58400.1543783249</v>
      </c>
      <c r="N15" s="192">
        <f t="shared" ref="N15:N32" si="1">D15+F15+H15+J15</f>
        <v>99.999999999999986</v>
      </c>
      <c r="Q15" s="281"/>
    </row>
    <row r="16" spans="1:17" x14ac:dyDescent="0.2">
      <c r="A16" s="51"/>
      <c r="B16" s="90" t="s">
        <v>7</v>
      </c>
      <c r="C16" s="174">
        <v>4211.8006706057367</v>
      </c>
      <c r="D16" s="183">
        <v>1.4780565620859403</v>
      </c>
      <c r="E16" s="174">
        <v>820.07473823311625</v>
      </c>
      <c r="F16" s="266">
        <v>0.28779064895111522</v>
      </c>
      <c r="G16" s="195">
        <v>466.13772662791757</v>
      </c>
      <c r="H16" s="266">
        <v>0.16358274751381519</v>
      </c>
      <c r="I16" s="195">
        <v>279457.29768577398</v>
      </c>
      <c r="J16" s="331">
        <v>98.070570041449116</v>
      </c>
      <c r="K16" s="52"/>
      <c r="L16" s="168">
        <v>284955.31082124077</v>
      </c>
      <c r="M16" s="168">
        <f t="shared" si="0"/>
        <v>284955.31082124077</v>
      </c>
      <c r="N16" s="192">
        <f t="shared" si="1"/>
        <v>99.999999999999986</v>
      </c>
    </row>
    <row r="17" spans="1:17" x14ac:dyDescent="0.2">
      <c r="A17" s="51"/>
      <c r="B17" s="89" t="s">
        <v>14</v>
      </c>
      <c r="C17" s="185">
        <v>2170.6000242953182</v>
      </c>
      <c r="D17" s="362">
        <v>2.2414398988115538</v>
      </c>
      <c r="E17" s="185">
        <v>340.32743038682747</v>
      </c>
      <c r="F17" s="155">
        <v>0.35143438339207428</v>
      </c>
      <c r="G17" s="364">
        <v>394.07104812441827</v>
      </c>
      <c r="H17" s="155">
        <v>0.40693198209988801</v>
      </c>
      <c r="I17" s="364">
        <v>93934.538682473489</v>
      </c>
      <c r="J17" s="378">
        <v>97.00019373569647</v>
      </c>
      <c r="K17" s="52"/>
      <c r="L17" s="168">
        <v>96839.53718528006</v>
      </c>
      <c r="M17" s="168">
        <f t="shared" si="0"/>
        <v>96839.53718528006</v>
      </c>
      <c r="N17" s="192">
        <f>D17+F17+H17+J17</f>
        <v>99.999999999999986</v>
      </c>
    </row>
    <row r="18" spans="1:17" x14ac:dyDescent="0.2">
      <c r="A18" s="51"/>
      <c r="B18" s="89" t="s">
        <v>4</v>
      </c>
      <c r="C18" s="174">
        <v>2028.9292018756285</v>
      </c>
      <c r="D18" s="183">
        <v>1.1075510803590245</v>
      </c>
      <c r="E18" s="174">
        <v>847.80572817241273</v>
      </c>
      <c r="F18" s="266">
        <v>0.46279985979988097</v>
      </c>
      <c r="G18" s="195">
        <v>318.23135538669368</v>
      </c>
      <c r="H18" s="266">
        <v>0.17371600799910741</v>
      </c>
      <c r="I18" s="195">
        <v>179995.60955851918</v>
      </c>
      <c r="J18" s="331">
        <v>98.255933051842064</v>
      </c>
      <c r="K18" s="52"/>
      <c r="L18" s="168">
        <v>183190.57584395379</v>
      </c>
      <c r="M18" s="168">
        <f t="shared" si="0"/>
        <v>183190.57584395391</v>
      </c>
      <c r="N18" s="192">
        <f t="shared" si="1"/>
        <v>100.00000000000007</v>
      </c>
    </row>
    <row r="19" spans="1:17" x14ac:dyDescent="0.2">
      <c r="A19" s="51"/>
      <c r="B19" s="89" t="s">
        <v>10</v>
      </c>
      <c r="C19" s="174">
        <v>3650.9581628408882</v>
      </c>
      <c r="D19" s="183">
        <v>2.5887962780887173</v>
      </c>
      <c r="E19" s="174">
        <v>476.18415466074998</v>
      </c>
      <c r="F19" s="266">
        <v>0.33764938196699229</v>
      </c>
      <c r="G19" s="195">
        <v>1056.951988330283</v>
      </c>
      <c r="H19" s="266">
        <v>0.74945623901063396</v>
      </c>
      <c r="I19" s="195">
        <v>135845.08569346715</v>
      </c>
      <c r="J19" s="331">
        <v>96.324098100933753</v>
      </c>
      <c r="K19" s="52"/>
      <c r="L19" s="168">
        <v>141029.17999929894</v>
      </c>
      <c r="M19" s="168">
        <f t="shared" si="0"/>
        <v>141029.17999929906</v>
      </c>
      <c r="N19" s="192">
        <f t="shared" si="1"/>
        <v>100.0000000000001</v>
      </c>
    </row>
    <row r="20" spans="1:17" x14ac:dyDescent="0.2">
      <c r="A20" s="51"/>
      <c r="B20" s="89" t="s">
        <v>5</v>
      </c>
      <c r="C20" s="174">
        <v>8583.731921081926</v>
      </c>
      <c r="D20" s="183">
        <v>1.949889377164743</v>
      </c>
      <c r="E20" s="174">
        <v>1727.620562127714</v>
      </c>
      <c r="F20" s="266">
        <v>0.39244806487847672</v>
      </c>
      <c r="G20" s="195">
        <v>1337.0578262795314</v>
      </c>
      <c r="H20" s="266">
        <v>0.30372743185446899</v>
      </c>
      <c r="I20" s="195">
        <v>428567.94358250435</v>
      </c>
      <c r="J20" s="331">
        <v>97.3539351261024</v>
      </c>
      <c r="K20" s="52"/>
      <c r="L20" s="168">
        <v>440216.35389199312</v>
      </c>
      <c r="M20" s="168">
        <f t="shared" si="0"/>
        <v>440216.35389199352</v>
      </c>
      <c r="N20" s="192">
        <f t="shared" si="1"/>
        <v>100.00000000000009</v>
      </c>
    </row>
    <row r="21" spans="1:17" x14ac:dyDescent="0.2">
      <c r="A21" s="51"/>
      <c r="B21" s="89" t="s">
        <v>8</v>
      </c>
      <c r="C21" s="174">
        <v>2340.8223642288904</v>
      </c>
      <c r="D21" s="183">
        <v>3.0873993249278744</v>
      </c>
      <c r="E21" s="174">
        <v>311.98699326130281</v>
      </c>
      <c r="F21" s="266">
        <v>0.41149146859698971</v>
      </c>
      <c r="G21" s="195">
        <v>262.16194847406172</v>
      </c>
      <c r="H21" s="266">
        <v>0.34577532883714784</v>
      </c>
      <c r="I21" s="195">
        <v>72903.609896957234</v>
      </c>
      <c r="J21" s="331">
        <v>96.155333877638</v>
      </c>
      <c r="K21" s="52"/>
      <c r="L21" s="168">
        <v>75818.581202921487</v>
      </c>
      <c r="M21" s="168">
        <f t="shared" si="0"/>
        <v>75818.581202921487</v>
      </c>
      <c r="N21" s="192">
        <f t="shared" si="1"/>
        <v>100.00000000000001</v>
      </c>
    </row>
    <row r="22" spans="1:17" x14ac:dyDescent="0.2">
      <c r="A22" s="51"/>
      <c r="B22" s="89" t="s">
        <v>22</v>
      </c>
      <c r="C22" s="185">
        <v>635.22349361737645</v>
      </c>
      <c r="D22" s="362">
        <v>1.8778603664525921</v>
      </c>
      <c r="E22" s="185">
        <v>154.39614111231569</v>
      </c>
      <c r="F22" s="155">
        <v>0.45642895302401992</v>
      </c>
      <c r="G22" s="364">
        <v>8.6411207224237465</v>
      </c>
      <c r="H22" s="155">
        <v>2.5545053495999764E-2</v>
      </c>
      <c r="I22" s="364">
        <v>33028.721535960613</v>
      </c>
      <c r="J22" s="378">
        <v>97.640165627027415</v>
      </c>
      <c r="K22" s="52"/>
      <c r="L22" s="168">
        <v>33826.982291412722</v>
      </c>
      <c r="M22" s="168">
        <f t="shared" si="0"/>
        <v>33826.982291412729</v>
      </c>
      <c r="N22" s="192">
        <f t="shared" si="1"/>
        <v>100.00000000000003</v>
      </c>
      <c r="O22" s="280"/>
      <c r="Q22" s="280"/>
    </row>
    <row r="23" spans="1:17" x14ac:dyDescent="0.2">
      <c r="A23" s="51"/>
      <c r="B23" s="89" t="s">
        <v>15</v>
      </c>
      <c r="C23" s="174">
        <v>161.58007687511719</v>
      </c>
      <c r="D23" s="183">
        <v>1.5987872164833323</v>
      </c>
      <c r="E23" s="174">
        <v>16.755839591705428</v>
      </c>
      <c r="F23" s="266">
        <v>0.1657940920610452</v>
      </c>
      <c r="G23" s="195">
        <v>61.752883864862284</v>
      </c>
      <c r="H23" s="266">
        <v>0.61102657712205688</v>
      </c>
      <c r="I23" s="195">
        <v>9866.3265630914866</v>
      </c>
      <c r="J23" s="331">
        <v>97.624392114333574</v>
      </c>
      <c r="K23" s="52"/>
      <c r="L23" s="168">
        <v>10106.415363423172</v>
      </c>
      <c r="M23" s="168">
        <f t="shared" si="0"/>
        <v>10106.415363423172</v>
      </c>
      <c r="N23" s="192">
        <f t="shared" si="1"/>
        <v>100.00000000000001</v>
      </c>
    </row>
    <row r="24" spans="1:17" x14ac:dyDescent="0.2">
      <c r="A24" s="51"/>
      <c r="B24" s="89" t="s">
        <v>21</v>
      </c>
      <c r="C24" s="174">
        <v>1193.0360151136349</v>
      </c>
      <c r="D24" s="183">
        <v>1.8868295762838379</v>
      </c>
      <c r="E24" s="174">
        <v>447.17260263316371</v>
      </c>
      <c r="F24" s="266">
        <v>0.70721963265434906</v>
      </c>
      <c r="G24" s="195">
        <v>23.27386774513549</v>
      </c>
      <c r="H24" s="266">
        <v>3.6808462996699522E-2</v>
      </c>
      <c r="I24" s="195">
        <v>61566.182244660944</v>
      </c>
      <c r="J24" s="331">
        <v>97.369142328065124</v>
      </c>
      <c r="K24" s="52"/>
      <c r="L24" s="168">
        <v>63229.664730152879</v>
      </c>
      <c r="M24" s="168">
        <f t="shared" si="0"/>
        <v>63229.664730152879</v>
      </c>
      <c r="N24" s="192">
        <f t="shared" si="1"/>
        <v>100.00000000000001</v>
      </c>
    </row>
    <row r="25" spans="1:17" x14ac:dyDescent="0.2">
      <c r="A25" s="51"/>
      <c r="B25" s="89" t="s">
        <v>19</v>
      </c>
      <c r="C25" s="174">
        <v>1039.2996288291038</v>
      </c>
      <c r="D25" s="183">
        <v>2.9682560930431001</v>
      </c>
      <c r="E25" s="174">
        <v>145.02717927590561</v>
      </c>
      <c r="F25" s="266">
        <v>0.41419990597662965</v>
      </c>
      <c r="G25" s="195">
        <v>44.645895475656225</v>
      </c>
      <c r="H25" s="266">
        <v>0.12750937996993439</v>
      </c>
      <c r="I25" s="195">
        <v>33784.839994891678</v>
      </c>
      <c r="J25" s="331">
        <v>96.490034621010352</v>
      </c>
      <c r="K25" s="52"/>
      <c r="L25" s="168">
        <v>35013.812698472335</v>
      </c>
      <c r="M25" s="168">
        <f t="shared" si="0"/>
        <v>35013.812698472342</v>
      </c>
      <c r="N25" s="192">
        <f t="shared" si="1"/>
        <v>100.00000000000001</v>
      </c>
    </row>
    <row r="26" spans="1:17" x14ac:dyDescent="0.2">
      <c r="A26" s="51"/>
      <c r="B26" s="89" t="s">
        <v>9</v>
      </c>
      <c r="C26" s="174">
        <v>6847.0485331875934</v>
      </c>
      <c r="D26" s="183">
        <v>1.7621606629496886</v>
      </c>
      <c r="E26" s="174">
        <v>6085.0166360839621</v>
      </c>
      <c r="F26" s="266">
        <v>1.5660436606412791</v>
      </c>
      <c r="G26" s="195">
        <v>1128.7841891512753</v>
      </c>
      <c r="H26" s="266">
        <v>0.29050459996607148</v>
      </c>
      <c r="I26" s="195">
        <v>374498.98387076124</v>
      </c>
      <c r="J26" s="331">
        <v>96.381291076442992</v>
      </c>
      <c r="K26" s="52"/>
      <c r="L26" s="168">
        <v>388559.83322918398</v>
      </c>
      <c r="M26" s="168">
        <f t="shared" si="0"/>
        <v>388559.83322918409</v>
      </c>
      <c r="N26" s="192">
        <f t="shared" si="1"/>
        <v>100.00000000000003</v>
      </c>
    </row>
    <row r="27" spans="1:17" ht="15" x14ac:dyDescent="0.2">
      <c r="A27" s="51"/>
      <c r="B27" s="86" t="s">
        <v>18</v>
      </c>
      <c r="C27" s="175">
        <v>1143.4280904909349</v>
      </c>
      <c r="D27" s="162">
        <v>0.51399762527678672</v>
      </c>
      <c r="E27" s="175">
        <v>1195.9958621012033</v>
      </c>
      <c r="F27" s="156">
        <v>0.53762806605262026</v>
      </c>
      <c r="G27" s="274">
        <v>0</v>
      </c>
      <c r="H27" s="156">
        <v>0</v>
      </c>
      <c r="I27" s="194">
        <v>220118.43076516077</v>
      </c>
      <c r="J27" s="332">
        <v>98.948374308670537</v>
      </c>
      <c r="K27" s="52"/>
      <c r="L27" s="168">
        <v>222457.85471775301</v>
      </c>
      <c r="M27" s="168">
        <f t="shared" si="0"/>
        <v>222457.8547177529</v>
      </c>
      <c r="N27" s="192">
        <f t="shared" si="1"/>
        <v>99.999999999999943</v>
      </c>
    </row>
    <row r="28" spans="1:17" x14ac:dyDescent="0.2">
      <c r="A28" s="51"/>
      <c r="B28" s="89" t="s">
        <v>20</v>
      </c>
      <c r="C28" s="174">
        <v>1371.8726011076624</v>
      </c>
      <c r="D28" s="183">
        <v>1.1509613517269688</v>
      </c>
      <c r="E28" s="174">
        <v>445.52674794432266</v>
      </c>
      <c r="F28" s="266">
        <v>0.37378402894736112</v>
      </c>
      <c r="G28" s="195">
        <v>144.36389640112333</v>
      </c>
      <c r="H28" s="266">
        <v>0.12111712502185122</v>
      </c>
      <c r="I28" s="195">
        <v>117231.86554575048</v>
      </c>
      <c r="J28" s="331">
        <v>98.354137494303799</v>
      </c>
      <c r="K28" s="52"/>
      <c r="L28" s="168">
        <v>119193.62879120361</v>
      </c>
      <c r="M28" s="168">
        <f t="shared" si="0"/>
        <v>119193.62879120359</v>
      </c>
      <c r="N28" s="192">
        <f t="shared" si="1"/>
        <v>99.999999999999986</v>
      </c>
    </row>
    <row r="29" spans="1:17" x14ac:dyDescent="0.2">
      <c r="A29" s="51"/>
      <c r="B29" s="89" t="s">
        <v>17</v>
      </c>
      <c r="C29" s="174">
        <v>3058.1022905700756</v>
      </c>
      <c r="D29" s="183">
        <v>2.7198384100190509</v>
      </c>
      <c r="E29" s="174">
        <v>875.74938509135836</v>
      </c>
      <c r="F29" s="266">
        <v>0.77888068769538155</v>
      </c>
      <c r="G29" s="195">
        <v>87.629674184841207</v>
      </c>
      <c r="H29" s="266">
        <v>7.7936750003531161E-2</v>
      </c>
      <c r="I29" s="195">
        <v>108415.42958225041</v>
      </c>
      <c r="J29" s="331">
        <v>96.423344152282027</v>
      </c>
      <c r="K29" s="52"/>
      <c r="L29" s="168">
        <v>112436.9109320967</v>
      </c>
      <c r="M29" s="168">
        <f t="shared" si="0"/>
        <v>112436.91093209668</v>
      </c>
      <c r="N29" s="192">
        <f t="shared" si="1"/>
        <v>99.999999999999986</v>
      </c>
    </row>
    <row r="30" spans="1:17" x14ac:dyDescent="0.2">
      <c r="A30" s="51"/>
      <c r="B30" s="89" t="s">
        <v>16</v>
      </c>
      <c r="C30" s="174">
        <v>2939.4318599871476</v>
      </c>
      <c r="D30" s="183">
        <v>2.9761916553263603</v>
      </c>
      <c r="E30" s="174">
        <v>1469.710323432025</v>
      </c>
      <c r="F30" s="266">
        <v>1.4880901509873832</v>
      </c>
      <c r="G30" s="195">
        <v>103.81077211237945</v>
      </c>
      <c r="H30" s="266">
        <v>0.1051090035117198</v>
      </c>
      <c r="I30" s="195">
        <v>94251.91841041611</v>
      </c>
      <c r="J30" s="331">
        <v>95.43060919017455</v>
      </c>
      <c r="K30" s="52"/>
      <c r="L30" s="168">
        <v>98764.871365947649</v>
      </c>
      <c r="M30" s="168">
        <f t="shared" si="0"/>
        <v>98764.871365947663</v>
      </c>
      <c r="N30" s="192">
        <f t="shared" si="1"/>
        <v>100.00000000000001</v>
      </c>
    </row>
    <row r="31" spans="1:17" x14ac:dyDescent="0.2">
      <c r="A31" s="51"/>
      <c r="B31" s="89" t="s">
        <v>11</v>
      </c>
      <c r="C31" s="174">
        <v>1500.0860204799369</v>
      </c>
      <c r="D31" s="183">
        <v>0.66049740724457151</v>
      </c>
      <c r="E31" s="174">
        <v>606.74874906864409</v>
      </c>
      <c r="F31" s="266">
        <v>0.26715532985268992</v>
      </c>
      <c r="G31" s="195">
        <v>466.96345194533723</v>
      </c>
      <c r="H31" s="266">
        <v>0.20560697525145383</v>
      </c>
      <c r="I31" s="195">
        <v>224540.79814579783</v>
      </c>
      <c r="J31" s="331">
        <v>98.866740287651197</v>
      </c>
      <c r="K31" s="52"/>
      <c r="L31" s="168">
        <v>227114.59636729193</v>
      </c>
      <c r="M31" s="168">
        <f t="shared" si="0"/>
        <v>227114.59636729176</v>
      </c>
      <c r="N31" s="192">
        <f t="shared" si="1"/>
        <v>99.999999999999915</v>
      </c>
    </row>
    <row r="32" spans="1:17" x14ac:dyDescent="0.2">
      <c r="A32" s="51"/>
      <c r="B32" s="87" t="s">
        <v>105</v>
      </c>
      <c r="C32" s="174">
        <v>645.48094661391849</v>
      </c>
      <c r="D32" s="183">
        <v>1.84433829819197</v>
      </c>
      <c r="E32" s="174">
        <v>305.6952853734133</v>
      </c>
      <c r="F32" s="266">
        <v>0.87346578601357017</v>
      </c>
      <c r="G32" s="195">
        <v>32.823555464096884</v>
      </c>
      <c r="H32" s="266">
        <v>9.3787029257536902E-2</v>
      </c>
      <c r="I32" s="195">
        <v>34013.969253623742</v>
      </c>
      <c r="J32" s="331">
        <v>97.188408886536891</v>
      </c>
      <c r="K32" s="52"/>
      <c r="L32" s="168">
        <v>34997.969041075179</v>
      </c>
      <c r="M32" s="168">
        <f t="shared" si="0"/>
        <v>34997.969041075172</v>
      </c>
      <c r="N32" s="192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3" t="s">
        <v>247</v>
      </c>
      <c r="B34" s="214"/>
      <c r="C34" s="214"/>
      <c r="D34" s="214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8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13" t="s">
        <v>403</v>
      </c>
      <c r="D8" s="413"/>
      <c r="E8" s="413"/>
      <c r="F8" s="413"/>
      <c r="G8" s="413"/>
      <c r="H8" s="413"/>
      <c r="I8" s="52"/>
    </row>
    <row r="9" spans="1:14" x14ac:dyDescent="0.2">
      <c r="A9" s="51"/>
      <c r="C9" s="413"/>
      <c r="D9" s="413"/>
      <c r="E9" s="413"/>
      <c r="F9" s="413"/>
      <c r="G9" s="413"/>
      <c r="H9" s="413"/>
      <c r="I9" s="52"/>
    </row>
    <row r="10" spans="1:14" ht="15" x14ac:dyDescent="0.25">
      <c r="A10" s="51"/>
      <c r="B10" s="122"/>
      <c r="C10" s="122"/>
      <c r="D10" s="273"/>
      <c r="E10" s="122"/>
      <c r="F10" s="273"/>
      <c r="G10" s="273"/>
      <c r="H10" s="273"/>
      <c r="I10" s="52"/>
    </row>
    <row r="11" spans="1:14" ht="15" customHeight="1" x14ac:dyDescent="0.2">
      <c r="A11" s="51"/>
      <c r="B11" s="47"/>
      <c r="C11" s="422" t="s">
        <v>317</v>
      </c>
      <c r="D11" s="434" t="s">
        <v>318</v>
      </c>
      <c r="E11" s="434" t="s">
        <v>319</v>
      </c>
      <c r="F11" s="434" t="s">
        <v>320</v>
      </c>
      <c r="G11" s="434" t="s">
        <v>321</v>
      </c>
      <c r="H11" s="434" t="s">
        <v>322</v>
      </c>
      <c r="I11" s="52"/>
    </row>
    <row r="12" spans="1:14" ht="32.450000000000003" customHeight="1" x14ac:dyDescent="0.2">
      <c r="A12" s="51"/>
      <c r="B12" s="47"/>
      <c r="C12" s="437"/>
      <c r="D12" s="437"/>
      <c r="E12" s="437"/>
      <c r="F12" s="437"/>
      <c r="G12" s="437"/>
      <c r="H12" s="43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71">
        <v>11924.284244538501</v>
      </c>
      <c r="D14" s="371">
        <v>4704.371923445</v>
      </c>
      <c r="E14" s="371">
        <v>8935.544242815</v>
      </c>
      <c r="F14" s="377">
        <v>1104.900824799</v>
      </c>
      <c r="G14" s="377">
        <v>14790.982064648</v>
      </c>
      <c r="H14" s="377">
        <v>215.11528074899999</v>
      </c>
      <c r="I14" s="52"/>
      <c r="J14" s="294"/>
      <c r="K14" s="294"/>
      <c r="L14" s="293"/>
      <c r="M14" s="295"/>
    </row>
    <row r="15" spans="1:14" x14ac:dyDescent="0.2">
      <c r="A15" s="51"/>
      <c r="B15" s="89" t="s">
        <v>14</v>
      </c>
      <c r="C15" s="371">
        <v>16597.460340954029</v>
      </c>
      <c r="D15" s="371">
        <v>16910.233057193</v>
      </c>
      <c r="E15" s="371">
        <v>26902.473301245998</v>
      </c>
      <c r="F15" s="377">
        <v>5845.1808825640001</v>
      </c>
      <c r="G15" s="377">
        <v>39997.909975898998</v>
      </c>
      <c r="H15" s="377">
        <v>674.59753836799996</v>
      </c>
      <c r="I15" s="52"/>
      <c r="J15" s="294"/>
      <c r="K15" s="294"/>
      <c r="L15" s="293"/>
      <c r="M15" s="295"/>
    </row>
    <row r="16" spans="1:14" ht="15" x14ac:dyDescent="0.2">
      <c r="A16" s="51"/>
      <c r="B16" s="86" t="s">
        <v>18</v>
      </c>
      <c r="C16" s="247">
        <v>56155.954748116688</v>
      </c>
      <c r="D16" s="247">
        <v>12742.376355357001</v>
      </c>
      <c r="E16" s="247">
        <v>64706.906922966999</v>
      </c>
      <c r="F16" s="248">
        <v>5554.9041549149997</v>
      </c>
      <c r="G16" s="248">
        <v>100582.81053443201</v>
      </c>
      <c r="H16" s="248">
        <v>839.00378562100002</v>
      </c>
      <c r="I16" s="52"/>
      <c r="J16" s="294"/>
      <c r="K16" s="294"/>
      <c r="L16" s="293"/>
      <c r="M16" s="295"/>
    </row>
    <row r="17" spans="1:13" x14ac:dyDescent="0.2">
      <c r="A17" s="51"/>
      <c r="B17" s="90" t="s">
        <v>6</v>
      </c>
      <c r="C17" s="249">
        <v>8249.7961403139998</v>
      </c>
      <c r="D17" s="249">
        <v>16406.975407311002</v>
      </c>
      <c r="E17" s="249">
        <v>18831.351502272999</v>
      </c>
      <c r="F17" s="250">
        <v>2650.009003915</v>
      </c>
      <c r="G17" s="250">
        <v>17961.273070899999</v>
      </c>
      <c r="H17" s="250">
        <v>284.754745996</v>
      </c>
      <c r="I17" s="52"/>
      <c r="J17" s="294"/>
      <c r="K17" s="294"/>
      <c r="L17" s="293"/>
      <c r="M17" s="295"/>
    </row>
    <row r="18" spans="1:13" x14ac:dyDescent="0.2">
      <c r="A18" s="51"/>
      <c r="B18" s="89" t="s">
        <v>11</v>
      </c>
      <c r="C18" s="249">
        <v>68847.982002355959</v>
      </c>
      <c r="D18" s="249">
        <v>17695.533040616934</v>
      </c>
      <c r="E18" s="249">
        <v>63071.236643325959</v>
      </c>
      <c r="F18" s="250">
        <v>7080.287614936934</v>
      </c>
      <c r="G18" s="250">
        <v>101904.88721332293</v>
      </c>
      <c r="H18" s="250">
        <v>1914.1369396229338</v>
      </c>
      <c r="I18" s="52"/>
      <c r="J18" s="294"/>
      <c r="K18" s="294"/>
      <c r="L18" s="293"/>
      <c r="M18" s="295"/>
    </row>
    <row r="19" spans="1:13" x14ac:dyDescent="0.2">
      <c r="A19" s="51"/>
      <c r="B19" s="90" t="s">
        <v>7</v>
      </c>
      <c r="C19" s="249">
        <v>80264.769524666874</v>
      </c>
      <c r="D19" s="249">
        <v>44097.261633194001</v>
      </c>
      <c r="E19" s="249">
        <v>73081.845936141995</v>
      </c>
      <c r="F19" s="250">
        <v>9350.1218010930006</v>
      </c>
      <c r="G19" s="250">
        <v>130966.647689248</v>
      </c>
      <c r="H19" s="250">
        <v>2456.0206979559998</v>
      </c>
      <c r="I19" s="52"/>
      <c r="J19" s="294"/>
      <c r="K19" s="294"/>
      <c r="L19" s="293"/>
      <c r="M19" s="295"/>
    </row>
    <row r="20" spans="1:13" x14ac:dyDescent="0.2">
      <c r="A20" s="51"/>
      <c r="B20" s="89" t="s">
        <v>10</v>
      </c>
      <c r="C20" s="249">
        <v>22871.060281791073</v>
      </c>
      <c r="D20" s="249">
        <v>21443.809338887</v>
      </c>
      <c r="E20" s="249">
        <v>43361.264170301998</v>
      </c>
      <c r="F20" s="250">
        <v>4901.3898855179996</v>
      </c>
      <c r="G20" s="250">
        <v>58474.773494667999</v>
      </c>
      <c r="H20" s="250">
        <v>1148.503903111</v>
      </c>
      <c r="I20" s="52"/>
      <c r="J20" s="294"/>
      <c r="K20" s="294"/>
      <c r="L20" s="293"/>
      <c r="M20" s="295"/>
    </row>
    <row r="21" spans="1:13" x14ac:dyDescent="0.2">
      <c r="A21" s="51"/>
      <c r="B21" s="89" t="s">
        <v>9</v>
      </c>
      <c r="C21" s="249">
        <v>87881.541203266897</v>
      </c>
      <c r="D21" s="249">
        <v>39037.414080980998</v>
      </c>
      <c r="E21" s="249">
        <v>96157.505115798005</v>
      </c>
      <c r="F21" s="250">
        <v>11441.920019206</v>
      </c>
      <c r="G21" s="250">
        <v>177716.85001087101</v>
      </c>
      <c r="H21" s="250">
        <v>1964.566820707</v>
      </c>
      <c r="I21" s="52"/>
      <c r="J21" s="294"/>
      <c r="K21" s="294"/>
      <c r="L21" s="293"/>
      <c r="M21" s="295"/>
    </row>
    <row r="22" spans="1:13" x14ac:dyDescent="0.2">
      <c r="A22" s="51"/>
      <c r="B22" s="89" t="s">
        <v>15</v>
      </c>
      <c r="C22" s="249">
        <v>3302.5169566885952</v>
      </c>
      <c r="D22" s="249">
        <v>2091.6942322260002</v>
      </c>
      <c r="E22" s="249">
        <v>2403.397202958</v>
      </c>
      <c r="F22" s="250">
        <v>178.320875626</v>
      </c>
      <c r="G22" s="250">
        <v>3474.0774051530002</v>
      </c>
      <c r="H22" s="250">
        <v>146.61912585799999</v>
      </c>
      <c r="I22" s="52"/>
      <c r="J22" s="294"/>
      <c r="K22" s="294"/>
      <c r="L22" s="293"/>
      <c r="M22" s="295"/>
    </row>
    <row r="23" spans="1:13" x14ac:dyDescent="0.2">
      <c r="A23" s="51"/>
      <c r="B23" s="89" t="s">
        <v>19</v>
      </c>
      <c r="C23" s="249">
        <v>10136.14564834611</v>
      </c>
      <c r="D23" s="249">
        <v>5783.2849715410002</v>
      </c>
      <c r="E23" s="249">
        <v>8946.4205054440008</v>
      </c>
      <c r="F23" s="250">
        <v>1093.038751588</v>
      </c>
      <c r="G23" s="250">
        <v>12670.3631537</v>
      </c>
      <c r="H23" s="250">
        <v>92.975594901999997</v>
      </c>
      <c r="I23" s="52"/>
      <c r="J23" s="294"/>
      <c r="K23" s="294"/>
      <c r="L23" s="293"/>
      <c r="M23" s="295"/>
    </row>
    <row r="24" spans="1:13" x14ac:dyDescent="0.2">
      <c r="A24" s="51"/>
      <c r="B24" s="89" t="s">
        <v>8</v>
      </c>
      <c r="C24" s="249">
        <v>20260.650886077801</v>
      </c>
      <c r="D24" s="249">
        <v>12198.201206172</v>
      </c>
      <c r="E24" s="249">
        <v>17723.270317552</v>
      </c>
      <c r="F24" s="250">
        <v>4998.3498505950001</v>
      </c>
      <c r="G24" s="250">
        <v>29775.043134938998</v>
      </c>
      <c r="H24" s="250">
        <v>552.84136572</v>
      </c>
      <c r="I24" s="52"/>
      <c r="J24" s="294"/>
      <c r="K24" s="294"/>
      <c r="L24" s="293"/>
      <c r="M24" s="295"/>
    </row>
    <row r="25" spans="1:13" x14ac:dyDescent="0.2">
      <c r="A25" s="51"/>
      <c r="B25" s="89" t="s">
        <v>17</v>
      </c>
      <c r="C25" s="249">
        <v>34559.542562506991</v>
      </c>
      <c r="D25" s="249">
        <v>10570.814810426</v>
      </c>
      <c r="E25" s="249">
        <v>29063.477695816</v>
      </c>
      <c r="F25" s="250">
        <v>3033.7838106230001</v>
      </c>
      <c r="G25" s="250">
        <v>48444.657354700001</v>
      </c>
      <c r="H25" s="250">
        <v>460.24565153100002</v>
      </c>
      <c r="I25" s="52"/>
      <c r="J25" s="294"/>
      <c r="K25" s="294"/>
      <c r="L25" s="293"/>
      <c r="M25" s="295"/>
    </row>
    <row r="26" spans="1:13" x14ac:dyDescent="0.2">
      <c r="A26" s="51"/>
      <c r="B26" s="89" t="s">
        <v>20</v>
      </c>
      <c r="C26" s="249">
        <v>43164.327248846021</v>
      </c>
      <c r="D26" s="249">
        <v>9739.0491494189991</v>
      </c>
      <c r="E26" s="249">
        <v>30839.827581081001</v>
      </c>
      <c r="F26" s="250">
        <v>4551.8913641660001</v>
      </c>
      <c r="G26" s="250">
        <v>53130.23431272</v>
      </c>
      <c r="H26" s="250">
        <v>513.96713246599995</v>
      </c>
      <c r="I26" s="52"/>
      <c r="J26" s="294"/>
      <c r="K26" s="294"/>
      <c r="L26" s="293"/>
      <c r="M26" s="295"/>
    </row>
    <row r="27" spans="1:13" x14ac:dyDescent="0.2">
      <c r="A27" s="51"/>
      <c r="B27" s="87" t="s">
        <v>105</v>
      </c>
      <c r="C27" s="249">
        <v>13329.340676790811</v>
      </c>
      <c r="D27" s="249">
        <v>4744.6574734850001</v>
      </c>
      <c r="E27" s="249">
        <v>8034.4949358570002</v>
      </c>
      <c r="F27" s="250">
        <v>1167.3087690320001</v>
      </c>
      <c r="G27" s="250">
        <v>12588.623236514</v>
      </c>
      <c r="H27" s="250">
        <v>308.128765117</v>
      </c>
      <c r="I27" s="52"/>
      <c r="J27" s="294"/>
      <c r="K27" s="294"/>
      <c r="L27" s="293"/>
      <c r="M27" s="295"/>
    </row>
    <row r="28" spans="1:13" x14ac:dyDescent="0.2">
      <c r="A28" s="51"/>
      <c r="B28" s="89" t="s">
        <v>5</v>
      </c>
      <c r="C28" s="249">
        <v>90808.147365656114</v>
      </c>
      <c r="D28" s="249">
        <v>76130.847297350134</v>
      </c>
      <c r="E28" s="249">
        <v>129958.8771078501</v>
      </c>
      <c r="F28" s="250">
        <v>10782.744219993127</v>
      </c>
      <c r="G28" s="250">
        <v>167244.31622440016</v>
      </c>
      <c r="H28" s="250">
        <v>3067.5653921311059</v>
      </c>
      <c r="I28" s="52"/>
      <c r="J28" s="294"/>
      <c r="K28" s="294"/>
      <c r="L28" s="293"/>
      <c r="M28" s="295"/>
    </row>
    <row r="29" spans="1:13" x14ac:dyDescent="0.2">
      <c r="A29" s="51"/>
      <c r="B29" s="90" t="s">
        <v>12</v>
      </c>
      <c r="C29" s="371">
        <v>6808.8306794846012</v>
      </c>
      <c r="D29" s="371">
        <v>14856.50315776</v>
      </c>
      <c r="E29" s="371">
        <v>18039.914570729001</v>
      </c>
      <c r="F29" s="377">
        <v>2297.166203884</v>
      </c>
      <c r="G29" s="377">
        <v>19535.163298285999</v>
      </c>
      <c r="H29" s="377">
        <v>492.054310284</v>
      </c>
      <c r="I29" s="52"/>
      <c r="J29" s="294"/>
      <c r="K29" s="294"/>
      <c r="L29" s="293"/>
      <c r="M29" s="295"/>
    </row>
    <row r="30" spans="1:13" x14ac:dyDescent="0.2">
      <c r="A30" s="51"/>
      <c r="B30" s="89" t="s">
        <v>21</v>
      </c>
      <c r="C30" s="249">
        <v>23597.061240666811</v>
      </c>
      <c r="D30" s="249">
        <v>6279.9934057709997</v>
      </c>
      <c r="E30" s="249">
        <v>18471.326667449001</v>
      </c>
      <c r="F30" s="250">
        <v>1440.166827172</v>
      </c>
      <c r="G30" s="250">
        <v>29534.384863978001</v>
      </c>
      <c r="H30" s="250">
        <v>109.93500561899999</v>
      </c>
      <c r="I30" s="52"/>
      <c r="J30" s="294"/>
      <c r="K30" s="294"/>
      <c r="L30" s="293"/>
      <c r="M30" s="295"/>
    </row>
    <row r="31" spans="1:13" x14ac:dyDescent="0.2">
      <c r="A31" s="51"/>
      <c r="B31" s="89" t="s">
        <v>4</v>
      </c>
      <c r="C31" s="249">
        <v>26342.979330007445</v>
      </c>
      <c r="D31" s="249">
        <v>43344.937135519001</v>
      </c>
      <c r="E31" s="249">
        <v>54265.115570410002</v>
      </c>
      <c r="F31" s="250">
        <v>7515.9849191430003</v>
      </c>
      <c r="G31" s="250">
        <v>67615.974258600007</v>
      </c>
      <c r="H31" s="250">
        <v>1150.148326107</v>
      </c>
      <c r="I31" s="52"/>
      <c r="J31" s="294"/>
      <c r="K31" s="294"/>
      <c r="L31" s="293"/>
      <c r="M31" s="295"/>
    </row>
    <row r="32" spans="1:13" x14ac:dyDescent="0.2">
      <c r="A32" s="51"/>
      <c r="B32" s="89" t="s">
        <v>16</v>
      </c>
      <c r="C32" s="249">
        <v>22180.083137200651</v>
      </c>
      <c r="D32" s="249">
        <v>5802.7618416476507</v>
      </c>
      <c r="E32" s="249">
        <v>22848.58589005065</v>
      </c>
      <c r="F32" s="250">
        <v>3596.1180481986512</v>
      </c>
      <c r="G32" s="250">
        <v>49036.325776361642</v>
      </c>
      <c r="H32" s="250">
        <v>264.95764769200002</v>
      </c>
      <c r="I32" s="52"/>
      <c r="J32" s="294"/>
      <c r="K32" s="294"/>
      <c r="L32" s="293"/>
      <c r="M32" s="295"/>
    </row>
    <row r="33" spans="1:13" x14ac:dyDescent="0.2">
      <c r="A33" s="51"/>
      <c r="B33" s="89"/>
      <c r="C33" s="392"/>
      <c r="D33" s="392"/>
      <c r="E33" s="392"/>
      <c r="F33" s="312"/>
      <c r="G33" s="312"/>
      <c r="H33" s="312"/>
      <c r="I33" s="52"/>
      <c r="J33" s="294"/>
      <c r="K33" s="294"/>
      <c r="L33" s="293"/>
      <c r="M33" s="295"/>
    </row>
    <row r="34" spans="1:13" ht="13.9" customHeight="1" x14ac:dyDescent="0.2">
      <c r="A34" s="393" t="s">
        <v>404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8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1" t="s">
        <v>370</v>
      </c>
      <c r="D8" s="411"/>
      <c r="E8" s="411"/>
      <c r="F8" s="411"/>
      <c r="G8" s="411"/>
      <c r="H8" s="411"/>
      <c r="I8" s="411"/>
      <c r="J8" s="52"/>
    </row>
    <row r="9" spans="1:15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52"/>
    </row>
    <row r="10" spans="1:15" ht="15" x14ac:dyDescent="0.25">
      <c r="A10" s="51"/>
      <c r="C10" s="284"/>
      <c r="D10" s="284"/>
      <c r="E10" s="284"/>
      <c r="F10" s="284"/>
      <c r="G10" s="284"/>
      <c r="H10" s="284"/>
      <c r="I10" s="284"/>
      <c r="J10" s="52"/>
    </row>
    <row r="11" spans="1:15" ht="14.45" customHeight="1" x14ac:dyDescent="0.2">
      <c r="A11" s="51"/>
      <c r="C11" s="447" t="s">
        <v>349</v>
      </c>
      <c r="D11" s="447" t="s">
        <v>350</v>
      </c>
      <c r="E11" s="449" t="s">
        <v>351</v>
      </c>
      <c r="F11" s="449" t="s">
        <v>352</v>
      </c>
      <c r="G11" s="449" t="s">
        <v>353</v>
      </c>
      <c r="H11" s="449" t="s">
        <v>354</v>
      </c>
      <c r="I11" s="449" t="s">
        <v>355</v>
      </c>
      <c r="J11" s="52"/>
    </row>
    <row r="12" spans="1:15" x14ac:dyDescent="0.2">
      <c r="A12" s="51"/>
      <c r="C12" s="447"/>
      <c r="D12" s="447"/>
      <c r="E12" s="449"/>
      <c r="F12" s="449"/>
      <c r="G12" s="449"/>
      <c r="H12" s="449"/>
      <c r="I12" s="449"/>
      <c r="J12" s="52"/>
    </row>
    <row r="13" spans="1:15" ht="14.45" customHeight="1" x14ac:dyDescent="0.25">
      <c r="A13" s="51"/>
      <c r="B13" s="122"/>
      <c r="C13" s="447"/>
      <c r="D13" s="447"/>
      <c r="E13" s="449"/>
      <c r="F13" s="449"/>
      <c r="G13" s="449"/>
      <c r="H13" s="449"/>
      <c r="I13" s="449"/>
      <c r="J13" s="52"/>
    </row>
    <row r="14" spans="1:15" ht="15" customHeight="1" x14ac:dyDescent="0.2">
      <c r="A14" s="51"/>
      <c r="B14" s="47"/>
      <c r="C14" s="447"/>
      <c r="D14" s="447"/>
      <c r="E14" s="449"/>
      <c r="F14" s="449"/>
      <c r="G14" s="449"/>
      <c r="H14" s="449"/>
      <c r="I14" s="449"/>
      <c r="J14" s="52"/>
    </row>
    <row r="15" spans="1:15" ht="8.25" customHeight="1" x14ac:dyDescent="0.2">
      <c r="A15" s="51"/>
      <c r="B15" s="47"/>
      <c r="C15" s="448"/>
      <c r="D15" s="448"/>
      <c r="E15" s="450"/>
      <c r="F15" s="450"/>
      <c r="G15" s="450"/>
      <c r="H15" s="450"/>
      <c r="I15" s="45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71">
        <v>39381.021061998275</v>
      </c>
      <c r="D17" s="371">
        <v>81007.79020121404</v>
      </c>
      <c r="E17" s="377">
        <v>48184.147940516537</v>
      </c>
      <c r="F17" s="377">
        <v>73617.610408483088</v>
      </c>
      <c r="G17" s="377">
        <v>83130.093159416661</v>
      </c>
      <c r="H17" s="377">
        <v>16424.007170061192</v>
      </c>
      <c r="I17" s="379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71">
        <v>75452.017776460692</v>
      </c>
      <c r="D18" s="371">
        <v>64274.828545282806</v>
      </c>
      <c r="E18" s="377">
        <v>43433.976846826015</v>
      </c>
      <c r="F18" s="377">
        <v>99367.125362429695</v>
      </c>
      <c r="G18" s="377">
        <v>112676.16227169635</v>
      </c>
      <c r="H18" s="377">
        <v>23818.526869591835</v>
      </c>
      <c r="I18" s="379">
        <v>21856.289314705333</v>
      </c>
      <c r="J18" s="52"/>
      <c r="L18" s="101"/>
      <c r="M18" s="101"/>
    </row>
    <row r="19" spans="1:13" ht="15" x14ac:dyDescent="0.2">
      <c r="A19" s="51"/>
      <c r="B19" s="86" t="s">
        <v>18</v>
      </c>
      <c r="C19" s="247">
        <v>31295.701228177215</v>
      </c>
      <c r="D19" s="247">
        <v>57551.652743292703</v>
      </c>
      <c r="E19" s="248">
        <v>65764.784984609156</v>
      </c>
      <c r="F19" s="248">
        <v>57447.553256827501</v>
      </c>
      <c r="G19" s="248">
        <v>57513.866313113227</v>
      </c>
      <c r="H19" s="248">
        <v>15180.220429278672</v>
      </c>
      <c r="I19" s="282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249">
        <v>74190.798919867739</v>
      </c>
      <c r="D20" s="249">
        <v>66714.381354942248</v>
      </c>
      <c r="E20" s="250">
        <v>55893.69259143126</v>
      </c>
      <c r="F20" s="250">
        <v>109419.37782769644</v>
      </c>
      <c r="G20" s="250">
        <v>140999.49479387092</v>
      </c>
      <c r="H20" s="250">
        <v>17985.333010408587</v>
      </c>
      <c r="I20" s="276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249">
        <v>30077.512059207416</v>
      </c>
      <c r="D21" s="249">
        <v>58991.139846691949</v>
      </c>
      <c r="E21" s="250">
        <v>57324.895768424241</v>
      </c>
      <c r="F21" s="250">
        <v>55791.542543892501</v>
      </c>
      <c r="G21" s="250">
        <v>57498.68534420654</v>
      </c>
      <c r="H21" s="250">
        <v>10868.839846586941</v>
      </c>
      <c r="I21" s="276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49">
        <v>43056.192337144479</v>
      </c>
      <c r="D22" s="249">
        <v>64110.894285417795</v>
      </c>
      <c r="E22" s="250">
        <v>37225.117298823454</v>
      </c>
      <c r="F22" s="250">
        <v>81987.554032761385</v>
      </c>
      <c r="G22" s="250">
        <v>85480.677662619622</v>
      </c>
      <c r="H22" s="250">
        <v>17580.270245383464</v>
      </c>
      <c r="I22" s="276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9">
        <v>48727.903578603349</v>
      </c>
      <c r="D23" s="249">
        <v>65117.958105263751</v>
      </c>
      <c r="E23" s="250">
        <v>62840.618114966419</v>
      </c>
      <c r="F23" s="250">
        <v>92414.363402116112</v>
      </c>
      <c r="G23" s="250">
        <v>102447.34966952732</v>
      </c>
      <c r="H23" s="250">
        <v>23131.448545716295</v>
      </c>
      <c r="I23" s="276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9">
        <v>37421.576959642036</v>
      </c>
      <c r="D24" s="249">
        <v>65403.755075395165</v>
      </c>
      <c r="E24" s="250">
        <v>56901.990632223649</v>
      </c>
      <c r="F24" s="250">
        <v>77192.735499105969</v>
      </c>
      <c r="G24" s="250">
        <v>74766.703686014167</v>
      </c>
      <c r="H24" s="250">
        <v>14757.027574937269</v>
      </c>
      <c r="I24" s="276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9">
        <v>50066.955846250879</v>
      </c>
      <c r="D25" s="249">
        <v>56453.155862926164</v>
      </c>
      <c r="E25" s="250">
        <v>27247.02771811009</v>
      </c>
      <c r="F25" s="250">
        <v>81024.257653633744</v>
      </c>
      <c r="G25" s="250">
        <v>86537.499183368636</v>
      </c>
      <c r="H25" s="250">
        <v>9444.9528917904336</v>
      </c>
      <c r="I25" s="276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9">
        <v>48065.341801596085</v>
      </c>
      <c r="D26" s="249">
        <v>62621.994256766782</v>
      </c>
      <c r="E26" s="250">
        <v>51166.668486992457</v>
      </c>
      <c r="F26" s="250">
        <v>78213.228853021647</v>
      </c>
      <c r="G26" s="250">
        <v>88115.846488143026</v>
      </c>
      <c r="H26" s="250">
        <v>18915.036379166129</v>
      </c>
      <c r="I26" s="276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9">
        <v>40933.066466489079</v>
      </c>
      <c r="D27" s="249">
        <v>66362.53046208524</v>
      </c>
      <c r="E27" s="250">
        <v>72404.647847880493</v>
      </c>
      <c r="F27" s="250">
        <v>81092.863972406456</v>
      </c>
      <c r="G27" s="250">
        <v>85869.524019461809</v>
      </c>
      <c r="H27" s="250">
        <v>15621.096959876168</v>
      </c>
      <c r="I27" s="276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9">
        <v>37674.029451423754</v>
      </c>
      <c r="D28" s="249">
        <v>63369.943267457696</v>
      </c>
      <c r="E28" s="250">
        <v>38862.563705137167</v>
      </c>
      <c r="F28" s="250">
        <v>76833.742166554875</v>
      </c>
      <c r="G28" s="250">
        <v>66621.880249160182</v>
      </c>
      <c r="H28" s="250">
        <v>12233.530521128389</v>
      </c>
      <c r="I28" s="276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9">
        <v>31923.039719137414</v>
      </c>
      <c r="D29" s="249">
        <v>70340.335834472062</v>
      </c>
      <c r="E29" s="250">
        <v>29679.561153582727</v>
      </c>
      <c r="F29" s="250">
        <v>73121.527564273929</v>
      </c>
      <c r="G29" s="250">
        <v>62232.656904503725</v>
      </c>
      <c r="H29" s="250">
        <v>18593.064939529999</v>
      </c>
      <c r="I29" s="276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9">
        <v>40601.625358942831</v>
      </c>
      <c r="D30" s="249">
        <v>53784.125012033604</v>
      </c>
      <c r="E30" s="250">
        <v>62372.333472600381</v>
      </c>
      <c r="F30" s="250">
        <v>79480.426410575077</v>
      </c>
      <c r="G30" s="250">
        <v>91210.841064508742</v>
      </c>
      <c r="H30" s="250">
        <v>12722.696984724666</v>
      </c>
      <c r="I30" s="276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9">
        <v>46648.58252154255</v>
      </c>
      <c r="D31" s="249">
        <v>63795.345306829338</v>
      </c>
      <c r="E31" s="250">
        <v>62054.295284355139</v>
      </c>
      <c r="F31" s="250">
        <v>85254.695507823475</v>
      </c>
      <c r="G31" s="250">
        <v>103291.1397708044</v>
      </c>
      <c r="H31" s="250">
        <v>14458.667486424214</v>
      </c>
      <c r="I31" s="276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71">
        <v>63053.152853232823</v>
      </c>
      <c r="D32" s="371">
        <v>64897.175104323433</v>
      </c>
      <c r="E32" s="377">
        <v>37397.728880384471</v>
      </c>
      <c r="F32" s="377">
        <v>103720.89232061105</v>
      </c>
      <c r="G32" s="377">
        <v>139780.39651881298</v>
      </c>
      <c r="H32" s="377">
        <v>27148.059269391175</v>
      </c>
      <c r="I32" s="379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9">
        <v>30543.82384576102</v>
      </c>
      <c r="D33" s="249">
        <v>64080.656366924522</v>
      </c>
      <c r="E33" s="250">
        <v>47982.547423750271</v>
      </c>
      <c r="F33" s="250">
        <v>70984.911315921534</v>
      </c>
      <c r="G33" s="250">
        <v>70805.050948934178</v>
      </c>
      <c r="H33" s="250">
        <v>13618.569009861994</v>
      </c>
      <c r="I33" s="276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9">
        <v>74782.291554262047</v>
      </c>
      <c r="D34" s="249">
        <v>70080.98752087343</v>
      </c>
      <c r="E34" s="250">
        <v>47024.616854590422</v>
      </c>
      <c r="F34" s="250">
        <v>110146.30583517703</v>
      </c>
      <c r="G34" s="250">
        <v>135367.97358251692</v>
      </c>
      <c r="H34" s="250">
        <v>24390.55951311926</v>
      </c>
      <c r="I34" s="276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9">
        <v>33752.097440291582</v>
      </c>
      <c r="D35" s="249">
        <v>65612.902620939552</v>
      </c>
      <c r="E35" s="250">
        <v>30724.025061690707</v>
      </c>
      <c r="F35" s="250">
        <v>64002.271092913434</v>
      </c>
      <c r="G35" s="250">
        <v>54502.213975602041</v>
      </c>
      <c r="H35" s="250">
        <v>13141.355657661654</v>
      </c>
      <c r="I35" s="276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3" t="s">
        <v>247</v>
      </c>
      <c r="B37" s="214"/>
      <c r="C37" s="214"/>
      <c r="D37" s="214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8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1" t="s">
        <v>364</v>
      </c>
      <c r="D8" s="411"/>
      <c r="E8" s="411"/>
      <c r="F8" s="411"/>
      <c r="G8" s="411"/>
      <c r="H8" s="52"/>
    </row>
    <row r="9" spans="1:13" ht="15" x14ac:dyDescent="0.25">
      <c r="A9" s="51"/>
      <c r="C9" s="411" t="s">
        <v>262</v>
      </c>
      <c r="D9" s="411"/>
      <c r="E9" s="411"/>
      <c r="F9" s="411"/>
      <c r="G9" s="411"/>
      <c r="H9" s="52"/>
    </row>
    <row r="10" spans="1:13" ht="15" x14ac:dyDescent="0.25">
      <c r="A10" s="51"/>
      <c r="B10" s="122"/>
      <c r="C10" s="122"/>
      <c r="D10" s="122"/>
      <c r="E10" s="122"/>
      <c r="F10" s="273"/>
      <c r="G10" s="122"/>
      <c r="H10" s="52"/>
    </row>
    <row r="11" spans="1:13" ht="15" customHeight="1" x14ac:dyDescent="0.2">
      <c r="A11" s="51"/>
      <c r="B11" s="47"/>
      <c r="C11" s="434" t="s">
        <v>323</v>
      </c>
      <c r="D11" s="422" t="s">
        <v>324</v>
      </c>
      <c r="E11" s="408" t="s">
        <v>325</v>
      </c>
      <c r="F11" s="408" t="s">
        <v>326</v>
      </c>
      <c r="G11" s="408" t="s">
        <v>327</v>
      </c>
      <c r="H11" s="52"/>
    </row>
    <row r="12" spans="1:13" ht="45" customHeight="1" x14ac:dyDescent="0.2">
      <c r="A12" s="51"/>
      <c r="B12" s="47"/>
      <c r="C12" s="437"/>
      <c r="D12" s="437"/>
      <c r="E12" s="415"/>
      <c r="F12" s="415"/>
      <c r="G12" s="415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71">
        <v>316399.89812426094</v>
      </c>
      <c r="D14" s="371">
        <v>91749.062303563915</v>
      </c>
      <c r="E14" s="377">
        <v>84256.621603956635</v>
      </c>
      <c r="F14" s="377">
        <v>423072.24213759671</v>
      </c>
      <c r="G14" s="379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71">
        <v>393744.45762442629</v>
      </c>
      <c r="D15" s="371">
        <v>86023.799636883181</v>
      </c>
      <c r="E15" s="377">
        <v>139968.87744712809</v>
      </c>
      <c r="F15" s="377">
        <v>144472.21212114047</v>
      </c>
      <c r="G15" s="379">
        <v>402919.03231809638</v>
      </c>
      <c r="H15" s="52"/>
      <c r="J15" s="101"/>
      <c r="K15" s="101"/>
    </row>
    <row r="16" spans="1:13" ht="15" x14ac:dyDescent="0.2">
      <c r="A16" s="51"/>
      <c r="B16" s="86" t="s">
        <v>18</v>
      </c>
      <c r="C16" s="247">
        <v>233738.09837269638</v>
      </c>
      <c r="D16" s="247">
        <v>62170.045188127806</v>
      </c>
      <c r="E16" s="248">
        <v>56135.289322178985</v>
      </c>
      <c r="F16" s="248">
        <v>94871.91376379905</v>
      </c>
      <c r="G16" s="282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249">
        <v>534822.27353035042</v>
      </c>
      <c r="D17" s="249">
        <v>153419.57993927618</v>
      </c>
      <c r="E17" s="250">
        <v>226659.5489548147</v>
      </c>
      <c r="F17" s="250">
        <v>182185.59731692739</v>
      </c>
      <c r="G17" s="276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249">
        <v>257970.86366104873</v>
      </c>
      <c r="D18" s="249">
        <v>67223.363023892758</v>
      </c>
      <c r="E18" s="250">
        <v>57492.377590555283</v>
      </c>
      <c r="F18" s="250">
        <v>109396.74294487559</v>
      </c>
      <c r="G18" s="276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49">
        <v>410008.01736391574</v>
      </c>
      <c r="D19" s="249">
        <v>58341.546898278764</v>
      </c>
      <c r="E19" s="250">
        <v>108273.20375430776</v>
      </c>
      <c r="F19" s="250">
        <v>164908.00397373067</v>
      </c>
      <c r="G19" s="276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9">
        <v>395473.04998088942</v>
      </c>
      <c r="D20" s="249">
        <v>75144.400087585716</v>
      </c>
      <c r="E20" s="250">
        <v>115434.73896813732</v>
      </c>
      <c r="F20" s="250">
        <v>161541.77576531755</v>
      </c>
      <c r="G20" s="276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9">
        <v>298389.45773048524</v>
      </c>
      <c r="D21" s="249">
        <v>115168.91709689946</v>
      </c>
      <c r="E21" s="250">
        <v>79751.862002980473</v>
      </c>
      <c r="F21" s="250">
        <v>93286.14329062379</v>
      </c>
      <c r="G21" s="276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9">
        <v>388839.68598332029</v>
      </c>
      <c r="D22" s="249">
        <v>58798.675247577296</v>
      </c>
      <c r="E22" s="250">
        <v>198267.14369184777</v>
      </c>
      <c r="F22" s="250">
        <v>239583.71449023814</v>
      </c>
      <c r="G22" s="276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9">
        <v>313896.5006350496</v>
      </c>
      <c r="D23" s="249">
        <v>59504.971244035056</v>
      </c>
      <c r="E23" s="250">
        <v>80865.659525743089</v>
      </c>
      <c r="F23" s="250">
        <v>194504.60430425048</v>
      </c>
      <c r="G23" s="276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9">
        <v>321975.45675264968</v>
      </c>
      <c r="D24" s="249">
        <v>52543.988895783048</v>
      </c>
      <c r="E24" s="250">
        <v>142475.13987016224</v>
      </c>
      <c r="F24" s="250">
        <v>201434.16557229034</v>
      </c>
      <c r="G24" s="276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9">
        <v>267542.1127940045</v>
      </c>
      <c r="D25" s="249">
        <v>49037.767890962306</v>
      </c>
      <c r="E25" s="250">
        <v>61334.59601233148</v>
      </c>
      <c r="F25" s="250">
        <v>191004.24693274254</v>
      </c>
      <c r="G25" s="276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9">
        <v>254416.66867570777</v>
      </c>
      <c r="D26" s="249">
        <v>42663.114451042944</v>
      </c>
      <c r="E26" s="250">
        <v>81290.391889988474</v>
      </c>
      <c r="F26" s="250">
        <v>99479.257138303423</v>
      </c>
      <c r="G26" s="276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9">
        <v>360605.05952524336</v>
      </c>
      <c r="D27" s="249">
        <v>206279.473672133</v>
      </c>
      <c r="E27" s="250">
        <v>143847.63984896941</v>
      </c>
      <c r="F27" s="250">
        <v>139994.19491132608</v>
      </c>
      <c r="G27" s="276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9">
        <v>397252.71578122524</v>
      </c>
      <c r="D28" s="249">
        <v>70662.01442351006</v>
      </c>
      <c r="E28" s="250">
        <v>130064.06235424076</v>
      </c>
      <c r="F28" s="250">
        <v>115172.54611192341</v>
      </c>
      <c r="G28" s="276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71">
        <v>566328.06980345701</v>
      </c>
      <c r="D29" s="371">
        <v>117654.31983692136</v>
      </c>
      <c r="E29" s="377">
        <v>144186.77039705863</v>
      </c>
      <c r="F29" s="377">
        <v>155267.62496387071</v>
      </c>
      <c r="G29" s="379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9">
        <v>265282.96013665537</v>
      </c>
      <c r="D30" s="249">
        <v>50928.677460287319</v>
      </c>
      <c r="E30" s="250">
        <v>97575.679351056198</v>
      </c>
      <c r="F30" s="250">
        <v>112747.32171202906</v>
      </c>
      <c r="G30" s="276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9">
        <v>492759.03845253488</v>
      </c>
      <c r="D31" s="249">
        <v>68541.58758619806</v>
      </c>
      <c r="E31" s="250">
        <v>153660.6574086686</v>
      </c>
      <c r="F31" s="250">
        <v>131538.04854860602</v>
      </c>
      <c r="G31" s="276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9">
        <v>224653.76594491102</v>
      </c>
      <c r="D32" s="249">
        <v>126618.01232864943</v>
      </c>
      <c r="E32" s="250">
        <v>50522.391014238769</v>
      </c>
      <c r="F32" s="250">
        <v>105391.56741433832</v>
      </c>
      <c r="G32" s="276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3" t="s">
        <v>247</v>
      </c>
      <c r="B35" s="214"/>
      <c r="C35" s="214"/>
      <c r="D35" s="214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8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1" t="s">
        <v>365</v>
      </c>
      <c r="D8" s="411"/>
      <c r="E8" s="411"/>
      <c r="F8" s="411"/>
      <c r="G8" s="411"/>
      <c r="H8" s="411"/>
      <c r="I8" s="411"/>
      <c r="J8" s="411"/>
      <c r="K8" s="411"/>
      <c r="L8" s="411"/>
      <c r="M8" s="52"/>
    </row>
    <row r="9" spans="1:18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411"/>
      <c r="K9" s="411"/>
      <c r="L9" s="411"/>
      <c r="M9" s="52"/>
    </row>
    <row r="10" spans="1:18" ht="14.45" customHeight="1" x14ac:dyDescent="0.25">
      <c r="A10" s="51"/>
      <c r="B10" s="273"/>
      <c r="C10" s="447" t="s">
        <v>328</v>
      </c>
      <c r="D10" s="451" t="s">
        <v>329</v>
      </c>
      <c r="E10" s="449" t="s">
        <v>330</v>
      </c>
      <c r="F10" s="449" t="s">
        <v>331</v>
      </c>
      <c r="G10" s="449" t="s">
        <v>332</v>
      </c>
      <c r="H10" s="449" t="s">
        <v>333</v>
      </c>
      <c r="I10" s="449" t="s">
        <v>334</v>
      </c>
      <c r="J10" s="449" t="s">
        <v>335</v>
      </c>
      <c r="K10" s="449" t="s">
        <v>336</v>
      </c>
      <c r="L10" s="449" t="s">
        <v>337</v>
      </c>
      <c r="M10" s="52"/>
    </row>
    <row r="11" spans="1:18" ht="15" customHeight="1" x14ac:dyDescent="0.2">
      <c r="A11" s="51"/>
      <c r="B11" s="47"/>
      <c r="C11" s="447"/>
      <c r="D11" s="451"/>
      <c r="E11" s="449"/>
      <c r="F11" s="449"/>
      <c r="G11" s="449"/>
      <c r="H11" s="449"/>
      <c r="I11" s="449"/>
      <c r="J11" s="449"/>
      <c r="K11" s="449"/>
      <c r="L11" s="449"/>
      <c r="M11" s="52"/>
    </row>
    <row r="12" spans="1:18" ht="73.150000000000006" customHeight="1" x14ac:dyDescent="0.2">
      <c r="A12" s="51"/>
      <c r="B12" s="47"/>
      <c r="C12" s="448"/>
      <c r="D12" s="448"/>
      <c r="E12" s="450"/>
      <c r="F12" s="450"/>
      <c r="G12" s="450"/>
      <c r="H12" s="450"/>
      <c r="I12" s="450"/>
      <c r="J12" s="450"/>
      <c r="K12" s="450"/>
      <c r="L12" s="45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71">
        <v>1328224.5430982877</v>
      </c>
      <c r="D14" s="371">
        <v>1363212.304364146</v>
      </c>
      <c r="E14" s="377">
        <v>224536.04139669551</v>
      </c>
      <c r="F14" s="377">
        <v>999288.80322747922</v>
      </c>
      <c r="G14" s="377">
        <v>24956899.484450657</v>
      </c>
      <c r="H14" s="377">
        <v>316031.1385419275</v>
      </c>
      <c r="I14" s="377">
        <v>961350.38802666648</v>
      </c>
      <c r="J14" s="377">
        <v>1117036.4786731803</v>
      </c>
      <c r="K14" s="377">
        <v>353199.5893165982</v>
      </c>
      <c r="L14" s="377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71">
        <v>2706328.6929709134</v>
      </c>
      <c r="D15" s="371">
        <v>2200857.5938477702</v>
      </c>
      <c r="E15" s="377">
        <v>254974.86662019024</v>
      </c>
      <c r="F15" s="377">
        <v>1322435.500966927</v>
      </c>
      <c r="G15" s="377">
        <v>42589278.985359304</v>
      </c>
      <c r="H15" s="377">
        <v>968768.76158273383</v>
      </c>
      <c r="I15" s="377">
        <v>1167764.912550475</v>
      </c>
      <c r="J15" s="377">
        <v>555894.35228342109</v>
      </c>
      <c r="K15" s="377">
        <v>2231403.8090506187</v>
      </c>
      <c r="L15" s="377">
        <v>229509.66066665313</v>
      </c>
      <c r="M15" s="52"/>
      <c r="O15" s="101"/>
      <c r="P15" s="101"/>
    </row>
    <row r="16" spans="1:18" ht="15" x14ac:dyDescent="0.2">
      <c r="A16" s="51"/>
      <c r="B16" s="86" t="s">
        <v>18</v>
      </c>
      <c r="C16" s="247">
        <v>1071848.7198938651</v>
      </c>
      <c r="D16" s="247">
        <v>994142.9628724549</v>
      </c>
      <c r="E16" s="248">
        <v>249796.07736857614</v>
      </c>
      <c r="F16" s="248">
        <v>873417.20658965036</v>
      </c>
      <c r="G16" s="248">
        <v>8327575.3897353746</v>
      </c>
      <c r="H16" s="390">
        <v>149553.16278091836</v>
      </c>
      <c r="I16" s="248">
        <v>543188.6730599741</v>
      </c>
      <c r="J16" s="248">
        <v>612811.40681343945</v>
      </c>
      <c r="K16" s="248">
        <v>304938.52988813259</v>
      </c>
      <c r="L16" s="248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249">
        <v>3880180.0367476302</v>
      </c>
      <c r="D17" s="249">
        <v>2134761.2102553798</v>
      </c>
      <c r="E17" s="250">
        <v>404347.80639142159</v>
      </c>
      <c r="F17" s="250">
        <v>1649453.6772469375</v>
      </c>
      <c r="G17" s="250">
        <v>51283876.825167879</v>
      </c>
      <c r="H17" s="250">
        <v>2264780.2995529445</v>
      </c>
      <c r="I17" s="250">
        <v>1446172.2702355669</v>
      </c>
      <c r="J17" s="250">
        <v>676014.5459014423</v>
      </c>
      <c r="K17" s="250">
        <v>1155837.2811988357</v>
      </c>
      <c r="L17" s="250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249">
        <v>1096912.8476106157</v>
      </c>
      <c r="D18" s="249">
        <v>1164784.4262196028</v>
      </c>
      <c r="E18" s="250">
        <v>262987.17533342243</v>
      </c>
      <c r="F18" s="250">
        <v>577225.99260649597</v>
      </c>
      <c r="G18" s="250">
        <v>11843155.038084365</v>
      </c>
      <c r="H18" s="250">
        <v>350151.03642354364</v>
      </c>
      <c r="I18" s="250">
        <v>519175.64059261756</v>
      </c>
      <c r="J18" s="250">
        <v>460932.55163292406</v>
      </c>
      <c r="K18" s="250">
        <v>278059.03175155481</v>
      </c>
      <c r="L18" s="250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49">
        <v>1766800.5716865461</v>
      </c>
      <c r="D19" s="249">
        <v>1443678.1817396735</v>
      </c>
      <c r="E19" s="250">
        <v>228062.57736433466</v>
      </c>
      <c r="F19" s="250">
        <v>978251.43620131095</v>
      </c>
      <c r="G19" s="250">
        <v>25321636.66669767</v>
      </c>
      <c r="H19" s="316">
        <v>549140.33017964044</v>
      </c>
      <c r="I19" s="250">
        <v>923147.39256933017</v>
      </c>
      <c r="J19" s="250">
        <v>914880.56859289214</v>
      </c>
      <c r="K19" s="250">
        <v>614455.02849556215</v>
      </c>
      <c r="L19" s="250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9">
        <v>2170030.7617749525</v>
      </c>
      <c r="D20" s="249">
        <v>1690054.3944456899</v>
      </c>
      <c r="E20" s="250">
        <v>253615.91473331547</v>
      </c>
      <c r="F20" s="250">
        <v>1093668.664797425</v>
      </c>
      <c r="G20" s="250">
        <v>24203751.474148322</v>
      </c>
      <c r="H20" s="250">
        <v>497948.44813288219</v>
      </c>
      <c r="I20" s="250">
        <v>989129.94083309581</v>
      </c>
      <c r="J20" s="250">
        <v>814682.89082126925</v>
      </c>
      <c r="K20" s="250">
        <v>522661.67818258243</v>
      </c>
      <c r="L20" s="250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9">
        <v>1290499.8838694559</v>
      </c>
      <c r="D21" s="249">
        <v>1481197.5725277828</v>
      </c>
      <c r="E21" s="250">
        <v>383482.22626027063</v>
      </c>
      <c r="F21" s="250">
        <v>816083.2609580151</v>
      </c>
      <c r="G21" s="250">
        <v>15188149.030792661</v>
      </c>
      <c r="H21" s="250">
        <v>390685.05420674459</v>
      </c>
      <c r="I21" s="250">
        <v>1145427.785139919</v>
      </c>
      <c r="J21" s="250">
        <v>965684.55000381055</v>
      </c>
      <c r="K21" s="250">
        <v>454001.82171373075</v>
      </c>
      <c r="L21" s="250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9">
        <v>1142011.9803198478</v>
      </c>
      <c r="D22" s="249">
        <v>1733462.4368147245</v>
      </c>
      <c r="E22" s="250">
        <v>161195.10269428554</v>
      </c>
      <c r="F22" s="250">
        <v>1107926.4126964998</v>
      </c>
      <c r="G22" s="250">
        <v>28165768.445900064</v>
      </c>
      <c r="H22" s="250">
        <v>438048.0394541141</v>
      </c>
      <c r="I22" s="250">
        <v>1279334.2039528764</v>
      </c>
      <c r="J22" s="250">
        <v>602322.57278260274</v>
      </c>
      <c r="K22" s="250">
        <v>469577.08554346871</v>
      </c>
      <c r="L22" s="250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9">
        <v>1295166.6089725781</v>
      </c>
      <c r="D23" s="249">
        <v>1456898.7916516969</v>
      </c>
      <c r="E23" s="250">
        <v>302062.25285487046</v>
      </c>
      <c r="F23" s="250">
        <v>1200196.0876256463</v>
      </c>
      <c r="G23" s="250">
        <v>11038909.70600166</v>
      </c>
      <c r="H23" s="250">
        <v>126648.95634946621</v>
      </c>
      <c r="I23" s="250">
        <v>549395.59066733997</v>
      </c>
      <c r="J23" s="250">
        <v>879881.16184329835</v>
      </c>
      <c r="K23" s="250">
        <v>377699.6591948329</v>
      </c>
      <c r="L23" s="250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9">
        <v>1447553.6316724455</v>
      </c>
      <c r="D24" s="249">
        <v>1627080.3324602216</v>
      </c>
      <c r="E24" s="250">
        <v>216647.88101251784</v>
      </c>
      <c r="F24" s="250">
        <v>1123489.0018154897</v>
      </c>
      <c r="G24" s="250">
        <v>10181643.389550816</v>
      </c>
      <c r="H24" s="250">
        <v>201094.37656363481</v>
      </c>
      <c r="I24" s="250">
        <v>824525.7226402032</v>
      </c>
      <c r="J24" s="250">
        <v>507008.74215259572</v>
      </c>
      <c r="K24" s="250">
        <v>400300.57904499082</v>
      </c>
      <c r="L24" s="250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9">
        <v>1050630.2557434479</v>
      </c>
      <c r="D25" s="249">
        <v>1019605.7205488347</v>
      </c>
      <c r="E25" s="250">
        <v>152407.80749026302</v>
      </c>
      <c r="F25" s="250">
        <v>706870.7651596627</v>
      </c>
      <c r="G25" s="250">
        <v>12217124.963347431</v>
      </c>
      <c r="H25" s="250">
        <v>156755.22341455269</v>
      </c>
      <c r="I25" s="250">
        <v>757482.33623680111</v>
      </c>
      <c r="J25" s="250">
        <v>571814.80954539485</v>
      </c>
      <c r="K25" s="250">
        <v>312884.54177536664</v>
      </c>
      <c r="L25" s="250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9">
        <v>1002803.1686865372</v>
      </c>
      <c r="D26" s="249">
        <v>1231302.9226680521</v>
      </c>
      <c r="E26" s="250">
        <v>207730.48738386453</v>
      </c>
      <c r="F26" s="250">
        <v>1028648.0195101973</v>
      </c>
      <c r="G26" s="250">
        <v>10820106.362529771</v>
      </c>
      <c r="H26" s="250">
        <v>174479.78042878816</v>
      </c>
      <c r="I26" s="250">
        <v>727437.06942394993</v>
      </c>
      <c r="J26" s="250">
        <v>591121.58365707647</v>
      </c>
      <c r="K26" s="250">
        <v>322586.33357457485</v>
      </c>
      <c r="L26" s="250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9">
        <v>1552654.8991798183</v>
      </c>
      <c r="D27" s="249">
        <v>1467262.4809100504</v>
      </c>
      <c r="E27" s="250">
        <v>257104.49412946563</v>
      </c>
      <c r="F27" s="250">
        <v>1185867.9488607582</v>
      </c>
      <c r="G27" s="250">
        <v>28362140.130587839</v>
      </c>
      <c r="H27" s="250">
        <v>479127.48961593042</v>
      </c>
      <c r="I27" s="250">
        <v>856751.24958597205</v>
      </c>
      <c r="J27" s="250">
        <v>509373.35152181005</v>
      </c>
      <c r="K27" s="250">
        <v>440579.16767272842</v>
      </c>
      <c r="L27" s="250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9">
        <v>1928102.5002050144</v>
      </c>
      <c r="D28" s="249">
        <v>1644772.2981305083</v>
      </c>
      <c r="E28" s="250">
        <v>246441.22627379588</v>
      </c>
      <c r="F28" s="250">
        <v>1035967.5721108242</v>
      </c>
      <c r="G28" s="250">
        <v>30137654.957244039</v>
      </c>
      <c r="H28" s="250">
        <v>603415.13124429865</v>
      </c>
      <c r="I28" s="250">
        <v>1049639.1798788481</v>
      </c>
      <c r="J28" s="250">
        <v>1010291.165131529</v>
      </c>
      <c r="K28" s="250">
        <v>561980.92736858921</v>
      </c>
      <c r="L28" s="250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71">
        <v>2765863.2501481031</v>
      </c>
      <c r="D29" s="371">
        <v>2007313.4726712413</v>
      </c>
      <c r="E29" s="377">
        <v>348603.90849628969</v>
      </c>
      <c r="F29" s="377">
        <v>1195812.9811348137</v>
      </c>
      <c r="G29" s="377">
        <v>49630538.281458594</v>
      </c>
      <c r="H29" s="377">
        <v>1130496.0703515953</v>
      </c>
      <c r="I29" s="377">
        <v>1235310.8322125492</v>
      </c>
      <c r="J29" s="377">
        <v>818992.85191903857</v>
      </c>
      <c r="K29" s="377">
        <v>755518.53287520644</v>
      </c>
      <c r="L29" s="377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9">
        <v>1156615.8151802956</v>
      </c>
      <c r="D30" s="249">
        <v>1288519.8562267642</v>
      </c>
      <c r="E30" s="250">
        <v>155631.333877417</v>
      </c>
      <c r="F30" s="250">
        <v>745005.79577005131</v>
      </c>
      <c r="G30" s="250">
        <v>21931777.067144714</v>
      </c>
      <c r="H30" s="250">
        <v>211554.8487947984</v>
      </c>
      <c r="I30" s="250">
        <v>673951.58011230431</v>
      </c>
      <c r="J30" s="250">
        <v>280637.66996521613</v>
      </c>
      <c r="K30" s="250">
        <v>344399.47177819751</v>
      </c>
      <c r="L30" s="250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9">
        <v>2572363.9340581391</v>
      </c>
      <c r="D31" s="249">
        <v>1642338.7033469474</v>
      </c>
      <c r="E31" s="250">
        <v>298237.10289987514</v>
      </c>
      <c r="F31" s="250">
        <v>1398818.9362290562</v>
      </c>
      <c r="G31" s="250">
        <v>50393992.07282792</v>
      </c>
      <c r="H31" s="250">
        <v>1025083.4210070678</v>
      </c>
      <c r="I31" s="250">
        <v>1563182.9537406235</v>
      </c>
      <c r="J31" s="250">
        <v>906731.30263128178</v>
      </c>
      <c r="K31" s="250">
        <v>706687.54584592138</v>
      </c>
      <c r="L31" s="250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9">
        <v>1212691.613924525</v>
      </c>
      <c r="D32" s="249">
        <v>1842813.8344407019</v>
      </c>
      <c r="E32" s="250">
        <v>179962.86583772968</v>
      </c>
      <c r="F32" s="250">
        <v>520121.67992097227</v>
      </c>
      <c r="G32" s="250">
        <v>20789656.735470846</v>
      </c>
      <c r="H32" s="250">
        <v>185962.47547714642</v>
      </c>
      <c r="I32" s="250">
        <v>758948.21502494894</v>
      </c>
      <c r="J32" s="250">
        <v>1043895.3237293962</v>
      </c>
      <c r="K32" s="250">
        <v>263685.26486007083</v>
      </c>
      <c r="L32" s="250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3" t="s">
        <v>247</v>
      </c>
      <c r="B35" s="214"/>
      <c r="C35" s="214"/>
      <c r="D35" s="214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8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1" t="s">
        <v>365</v>
      </c>
      <c r="D8" s="411"/>
      <c r="E8" s="411"/>
      <c r="F8" s="411"/>
      <c r="G8" s="411"/>
      <c r="H8" s="411"/>
      <c r="I8" s="411"/>
      <c r="J8" s="411"/>
      <c r="K8" s="411"/>
      <c r="L8" s="411"/>
      <c r="M8" s="411"/>
      <c r="N8" s="52"/>
    </row>
    <row r="9" spans="1:19" ht="15" x14ac:dyDescent="0.25">
      <c r="A9" s="51"/>
      <c r="C9" s="411" t="s">
        <v>262</v>
      </c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52"/>
    </row>
    <row r="10" spans="1:19" ht="14.45" customHeight="1" x14ac:dyDescent="0.25">
      <c r="A10" s="51"/>
      <c r="B10" s="273"/>
      <c r="C10" s="449" t="s">
        <v>338</v>
      </c>
      <c r="D10" s="449" t="s">
        <v>339</v>
      </c>
      <c r="E10" s="449" t="s">
        <v>340</v>
      </c>
      <c r="F10" s="449" t="s">
        <v>341</v>
      </c>
      <c r="G10" s="449" t="s">
        <v>342</v>
      </c>
      <c r="H10" s="449" t="s">
        <v>343</v>
      </c>
      <c r="I10" s="449" t="s">
        <v>344</v>
      </c>
      <c r="J10" s="449" t="s">
        <v>345</v>
      </c>
      <c r="K10" s="449" t="s">
        <v>346</v>
      </c>
      <c r="L10" s="449" t="s">
        <v>347</v>
      </c>
      <c r="M10" s="449" t="s">
        <v>348</v>
      </c>
      <c r="N10" s="52"/>
    </row>
    <row r="11" spans="1:19" ht="19.5" customHeight="1" x14ac:dyDescent="0.2">
      <c r="A11" s="51"/>
      <c r="B11" s="47"/>
      <c r="C11" s="449"/>
      <c r="D11" s="449"/>
      <c r="E11" s="449"/>
      <c r="F11" s="449"/>
      <c r="G11" s="449"/>
      <c r="H11" s="449"/>
      <c r="I11" s="449"/>
      <c r="J11" s="449"/>
      <c r="K11" s="449"/>
      <c r="L11" s="449"/>
      <c r="M11" s="449"/>
      <c r="N11" s="52"/>
    </row>
    <row r="12" spans="1:19" ht="69.75" customHeight="1" x14ac:dyDescent="0.2">
      <c r="A12" s="51"/>
      <c r="B12" s="47"/>
      <c r="C12" s="450"/>
      <c r="D12" s="450"/>
      <c r="E12" s="450"/>
      <c r="F12" s="450"/>
      <c r="G12" s="450"/>
      <c r="H12" s="450"/>
      <c r="I12" s="450"/>
      <c r="J12" s="450"/>
      <c r="K12" s="450"/>
      <c r="L12" s="450"/>
      <c r="M12" s="45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7">
        <v>982512.23217529769</v>
      </c>
      <c r="D14" s="377">
        <v>477545.24946162238</v>
      </c>
      <c r="E14" s="377">
        <v>696920.47806182364</v>
      </c>
      <c r="F14" s="377">
        <v>1976441.4012822527</v>
      </c>
      <c r="G14" s="377">
        <v>1865621.5194516901</v>
      </c>
      <c r="H14" s="377">
        <v>752385.90703280992</v>
      </c>
      <c r="I14" s="377">
        <v>562510.12963117904</v>
      </c>
      <c r="J14" s="377">
        <v>480456.58287108486</v>
      </c>
      <c r="K14" s="377">
        <v>191374.96887036643</v>
      </c>
      <c r="L14" s="377">
        <v>294181.80258148606</v>
      </c>
      <c r="M14" s="377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7">
        <v>1294916.038216277</v>
      </c>
      <c r="D15" s="377">
        <v>615370.85078393703</v>
      </c>
      <c r="E15" s="377">
        <v>2872969.0553428382</v>
      </c>
      <c r="F15" s="377">
        <v>2797183.6337609533</v>
      </c>
      <c r="G15" s="377">
        <v>2686075.6018369175</v>
      </c>
      <c r="H15" s="377">
        <v>776554.85538681585</v>
      </c>
      <c r="I15" s="377">
        <v>595733.71049634926</v>
      </c>
      <c r="J15" s="377">
        <v>755148.87659352936</v>
      </c>
      <c r="K15" s="377">
        <v>3591253.8779170294</v>
      </c>
      <c r="L15" s="377">
        <v>769545.56180403149</v>
      </c>
      <c r="M15" s="377">
        <v>2925262.5876976587</v>
      </c>
      <c r="N15" s="52"/>
      <c r="P15" s="101"/>
      <c r="Q15" s="101"/>
    </row>
    <row r="16" spans="1:19" ht="15" x14ac:dyDescent="0.2">
      <c r="A16" s="51"/>
      <c r="B16" s="86" t="s">
        <v>18</v>
      </c>
      <c r="C16" s="248">
        <v>690559.02896226989</v>
      </c>
      <c r="D16" s="248">
        <v>275238.01571782387</v>
      </c>
      <c r="E16" s="248">
        <v>899869.04790835129</v>
      </c>
      <c r="F16" s="248">
        <v>998575.11393984186</v>
      </c>
      <c r="G16" s="248">
        <v>1580276.5210631297</v>
      </c>
      <c r="H16" s="248">
        <v>398727.73177706683</v>
      </c>
      <c r="I16" s="248">
        <v>426335.72057874623</v>
      </c>
      <c r="J16" s="248">
        <v>164107.71039728911</v>
      </c>
      <c r="K16" s="248">
        <v>93844.913388327172</v>
      </c>
      <c r="L16" s="248">
        <v>228000.58736599219</v>
      </c>
      <c r="M16" s="248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250">
        <v>2054338.428782044</v>
      </c>
      <c r="D17" s="250">
        <v>1073025.5051455342</v>
      </c>
      <c r="E17" s="250">
        <v>5309850.2619875623</v>
      </c>
      <c r="F17" s="250">
        <v>3659502.8742222423</v>
      </c>
      <c r="G17" s="250">
        <v>3810496.9309088127</v>
      </c>
      <c r="H17" s="250">
        <v>1245262.1181239416</v>
      </c>
      <c r="I17" s="250">
        <v>571078.98985215474</v>
      </c>
      <c r="J17" s="250">
        <v>1324228.942455488</v>
      </c>
      <c r="K17" s="250">
        <v>4410828.1626115227</v>
      </c>
      <c r="L17" s="250">
        <v>988433.49097152438</v>
      </c>
      <c r="M17" s="250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250">
        <v>656627.71314252797</v>
      </c>
      <c r="D18" s="250">
        <v>265239.05966075778</v>
      </c>
      <c r="E18" s="250">
        <v>601674.75201064372</v>
      </c>
      <c r="F18" s="250">
        <v>1123532.937616522</v>
      </c>
      <c r="G18" s="250">
        <v>1613633.2548422895</v>
      </c>
      <c r="H18" s="250">
        <v>351039.71174439782</v>
      </c>
      <c r="I18" s="250">
        <v>308891.56781385001</v>
      </c>
      <c r="J18" s="250">
        <v>142101.47896685381</v>
      </c>
      <c r="K18" s="250">
        <v>49999.999999999993</v>
      </c>
      <c r="L18" s="250">
        <v>139774.78823100228</v>
      </c>
      <c r="M18" s="250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50">
        <v>935425.46926388587</v>
      </c>
      <c r="D19" s="250">
        <v>432677.61285276589</v>
      </c>
      <c r="E19" s="250">
        <v>1269059.0391369234</v>
      </c>
      <c r="F19" s="250">
        <v>1797791.0278607321</v>
      </c>
      <c r="G19" s="250">
        <v>2089502.5655152383</v>
      </c>
      <c r="H19" s="250">
        <v>761332.61705336301</v>
      </c>
      <c r="I19" s="250">
        <v>394108.83884273504</v>
      </c>
      <c r="J19" s="250">
        <v>377966.56943207601</v>
      </c>
      <c r="K19" s="250">
        <v>986490.51989178173</v>
      </c>
      <c r="L19" s="250">
        <v>621226.07682625437</v>
      </c>
      <c r="M19" s="250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50">
        <v>1081380.2527845288</v>
      </c>
      <c r="D20" s="250">
        <v>560358.79816370748</v>
      </c>
      <c r="E20" s="250">
        <v>3740468.5953094577</v>
      </c>
      <c r="F20" s="250">
        <v>2324271.3319936269</v>
      </c>
      <c r="G20" s="250">
        <v>2835668.8588272701</v>
      </c>
      <c r="H20" s="250">
        <v>755454.53091084794</v>
      </c>
      <c r="I20" s="250">
        <v>510207.63419341383</v>
      </c>
      <c r="J20" s="250">
        <v>863331.6000910179</v>
      </c>
      <c r="K20" s="250">
        <v>1641296.3552933999</v>
      </c>
      <c r="L20" s="250">
        <v>670910.24069573916</v>
      </c>
      <c r="M20" s="250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50">
        <v>1182773.9040391841</v>
      </c>
      <c r="D21" s="250">
        <v>402916.36779435055</v>
      </c>
      <c r="E21" s="250">
        <v>975908.21529460512</v>
      </c>
      <c r="F21" s="250">
        <v>1698749.9154102544</v>
      </c>
      <c r="G21" s="250">
        <v>1949084.8181265972</v>
      </c>
      <c r="H21" s="250">
        <v>565600.45186319388</v>
      </c>
      <c r="I21" s="250">
        <v>403374.09640090668</v>
      </c>
      <c r="J21" s="250">
        <v>561969.24973884411</v>
      </c>
      <c r="K21" s="250">
        <v>2656874.5643588211</v>
      </c>
      <c r="L21" s="250">
        <v>345578.49208982452</v>
      </c>
      <c r="M21" s="250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50">
        <v>946511.97677381278</v>
      </c>
      <c r="D22" s="250">
        <v>488050.56763842242</v>
      </c>
      <c r="E22" s="250">
        <v>2930022.7367632454</v>
      </c>
      <c r="F22" s="250">
        <v>1595496.0956931557</v>
      </c>
      <c r="G22" s="250">
        <v>2510816.1148714377</v>
      </c>
      <c r="H22" s="250">
        <v>799533.72785935597</v>
      </c>
      <c r="I22" s="250">
        <v>438831.75619667565</v>
      </c>
      <c r="J22" s="250">
        <v>622822.93803402898</v>
      </c>
      <c r="K22" s="250">
        <v>1446805.9542589723</v>
      </c>
      <c r="L22" s="250">
        <v>555414.67293257185</v>
      </c>
      <c r="M22" s="250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50">
        <v>940996.99966225505</v>
      </c>
      <c r="D23" s="250">
        <v>460820.4670123079</v>
      </c>
      <c r="E23" s="250">
        <v>803797.46902857523</v>
      </c>
      <c r="F23" s="250">
        <v>2557254.4760890789</v>
      </c>
      <c r="G23" s="250">
        <v>2096475.3062258216</v>
      </c>
      <c r="H23" s="250">
        <v>823703.0483298481</v>
      </c>
      <c r="I23" s="250">
        <v>424181.06228081608</v>
      </c>
      <c r="J23" s="250">
        <v>445616.79028572689</v>
      </c>
      <c r="K23" s="250">
        <v>0</v>
      </c>
      <c r="L23" s="250">
        <v>481613.78972094512</v>
      </c>
      <c r="M23" s="250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50">
        <v>1101544.2241853278</v>
      </c>
      <c r="D24" s="250">
        <v>398426.24041073269</v>
      </c>
      <c r="E24" s="250">
        <v>905494.38326933025</v>
      </c>
      <c r="F24" s="250">
        <v>1717474.727619163</v>
      </c>
      <c r="G24" s="250">
        <v>1915917.5487469744</v>
      </c>
      <c r="H24" s="250">
        <v>643773.31434558216</v>
      </c>
      <c r="I24" s="250">
        <v>470230.51951770403</v>
      </c>
      <c r="J24" s="250">
        <v>444287.56928076327</v>
      </c>
      <c r="K24" s="250">
        <v>321618.36406375549</v>
      </c>
      <c r="L24" s="250">
        <v>398865.8663309252</v>
      </c>
      <c r="M24" s="250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50">
        <v>631324.47752721456</v>
      </c>
      <c r="D25" s="250">
        <v>274445.48412463447</v>
      </c>
      <c r="E25" s="250">
        <v>1026993.0126558498</v>
      </c>
      <c r="F25" s="250">
        <v>1126908.8460556769</v>
      </c>
      <c r="G25" s="250">
        <v>4629669.5299394066</v>
      </c>
      <c r="H25" s="250">
        <v>530188.38544891169</v>
      </c>
      <c r="I25" s="250">
        <v>312558.61448810576</v>
      </c>
      <c r="J25" s="250">
        <v>295728.2388014241</v>
      </c>
      <c r="K25" s="250">
        <v>200000</v>
      </c>
      <c r="L25" s="250">
        <v>322230.84085221589</v>
      </c>
      <c r="M25" s="250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50">
        <v>121122.5919341095</v>
      </c>
      <c r="D26" s="250">
        <v>324203.7023181126</v>
      </c>
      <c r="E26" s="250">
        <v>397921.47014042299</v>
      </c>
      <c r="F26" s="250">
        <v>980882.61388528661</v>
      </c>
      <c r="G26" s="250">
        <v>1056818.3377200866</v>
      </c>
      <c r="H26" s="250">
        <v>436993.21593809937</v>
      </c>
      <c r="I26" s="250">
        <v>386619.51805631683</v>
      </c>
      <c r="J26" s="250">
        <v>330670.76256421633</v>
      </c>
      <c r="K26" s="250">
        <v>532799.83394508041</v>
      </c>
      <c r="L26" s="250">
        <v>142064.37672223384</v>
      </c>
      <c r="M26" s="250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50">
        <v>894236.10991772101</v>
      </c>
      <c r="D27" s="250">
        <v>530927.72900401452</v>
      </c>
      <c r="E27" s="250">
        <v>2226145.5202496131</v>
      </c>
      <c r="F27" s="250">
        <v>3251527.0122674294</v>
      </c>
      <c r="G27" s="250">
        <v>2625836.0153661291</v>
      </c>
      <c r="H27" s="250">
        <v>830658.14578715223</v>
      </c>
      <c r="I27" s="250">
        <v>277948.48512283742</v>
      </c>
      <c r="J27" s="250">
        <v>778920.13726131048</v>
      </c>
      <c r="K27" s="250">
        <v>2782905.1224993621</v>
      </c>
      <c r="L27" s="250">
        <v>669774.13292435044</v>
      </c>
      <c r="M27" s="250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50">
        <v>1101497.7442721159</v>
      </c>
      <c r="D28" s="250">
        <v>643098.48040726758</v>
      </c>
      <c r="E28" s="250">
        <v>4727242.3210103773</v>
      </c>
      <c r="F28" s="250">
        <v>2941858.7617133008</v>
      </c>
      <c r="G28" s="250">
        <v>2874098.9616056941</v>
      </c>
      <c r="H28" s="250">
        <v>781456.78967812599</v>
      </c>
      <c r="I28" s="250">
        <v>466950.76923994528</v>
      </c>
      <c r="J28" s="250">
        <v>640551.0795931113</v>
      </c>
      <c r="K28" s="250">
        <v>1178730.9496461821</v>
      </c>
      <c r="L28" s="250">
        <v>674822.52429931483</v>
      </c>
      <c r="M28" s="250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7">
        <v>1461877.1310060853</v>
      </c>
      <c r="D29" s="377">
        <v>898869.49286322703</v>
      </c>
      <c r="E29" s="377">
        <v>4805951.0914489198</v>
      </c>
      <c r="F29" s="377">
        <v>4407932.950515084</v>
      </c>
      <c r="G29" s="377">
        <v>3002191.7983546918</v>
      </c>
      <c r="H29" s="377">
        <v>1253654.4097259275</v>
      </c>
      <c r="I29" s="377">
        <v>723599.85446408042</v>
      </c>
      <c r="J29" s="377">
        <v>860264.76559521246</v>
      </c>
      <c r="K29" s="377">
        <v>1884856.2726245085</v>
      </c>
      <c r="L29" s="377">
        <v>962235.58121595613</v>
      </c>
      <c r="M29" s="377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50">
        <v>670877.74969006737</v>
      </c>
      <c r="D30" s="250">
        <v>350379.57774049189</v>
      </c>
      <c r="E30" s="250">
        <v>300815.0910876859</v>
      </c>
      <c r="F30" s="250">
        <v>2385665.3670087466</v>
      </c>
      <c r="G30" s="250">
        <v>3127735.5479980474</v>
      </c>
      <c r="H30" s="250">
        <v>556233.70341984776</v>
      </c>
      <c r="I30" s="250">
        <v>289529.81927003118</v>
      </c>
      <c r="J30" s="250">
        <v>194121.09081882489</v>
      </c>
      <c r="K30" s="250">
        <v>0</v>
      </c>
      <c r="L30" s="250">
        <v>226967.78105958508</v>
      </c>
      <c r="M30" s="250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50">
        <v>1500160.8296172693</v>
      </c>
      <c r="D31" s="250">
        <v>852023.62339561922</v>
      </c>
      <c r="E31" s="250">
        <v>5169171.7545079188</v>
      </c>
      <c r="F31" s="250">
        <v>3783929.6613404225</v>
      </c>
      <c r="G31" s="250">
        <v>3338748.1346496302</v>
      </c>
      <c r="H31" s="250">
        <v>1413898.987288109</v>
      </c>
      <c r="I31" s="250">
        <v>698811.47110376658</v>
      </c>
      <c r="J31" s="250">
        <v>917850.47438313824</v>
      </c>
      <c r="K31" s="250">
        <v>6333404.698230112</v>
      </c>
      <c r="L31" s="250">
        <v>1007216.3772644342</v>
      </c>
      <c r="M31" s="250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50">
        <v>598980.79623907292</v>
      </c>
      <c r="D32" s="250">
        <v>219233.96515131116</v>
      </c>
      <c r="E32" s="250">
        <v>344731.16132995998</v>
      </c>
      <c r="F32" s="250">
        <v>827267.84490103961</v>
      </c>
      <c r="G32" s="250">
        <v>925618.9786643855</v>
      </c>
      <c r="H32" s="250">
        <v>343603.48945884866</v>
      </c>
      <c r="I32" s="250">
        <v>263981.61714663921</v>
      </c>
      <c r="J32" s="250">
        <v>60231.61142140883</v>
      </c>
      <c r="K32" s="250">
        <v>0</v>
      </c>
      <c r="L32" s="250">
        <v>163288.48704980046</v>
      </c>
      <c r="M32" s="250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3" t="s">
        <v>247</v>
      </c>
      <c r="B35" s="21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2019-09-18T16:37:44Z</dcterms:modified>
</cp:coreProperties>
</file>